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20" yWindow="630" windowWidth="20730" windowHeight="9450"/>
  </bookViews>
  <sheets>
    <sheet name="Rating Probabilities" sheetId="18" r:id="rId1"/>
    <sheet name="Attrition Probabilities" sheetId="19" r:id="rId2"/>
    <sheet name="Demand Component Probability" sheetId="20" r:id="rId3"/>
    <sheet name="Inputs" sheetId="1" r:id="rId4"/>
    <sheet name="Budget" sheetId="2" r:id="rId5"/>
    <sheet name="Salary and Rating" sheetId="5" r:id="rId6"/>
    <sheet name="Category Tables" sheetId="6" r:id="rId7"/>
    <sheet name="CB_DATA_" sheetId="21" state="veryHidden" r:id="rId8"/>
    <sheet name="2012-2013" sheetId="7" r:id="rId9"/>
    <sheet name="2013-2014" sheetId="9" r:id="rId10"/>
    <sheet name="2014-2015" sheetId="10" r:id="rId11"/>
    <sheet name="Salary Summary" sheetId="17" r:id="rId12"/>
    <sheet name="Within Budget Summary" sheetId="22" r:id="rId13"/>
    <sheet name="Advanced" sheetId="23" r:id="rId14"/>
  </sheets>
  <definedNames>
    <definedName name="CB_29ab039ea96d4396a79d4f3beee6d00c" localSheetId="12" hidden="1">'Within Budget Summary'!$B$5</definedName>
    <definedName name="CB_589de05b05144d6f961a4b5bbe9ac3c7" localSheetId="7" hidden="1">#N/A</definedName>
    <definedName name="CB_Block_00000000000000000000000000000000" localSheetId="8" hidden="1">"'7.0.0.0"</definedName>
    <definedName name="CB_Block_00000000000000000000000000000000" localSheetId="13" hidden="1">"'7.0.0.0"</definedName>
    <definedName name="CB_Block_00000000000000000000000000000000" localSheetId="7" hidden="1">"'7.0.0.0"</definedName>
    <definedName name="CB_Block_00000000000000000000000000000000" localSheetId="11" hidden="1">"'7.0.0.0"</definedName>
    <definedName name="CB_Block_00000000000000000000000000000000" localSheetId="12" hidden="1">"'7.0.0.0"</definedName>
    <definedName name="CB_Block_00000000000000000000000000000001" localSheetId="8" hidden="1">"'634889086324355401"</definedName>
    <definedName name="CB_Block_00000000000000000000000000000001" localSheetId="13" hidden="1">"'634895971147891076"</definedName>
    <definedName name="CB_Block_00000000000000000000000000000001" localSheetId="7" hidden="1">"'634895974252218634"</definedName>
    <definedName name="CB_Block_00000000000000000000000000000001" localSheetId="11" hidden="1">"'634890847578845518"</definedName>
    <definedName name="CB_Block_00000000000000000000000000000001" localSheetId="12" hidden="1">"'634895974252338641"</definedName>
    <definedName name="CB_Block_00000000000000000000000000000003" localSheetId="8" hidden="1">"'11.1.2926.0"</definedName>
    <definedName name="CB_Block_00000000000000000000000000000003" localSheetId="13" hidden="1">"'11.1.2926.0"</definedName>
    <definedName name="CB_Block_00000000000000000000000000000003" localSheetId="7" hidden="1">"'11.1.2926.0"</definedName>
    <definedName name="CB_Block_00000000000000000000000000000003" localSheetId="11" hidden="1">"'11.1.2926.0"</definedName>
    <definedName name="CB_Block_00000000000000000000000000000003" localSheetId="12" hidden="1">"'11.1.2926.0"</definedName>
    <definedName name="CB_BlockExt_00000000000000000000000000000003" localSheetId="8" hidden="1">"'11.1.2.2.000"</definedName>
    <definedName name="CB_BlockExt_00000000000000000000000000000003" localSheetId="13" hidden="1">"'11.1.2.2.000"</definedName>
    <definedName name="CB_BlockExt_00000000000000000000000000000003" localSheetId="7" hidden="1">"'11.1.2.2.000"</definedName>
    <definedName name="CB_BlockExt_00000000000000000000000000000003" localSheetId="11" hidden="1">"'11.1.2.2.000"</definedName>
    <definedName name="CB_BlockExt_00000000000000000000000000000003" localSheetId="12" hidden="1">"'11.1.2.2.000"</definedName>
    <definedName name="CBWorkbookPriority" localSheetId="7" hidden="1">-361722646</definedName>
    <definedName name="CBx_02c682f58ae547c0b2b519787ad23b78" localSheetId="7" hidden="1">"'Advanced'!$A$1"</definedName>
    <definedName name="CBx_168c806cbe22441088c9a02dfcd7b35e" localSheetId="7" hidden="1">"'CB_DATA_'!$A$1"</definedName>
    <definedName name="CBx_c012005b384642248d9336401dfb0977" localSheetId="7" hidden="1">"'Within Budget Summary'!$A$1"</definedName>
    <definedName name="CBx_c99e7c60052345b1bf1bf7e2ff6bde50" localSheetId="7" hidden="1">"'2012-2013'!$A$1"</definedName>
    <definedName name="CBx_d68f83ab3ba9425488a8a29e0dd1a30a" localSheetId="7" hidden="1">"'Salary Summary'!$A$1"</definedName>
    <definedName name="CBx_Sheet_Guid" localSheetId="8" hidden="1">"'c99e7c60-0523-45b1-bf1b-f7e2ff6bde50"</definedName>
    <definedName name="CBx_Sheet_Guid" localSheetId="13" hidden="1">"'02c682f5-8ae5-47c0-b2b5-19787ad23b78"</definedName>
    <definedName name="CBx_Sheet_Guid" localSheetId="7" hidden="1">"'168c806c-be22-4410-88c9-a02dfcd7b35e"</definedName>
    <definedName name="CBx_Sheet_Guid" localSheetId="11" hidden="1">"'d68f83ab-3ba9-4254-88a8-a29e0dd1a30a"</definedName>
    <definedName name="CBx_Sheet_Guid" localSheetId="12" hidden="1">"'c012005b-3846-4224-8d93-36401dfb0977"</definedName>
    <definedName name="CBx_SheetRef" localSheetId="8" hidden="1">CB_DATA_!$B$14</definedName>
    <definedName name="CBx_SheetRef" localSheetId="13" hidden="1">CB_DATA_!$E$14</definedName>
    <definedName name="CBx_SheetRef" localSheetId="7" hidden="1">CB_DATA_!$A$14</definedName>
    <definedName name="CBx_SheetRef" localSheetId="11" hidden="1">CB_DATA_!$C$14</definedName>
    <definedName name="CBx_SheetRef" localSheetId="12" hidden="1">CB_DATA_!$D$14</definedName>
    <definedName name="CBx_StorageType" localSheetId="8" hidden="1">2</definedName>
    <definedName name="CBx_StorageType" localSheetId="13" hidden="1">2</definedName>
    <definedName name="CBx_StorageType" localSheetId="7" hidden="1">2</definedName>
    <definedName name="CBx_StorageType" localSheetId="11" hidden="1">2</definedName>
    <definedName name="CBx_StorageType" localSheetId="12" hidden="1">2</definedName>
  </definedNames>
  <calcPr calcId="145621"/>
</workbook>
</file>

<file path=xl/calcChain.xml><?xml version="1.0" encoding="utf-8"?>
<calcChain xmlns="http://schemas.openxmlformats.org/spreadsheetml/2006/main">
  <c r="C304" i="17" l="1"/>
  <c r="B304" i="17"/>
  <c r="A304" i="17"/>
  <c r="C303" i="17"/>
  <c r="B303" i="17"/>
  <c r="A303" i="17"/>
  <c r="C302" i="17"/>
  <c r="B302" i="17"/>
  <c r="A302" i="17"/>
  <c r="C301" i="17"/>
  <c r="B301" i="17"/>
  <c r="A301" i="17"/>
  <c r="C300" i="17"/>
  <c r="B300" i="17"/>
  <c r="A300" i="17"/>
  <c r="C299" i="17"/>
  <c r="B299" i="17"/>
  <c r="A299" i="17"/>
  <c r="C298" i="17"/>
  <c r="B298" i="17"/>
  <c r="A298" i="17"/>
  <c r="C297" i="17"/>
  <c r="B297" i="17"/>
  <c r="A297" i="17"/>
  <c r="C296" i="17"/>
  <c r="B296" i="17"/>
  <c r="A296" i="17"/>
  <c r="C295" i="17"/>
  <c r="B295" i="17"/>
  <c r="A295" i="17"/>
  <c r="C294" i="17"/>
  <c r="B294" i="17"/>
  <c r="A294" i="17"/>
  <c r="C293" i="17"/>
  <c r="B293" i="17"/>
  <c r="A293" i="17"/>
  <c r="C292" i="17"/>
  <c r="B292" i="17"/>
  <c r="A292" i="17"/>
  <c r="C291" i="17"/>
  <c r="B291" i="17"/>
  <c r="A291" i="17"/>
  <c r="C290" i="17"/>
  <c r="B290" i="17"/>
  <c r="A290" i="17"/>
  <c r="C289" i="17"/>
  <c r="B289" i="17"/>
  <c r="A289" i="17"/>
  <c r="C288" i="17"/>
  <c r="B288" i="17"/>
  <c r="A288" i="17"/>
  <c r="C287" i="17"/>
  <c r="B287" i="17"/>
  <c r="A287" i="17"/>
  <c r="C286" i="17"/>
  <c r="B286" i="17"/>
  <c r="A286" i="17"/>
  <c r="C285" i="17"/>
  <c r="B285" i="17"/>
  <c r="A285" i="17"/>
  <c r="C284" i="17"/>
  <c r="B284" i="17"/>
  <c r="A284" i="17"/>
  <c r="C283" i="17"/>
  <c r="B283" i="17"/>
  <c r="A283" i="17"/>
  <c r="C282" i="17"/>
  <c r="B282" i="17"/>
  <c r="A282" i="17"/>
  <c r="C281" i="17"/>
  <c r="B281" i="17"/>
  <c r="A281" i="17"/>
  <c r="C280" i="17"/>
  <c r="B280" i="17"/>
  <c r="A280" i="17"/>
  <c r="C279" i="17"/>
  <c r="B279" i="17"/>
  <c r="A279" i="17"/>
  <c r="C278" i="17"/>
  <c r="B278" i="17"/>
  <c r="A278" i="17"/>
  <c r="C277" i="17"/>
  <c r="B277" i="17"/>
  <c r="A277" i="17"/>
  <c r="C276" i="17"/>
  <c r="B276" i="17"/>
  <c r="A276" i="17"/>
  <c r="C275" i="17"/>
  <c r="B275" i="17"/>
  <c r="A275" i="17"/>
  <c r="C274" i="17"/>
  <c r="B274" i="17"/>
  <c r="A274" i="17"/>
  <c r="C273" i="17"/>
  <c r="B273" i="17"/>
  <c r="A273" i="17"/>
  <c r="C272" i="17"/>
  <c r="B272" i="17"/>
  <c r="A272" i="17"/>
  <c r="C271" i="17"/>
  <c r="B271" i="17"/>
  <c r="A271" i="17"/>
  <c r="C270" i="17"/>
  <c r="B270" i="17"/>
  <c r="A270" i="17"/>
  <c r="C269" i="17"/>
  <c r="B269" i="17"/>
  <c r="A269" i="17"/>
  <c r="C268" i="17"/>
  <c r="B268" i="17"/>
  <c r="A268" i="17"/>
  <c r="C267" i="17"/>
  <c r="B267" i="17"/>
  <c r="A267" i="17"/>
  <c r="C266" i="17"/>
  <c r="B266" i="17"/>
  <c r="A266" i="17"/>
  <c r="C265" i="17"/>
  <c r="B265" i="17"/>
  <c r="A265" i="17"/>
  <c r="C264" i="17"/>
  <c r="B264" i="17"/>
  <c r="A264" i="17"/>
  <c r="C263" i="17"/>
  <c r="B263" i="17"/>
  <c r="A263" i="17"/>
  <c r="C262" i="17"/>
  <c r="B262" i="17"/>
  <c r="A262" i="17"/>
  <c r="C261" i="17"/>
  <c r="B261" i="17"/>
  <c r="A261" i="17"/>
  <c r="C260" i="17"/>
  <c r="B260" i="17"/>
  <c r="A260" i="17"/>
  <c r="C259" i="17"/>
  <c r="B259" i="17"/>
  <c r="A259" i="17"/>
  <c r="C258" i="17"/>
  <c r="B258" i="17"/>
  <c r="A258" i="17"/>
  <c r="C257" i="17"/>
  <c r="B257" i="17"/>
  <c r="A257" i="17"/>
  <c r="C256" i="17"/>
  <c r="B256" i="17"/>
  <c r="A256" i="17"/>
  <c r="C255" i="17"/>
  <c r="B255" i="17"/>
  <c r="A255" i="17"/>
  <c r="C254" i="17"/>
  <c r="B254" i="17"/>
  <c r="A254" i="17"/>
  <c r="C253" i="17"/>
  <c r="B253" i="17"/>
  <c r="A253" i="17"/>
  <c r="C252" i="17"/>
  <c r="B252" i="17"/>
  <c r="A252" i="17"/>
  <c r="C251" i="17"/>
  <c r="B251" i="17"/>
  <c r="A251" i="17"/>
  <c r="C250" i="17"/>
  <c r="B250" i="17"/>
  <c r="A250" i="17"/>
  <c r="C249" i="17"/>
  <c r="B249" i="17"/>
  <c r="A249" i="17"/>
  <c r="C248" i="17"/>
  <c r="B248" i="17"/>
  <c r="A248" i="17"/>
  <c r="C247" i="17"/>
  <c r="B247" i="17"/>
  <c r="A247" i="17"/>
  <c r="C246" i="17"/>
  <c r="B246" i="17"/>
  <c r="A246" i="17"/>
  <c r="C245" i="17"/>
  <c r="B245" i="17"/>
  <c r="A245" i="17"/>
  <c r="C244" i="17"/>
  <c r="B244" i="17"/>
  <c r="A244" i="17"/>
  <c r="C243" i="17"/>
  <c r="B243" i="17"/>
  <c r="A243" i="17"/>
  <c r="C242" i="17"/>
  <c r="B242" i="17"/>
  <c r="A242" i="17"/>
  <c r="C241" i="17"/>
  <c r="B241" i="17"/>
  <c r="A241" i="17"/>
  <c r="C240" i="17"/>
  <c r="B240" i="17"/>
  <c r="A240" i="17"/>
  <c r="C239" i="17"/>
  <c r="B239" i="17"/>
  <c r="A239" i="17"/>
  <c r="C238" i="17"/>
  <c r="B238" i="17"/>
  <c r="A238" i="17"/>
  <c r="C237" i="17"/>
  <c r="B237" i="17"/>
  <c r="A237" i="17"/>
  <c r="C236" i="17"/>
  <c r="B236" i="17"/>
  <c r="A236" i="17"/>
  <c r="C235" i="17"/>
  <c r="B235" i="17"/>
  <c r="A235" i="17"/>
  <c r="C234" i="17"/>
  <c r="B234" i="17"/>
  <c r="A234" i="17"/>
  <c r="C233" i="17"/>
  <c r="B233" i="17"/>
  <c r="A233" i="17"/>
  <c r="C232" i="17"/>
  <c r="B232" i="17"/>
  <c r="A232" i="17"/>
  <c r="C231" i="17"/>
  <c r="B231" i="17"/>
  <c r="A231" i="17"/>
  <c r="C230" i="17"/>
  <c r="B230" i="17"/>
  <c r="A230" i="17"/>
  <c r="C229" i="17"/>
  <c r="B229" i="17"/>
  <c r="A229" i="17"/>
  <c r="C228" i="17"/>
  <c r="B228" i="17"/>
  <c r="A228" i="17"/>
  <c r="C227" i="17"/>
  <c r="B227" i="17"/>
  <c r="A227" i="17"/>
  <c r="C226" i="17"/>
  <c r="B226" i="17"/>
  <c r="A226" i="17"/>
  <c r="C225" i="17"/>
  <c r="B225" i="17"/>
  <c r="A225" i="17"/>
  <c r="C224" i="17"/>
  <c r="B224" i="17"/>
  <c r="A224" i="17"/>
  <c r="C223" i="17"/>
  <c r="B223" i="17"/>
  <c r="A223" i="17"/>
  <c r="C222" i="17"/>
  <c r="B222" i="17"/>
  <c r="A222" i="17"/>
  <c r="C221" i="17"/>
  <c r="B221" i="17"/>
  <c r="A221" i="17"/>
  <c r="C220" i="17"/>
  <c r="B220" i="17"/>
  <c r="A220" i="17"/>
  <c r="C219" i="17"/>
  <c r="B219" i="17"/>
  <c r="A219" i="17"/>
  <c r="C218" i="17"/>
  <c r="B218" i="17"/>
  <c r="A218" i="17"/>
  <c r="C217" i="17"/>
  <c r="B217" i="17"/>
  <c r="A217" i="17"/>
  <c r="C216" i="17"/>
  <c r="B216" i="17"/>
  <c r="A216" i="17"/>
  <c r="C215" i="17"/>
  <c r="B215" i="17"/>
  <c r="A215" i="17"/>
  <c r="C214" i="17"/>
  <c r="B214" i="17"/>
  <c r="A214" i="17"/>
  <c r="C213" i="17"/>
  <c r="B213" i="17"/>
  <c r="A213" i="17"/>
  <c r="C212" i="17"/>
  <c r="B212" i="17"/>
  <c r="A212" i="17"/>
  <c r="C211" i="17"/>
  <c r="B211" i="17"/>
  <c r="A211" i="17"/>
  <c r="C210" i="17"/>
  <c r="B210" i="17"/>
  <c r="A210" i="17"/>
  <c r="C209" i="17"/>
  <c r="B209" i="17"/>
  <c r="A209" i="17"/>
  <c r="C208" i="17"/>
  <c r="B208" i="17"/>
  <c r="A208" i="17"/>
  <c r="C207" i="17"/>
  <c r="B207" i="17"/>
  <c r="A207" i="17"/>
  <c r="C206" i="17"/>
  <c r="B206" i="17"/>
  <c r="A206" i="17"/>
  <c r="C205" i="17"/>
  <c r="B205" i="17"/>
  <c r="A205" i="17"/>
  <c r="C204" i="17"/>
  <c r="B204" i="17"/>
  <c r="A204" i="17"/>
  <c r="C203" i="17"/>
  <c r="B203" i="17"/>
  <c r="A203" i="17"/>
  <c r="C202" i="17"/>
  <c r="B202" i="17"/>
  <c r="A202" i="17"/>
  <c r="C201" i="17"/>
  <c r="B201" i="17"/>
  <c r="A201" i="17"/>
  <c r="C200" i="17"/>
  <c r="B200" i="17"/>
  <c r="A200" i="17"/>
  <c r="C199" i="17"/>
  <c r="B199" i="17"/>
  <c r="A199" i="17"/>
  <c r="C198" i="17"/>
  <c r="B198" i="17"/>
  <c r="A198" i="17"/>
  <c r="C197" i="17"/>
  <c r="B197" i="17"/>
  <c r="A197" i="17"/>
  <c r="C196" i="17"/>
  <c r="B196" i="17"/>
  <c r="A196" i="17"/>
  <c r="C195" i="17"/>
  <c r="B195" i="17"/>
  <c r="A195" i="17"/>
  <c r="C194" i="17"/>
  <c r="B194" i="17"/>
  <c r="A194" i="17"/>
  <c r="C193" i="17"/>
  <c r="B193" i="17"/>
  <c r="A193" i="17"/>
  <c r="C192" i="17"/>
  <c r="B192" i="17"/>
  <c r="A192" i="17"/>
  <c r="C191" i="17"/>
  <c r="B191" i="17"/>
  <c r="A191" i="17"/>
  <c r="C190" i="17"/>
  <c r="B190" i="17"/>
  <c r="A190" i="17"/>
  <c r="C189" i="17"/>
  <c r="B189" i="17"/>
  <c r="A189" i="17"/>
  <c r="C188" i="17"/>
  <c r="B188" i="17"/>
  <c r="A188" i="17"/>
  <c r="C187" i="17"/>
  <c r="B187" i="17"/>
  <c r="A187" i="17"/>
  <c r="C186" i="17"/>
  <c r="B186" i="17"/>
  <c r="A186" i="17"/>
  <c r="C185" i="17"/>
  <c r="B185" i="17"/>
  <c r="A185" i="17"/>
  <c r="C184" i="17"/>
  <c r="B184" i="17"/>
  <c r="A184" i="17"/>
  <c r="C183" i="17"/>
  <c r="B183" i="17"/>
  <c r="A183" i="17"/>
  <c r="C182" i="17"/>
  <c r="B182" i="17"/>
  <c r="A182" i="17"/>
  <c r="C181" i="17"/>
  <c r="B181" i="17"/>
  <c r="A181" i="17"/>
  <c r="C180" i="17"/>
  <c r="B180" i="17"/>
  <c r="A180" i="17"/>
  <c r="C179" i="17"/>
  <c r="B179" i="17"/>
  <c r="A179" i="17"/>
  <c r="C178" i="17"/>
  <c r="B178" i="17"/>
  <c r="A178" i="17"/>
  <c r="C177" i="17"/>
  <c r="B177" i="17"/>
  <c r="A177" i="17"/>
  <c r="C176" i="17"/>
  <c r="B176" i="17"/>
  <c r="A176" i="17"/>
  <c r="C175" i="17"/>
  <c r="B175" i="17"/>
  <c r="A175" i="17"/>
  <c r="C174" i="17"/>
  <c r="B174" i="17"/>
  <c r="A174" i="17"/>
  <c r="C173" i="17"/>
  <c r="B173" i="17"/>
  <c r="A173" i="17"/>
  <c r="C172" i="17"/>
  <c r="B172" i="17"/>
  <c r="A172" i="17"/>
  <c r="C171" i="17"/>
  <c r="B171" i="17"/>
  <c r="A171" i="17"/>
  <c r="C170" i="17"/>
  <c r="B170" i="17"/>
  <c r="A170" i="17"/>
  <c r="C169" i="17"/>
  <c r="B169" i="17"/>
  <c r="A169" i="17"/>
  <c r="C168" i="17"/>
  <c r="B168" i="17"/>
  <c r="A168" i="17"/>
  <c r="C167" i="17"/>
  <c r="B167" i="17"/>
  <c r="A167" i="17"/>
  <c r="C166" i="17"/>
  <c r="B166" i="17"/>
  <c r="A166" i="17"/>
  <c r="C165" i="17"/>
  <c r="B165" i="17"/>
  <c r="A165" i="17"/>
  <c r="C164" i="17"/>
  <c r="B164" i="17"/>
  <c r="A164" i="17"/>
  <c r="C163" i="17"/>
  <c r="B163" i="17"/>
  <c r="A163" i="17"/>
  <c r="C162" i="17"/>
  <c r="B162" i="17"/>
  <c r="A162" i="17"/>
  <c r="C161" i="17"/>
  <c r="B161" i="17"/>
  <c r="A161" i="17"/>
  <c r="C160" i="17"/>
  <c r="B160" i="17"/>
  <c r="A160" i="17"/>
  <c r="C159" i="17"/>
  <c r="B159" i="17"/>
  <c r="A159" i="17"/>
  <c r="C158" i="17"/>
  <c r="B158" i="17"/>
  <c r="A158" i="17"/>
  <c r="C157" i="17"/>
  <c r="B157" i="17"/>
  <c r="A157" i="17"/>
  <c r="C156" i="17"/>
  <c r="B156" i="17"/>
  <c r="A156" i="17"/>
  <c r="C155" i="17"/>
  <c r="B155" i="17"/>
  <c r="A155" i="17"/>
  <c r="C154" i="17"/>
  <c r="B154" i="17"/>
  <c r="A154" i="17"/>
  <c r="C153" i="17"/>
  <c r="B153" i="17"/>
  <c r="A153" i="17"/>
  <c r="C152" i="17"/>
  <c r="B152" i="17"/>
  <c r="A152" i="17"/>
  <c r="C151" i="17"/>
  <c r="B151" i="17"/>
  <c r="A151" i="17"/>
  <c r="C150" i="17"/>
  <c r="B150" i="17"/>
  <c r="A150" i="17"/>
  <c r="C149" i="17"/>
  <c r="B149" i="17"/>
  <c r="A149" i="17"/>
  <c r="C148" i="17"/>
  <c r="B148" i="17"/>
  <c r="A148" i="17"/>
  <c r="C147" i="17"/>
  <c r="B147" i="17"/>
  <c r="A147" i="17"/>
  <c r="C146" i="17"/>
  <c r="B146" i="17"/>
  <c r="A146" i="17"/>
  <c r="C145" i="17"/>
  <c r="B145" i="17"/>
  <c r="A145" i="17"/>
  <c r="C144" i="17"/>
  <c r="B144" i="17"/>
  <c r="A144" i="17"/>
  <c r="C143" i="17"/>
  <c r="B143" i="17"/>
  <c r="A143" i="17"/>
  <c r="C142" i="17"/>
  <c r="B142" i="17"/>
  <c r="A142" i="17"/>
  <c r="C141" i="17"/>
  <c r="B141" i="17"/>
  <c r="A141" i="17"/>
  <c r="C140" i="17"/>
  <c r="B140" i="17"/>
  <c r="A140" i="17"/>
  <c r="C139" i="17"/>
  <c r="B139" i="17"/>
  <c r="A139" i="17"/>
  <c r="C138" i="17"/>
  <c r="B138" i="17"/>
  <c r="A138" i="17"/>
  <c r="C137" i="17"/>
  <c r="B137" i="17"/>
  <c r="A137" i="17"/>
  <c r="C136" i="17"/>
  <c r="B136" i="17"/>
  <c r="A136" i="17"/>
  <c r="C135" i="17"/>
  <c r="B135" i="17"/>
  <c r="A135" i="17"/>
  <c r="C134" i="17"/>
  <c r="B134" i="17"/>
  <c r="A134" i="17"/>
  <c r="C133" i="17"/>
  <c r="B133" i="17"/>
  <c r="A133" i="17"/>
  <c r="C132" i="17"/>
  <c r="B132" i="17"/>
  <c r="A132" i="17"/>
  <c r="C131" i="17"/>
  <c r="B131" i="17"/>
  <c r="A131" i="17"/>
  <c r="C130" i="17"/>
  <c r="B130" i="17"/>
  <c r="A130" i="17"/>
  <c r="C129" i="17"/>
  <c r="B129" i="17"/>
  <c r="A129" i="17"/>
  <c r="C128" i="17"/>
  <c r="B128" i="17"/>
  <c r="A128" i="17"/>
  <c r="C127" i="17"/>
  <c r="B127" i="17"/>
  <c r="A127" i="17"/>
  <c r="C126" i="17"/>
  <c r="B126" i="17"/>
  <c r="A126" i="17"/>
  <c r="C125" i="17"/>
  <c r="B125" i="17"/>
  <c r="A125" i="17"/>
  <c r="C124" i="17"/>
  <c r="B124" i="17"/>
  <c r="A124" i="17"/>
  <c r="C123" i="17"/>
  <c r="B123" i="17"/>
  <c r="A123" i="17"/>
  <c r="C122" i="17"/>
  <c r="B122" i="17"/>
  <c r="A122" i="17"/>
  <c r="C121" i="17"/>
  <c r="B121" i="17"/>
  <c r="A121" i="17"/>
  <c r="C120" i="17"/>
  <c r="B120" i="17"/>
  <c r="A120" i="17"/>
  <c r="C119" i="17"/>
  <c r="B119" i="17"/>
  <c r="A119" i="17"/>
  <c r="C118" i="17"/>
  <c r="B118" i="17"/>
  <c r="A118" i="17"/>
  <c r="C117" i="17"/>
  <c r="B117" i="17"/>
  <c r="A117" i="17"/>
  <c r="C116" i="17"/>
  <c r="B116" i="17"/>
  <c r="A116" i="17"/>
  <c r="C115" i="17"/>
  <c r="B115" i="17"/>
  <c r="A115" i="17"/>
  <c r="C114" i="17"/>
  <c r="B114" i="17"/>
  <c r="A114" i="17"/>
  <c r="C113" i="17"/>
  <c r="B113" i="17"/>
  <c r="A113" i="17"/>
  <c r="C112" i="17"/>
  <c r="B112" i="17"/>
  <c r="A112" i="17"/>
  <c r="C111" i="17"/>
  <c r="B111" i="17"/>
  <c r="A111" i="17"/>
  <c r="C110" i="17"/>
  <c r="B110" i="17"/>
  <c r="A110" i="17"/>
  <c r="C109" i="17"/>
  <c r="B109" i="17"/>
  <c r="A109" i="17"/>
  <c r="C108" i="17"/>
  <c r="B108" i="17"/>
  <c r="A108" i="17"/>
  <c r="C107" i="17"/>
  <c r="B107" i="17"/>
  <c r="A107" i="17"/>
  <c r="C106" i="17"/>
  <c r="B106" i="17"/>
  <c r="A106" i="17"/>
  <c r="C105" i="17"/>
  <c r="B105" i="17"/>
  <c r="A105" i="17"/>
  <c r="C104" i="17"/>
  <c r="B104" i="17"/>
  <c r="A104" i="17"/>
  <c r="C103" i="17"/>
  <c r="B103" i="17"/>
  <c r="A103" i="17"/>
  <c r="C102" i="17"/>
  <c r="B102" i="17"/>
  <c r="A102" i="17"/>
  <c r="C101" i="17"/>
  <c r="B101" i="17"/>
  <c r="A101" i="17"/>
  <c r="C100" i="17"/>
  <c r="B100" i="17"/>
  <c r="A100" i="17"/>
  <c r="C99" i="17"/>
  <c r="B99" i="17"/>
  <c r="A99" i="17"/>
  <c r="C98" i="17"/>
  <c r="B98" i="17"/>
  <c r="A98" i="17"/>
  <c r="C97" i="17"/>
  <c r="B97" i="17"/>
  <c r="A97" i="17"/>
  <c r="C96" i="17"/>
  <c r="B96" i="17"/>
  <c r="A96" i="17"/>
  <c r="C95" i="17"/>
  <c r="B95" i="17"/>
  <c r="A95" i="17"/>
  <c r="C94" i="17"/>
  <c r="B94" i="17"/>
  <c r="A94" i="17"/>
  <c r="C93" i="17"/>
  <c r="B93" i="17"/>
  <c r="A93" i="17"/>
  <c r="C92" i="17"/>
  <c r="B92" i="17"/>
  <c r="A92" i="17"/>
  <c r="C91" i="17"/>
  <c r="B91" i="17"/>
  <c r="A91" i="17"/>
  <c r="C90" i="17"/>
  <c r="B90" i="17"/>
  <c r="A90" i="17"/>
  <c r="C89" i="17"/>
  <c r="B89" i="17"/>
  <c r="A89" i="17"/>
  <c r="C88" i="17"/>
  <c r="B88" i="17"/>
  <c r="A88" i="17"/>
  <c r="C87" i="17"/>
  <c r="B87" i="17"/>
  <c r="A87" i="17"/>
  <c r="C86" i="17"/>
  <c r="B86" i="17"/>
  <c r="A86" i="17"/>
  <c r="C85" i="17"/>
  <c r="B85" i="17"/>
  <c r="A85" i="17"/>
  <c r="C84" i="17"/>
  <c r="B84" i="17"/>
  <c r="A84" i="17"/>
  <c r="C83" i="17"/>
  <c r="B83" i="17"/>
  <c r="A83" i="17"/>
  <c r="C82" i="17"/>
  <c r="B82" i="17"/>
  <c r="A82" i="17"/>
  <c r="C81" i="17"/>
  <c r="B81" i="17"/>
  <c r="A81" i="17"/>
  <c r="C80" i="17"/>
  <c r="B80" i="17"/>
  <c r="A80" i="17"/>
  <c r="C79" i="17"/>
  <c r="B79" i="17"/>
  <c r="A79" i="17"/>
  <c r="C78" i="17"/>
  <c r="B78" i="17"/>
  <c r="A78" i="17"/>
  <c r="C77" i="17"/>
  <c r="B77" i="17"/>
  <c r="A77" i="17"/>
  <c r="C76" i="17"/>
  <c r="B76" i="17"/>
  <c r="A76" i="17"/>
  <c r="C75" i="17"/>
  <c r="B75" i="17"/>
  <c r="A75" i="17"/>
  <c r="C74" i="17"/>
  <c r="B74" i="17"/>
  <c r="A74" i="17"/>
  <c r="C73" i="17"/>
  <c r="B73" i="17"/>
  <c r="A73" i="17"/>
  <c r="C72" i="17"/>
  <c r="B72" i="17"/>
  <c r="A72" i="17"/>
  <c r="C71" i="17"/>
  <c r="B71" i="17"/>
  <c r="A71" i="17"/>
  <c r="C70" i="17"/>
  <c r="B70" i="17"/>
  <c r="A70" i="17"/>
  <c r="C69" i="17"/>
  <c r="B69" i="17"/>
  <c r="A69" i="17"/>
  <c r="C68" i="17"/>
  <c r="B68" i="17"/>
  <c r="A68" i="17"/>
  <c r="C67" i="17"/>
  <c r="B67" i="17"/>
  <c r="A67" i="17"/>
  <c r="C66" i="17"/>
  <c r="B66" i="17"/>
  <c r="A66" i="17"/>
  <c r="C65" i="17"/>
  <c r="B65" i="17"/>
  <c r="A65" i="17"/>
  <c r="C64" i="17"/>
  <c r="B64" i="17"/>
  <c r="A64" i="17"/>
  <c r="C63" i="17"/>
  <c r="B63" i="17"/>
  <c r="A63" i="17"/>
  <c r="C62" i="17"/>
  <c r="B62" i="17"/>
  <c r="A62" i="17"/>
  <c r="C61" i="17"/>
  <c r="B61" i="17"/>
  <c r="A61" i="17"/>
  <c r="C60" i="17"/>
  <c r="B60" i="17"/>
  <c r="A60" i="17"/>
  <c r="C59" i="17"/>
  <c r="B59" i="17"/>
  <c r="A59" i="17"/>
  <c r="C58" i="17"/>
  <c r="B58" i="17"/>
  <c r="A58" i="17"/>
  <c r="C57" i="17"/>
  <c r="B57" i="17"/>
  <c r="A57" i="17"/>
  <c r="C56" i="17"/>
  <c r="B56" i="17"/>
  <c r="A56" i="17"/>
  <c r="C55" i="17"/>
  <c r="B55" i="17"/>
  <c r="A55" i="17"/>
  <c r="C54" i="17"/>
  <c r="B54" i="17"/>
  <c r="A54" i="17"/>
  <c r="C53" i="17"/>
  <c r="B53" i="17"/>
  <c r="A53" i="17"/>
  <c r="C52" i="17"/>
  <c r="B52" i="17"/>
  <c r="A52" i="17"/>
  <c r="C51" i="17"/>
  <c r="B51" i="17"/>
  <c r="A51" i="17"/>
  <c r="C50" i="17"/>
  <c r="B50" i="17"/>
  <c r="A50" i="17"/>
  <c r="C49" i="17"/>
  <c r="B49" i="17"/>
  <c r="A49" i="17"/>
  <c r="C48" i="17"/>
  <c r="B48" i="17"/>
  <c r="A48" i="17"/>
  <c r="C47" i="17"/>
  <c r="B47" i="17"/>
  <c r="A47" i="17"/>
  <c r="C46" i="17"/>
  <c r="B46" i="17"/>
  <c r="A46" i="17"/>
  <c r="C45" i="17"/>
  <c r="B45" i="17"/>
  <c r="A45" i="17"/>
  <c r="C44" i="17"/>
  <c r="B44" i="17"/>
  <c r="A44" i="17"/>
  <c r="C43" i="17"/>
  <c r="B43" i="17"/>
  <c r="A43" i="17"/>
  <c r="C42" i="17"/>
  <c r="B42" i="17"/>
  <c r="A42" i="17"/>
  <c r="C41" i="17"/>
  <c r="B41" i="17"/>
  <c r="A41" i="17"/>
  <c r="C40" i="17"/>
  <c r="B40" i="17"/>
  <c r="A40" i="17"/>
  <c r="C39" i="17"/>
  <c r="B39" i="17"/>
  <c r="A39" i="17"/>
  <c r="C38" i="17"/>
  <c r="B38" i="17"/>
  <c r="A38" i="17"/>
  <c r="C37" i="17"/>
  <c r="B37" i="17"/>
  <c r="A37" i="17"/>
  <c r="C36" i="17"/>
  <c r="B36" i="17"/>
  <c r="A36" i="17"/>
  <c r="C35" i="17"/>
  <c r="B35" i="17"/>
  <c r="A35" i="17"/>
  <c r="C34" i="17"/>
  <c r="B34" i="17"/>
  <c r="A34" i="17"/>
  <c r="C33" i="17"/>
  <c r="B33" i="17"/>
  <c r="A33" i="17"/>
  <c r="C32" i="17"/>
  <c r="B32" i="17"/>
  <c r="A32" i="17"/>
  <c r="C31" i="17"/>
  <c r="B31" i="17"/>
  <c r="A31" i="17"/>
  <c r="C30" i="17"/>
  <c r="B30" i="17"/>
  <c r="A30" i="17"/>
  <c r="C29" i="17"/>
  <c r="B29" i="17"/>
  <c r="A29" i="17"/>
  <c r="C28" i="17"/>
  <c r="B28" i="17"/>
  <c r="A28" i="17"/>
  <c r="C27" i="17"/>
  <c r="B27" i="17"/>
  <c r="A27" i="17"/>
  <c r="C26" i="17"/>
  <c r="B26" i="17"/>
  <c r="A26" i="17"/>
  <c r="C25" i="17"/>
  <c r="B25" i="17"/>
  <c r="A25" i="17"/>
  <c r="C24" i="17"/>
  <c r="B24" i="17"/>
  <c r="C23" i="17"/>
  <c r="B23" i="17"/>
  <c r="C22" i="17"/>
  <c r="B22" i="17"/>
  <c r="C21" i="17"/>
  <c r="B21" i="17"/>
  <c r="C20" i="17"/>
  <c r="B20" i="17"/>
  <c r="C19" i="17"/>
  <c r="B19" i="17"/>
  <c r="C18" i="17"/>
  <c r="B18" i="17"/>
  <c r="C17" i="17"/>
  <c r="B17" i="17"/>
  <c r="C16" i="17"/>
  <c r="B16" i="17"/>
  <c r="C15" i="17"/>
  <c r="B15" i="17"/>
  <c r="C14" i="17"/>
  <c r="B14" i="17"/>
  <c r="C13" i="17"/>
  <c r="B13" i="17"/>
  <c r="C12" i="17"/>
  <c r="B12" i="17"/>
  <c r="C11" i="17"/>
  <c r="B11" i="17"/>
  <c r="C10" i="17"/>
  <c r="B10" i="17"/>
  <c r="C9" i="17"/>
  <c r="B9" i="17"/>
  <c r="C8" i="17"/>
  <c r="B8" i="17"/>
  <c r="C7" i="17"/>
  <c r="B7" i="17"/>
  <c r="C6" i="17"/>
  <c r="B6" i="17"/>
  <c r="C5" i="17"/>
  <c r="B5" i="17"/>
  <c r="A5" i="17"/>
  <c r="B303" i="10"/>
  <c r="A303" i="10"/>
  <c r="B302" i="10"/>
  <c r="A302" i="10"/>
  <c r="B301" i="10"/>
  <c r="A301" i="10"/>
  <c r="B300" i="10"/>
  <c r="A300" i="10"/>
  <c r="B299" i="10"/>
  <c r="A299" i="10"/>
  <c r="B298" i="10"/>
  <c r="A298" i="10"/>
  <c r="B297" i="10"/>
  <c r="A297" i="10"/>
  <c r="B296" i="10"/>
  <c r="A296" i="10"/>
  <c r="B295" i="10"/>
  <c r="A295" i="10"/>
  <c r="B294" i="10"/>
  <c r="A294" i="10"/>
  <c r="B293" i="10"/>
  <c r="A293" i="10"/>
  <c r="B292" i="10"/>
  <c r="A292" i="10"/>
  <c r="B291" i="10"/>
  <c r="A291" i="10"/>
  <c r="B290" i="10"/>
  <c r="A290" i="10"/>
  <c r="B289" i="10"/>
  <c r="A289" i="10"/>
  <c r="B288" i="10"/>
  <c r="A288" i="10"/>
  <c r="B287" i="10"/>
  <c r="A287" i="10"/>
  <c r="B286" i="10"/>
  <c r="A286" i="10"/>
  <c r="B285" i="10"/>
  <c r="A285" i="10"/>
  <c r="B284" i="10"/>
  <c r="A284" i="10"/>
  <c r="B283" i="10"/>
  <c r="A283" i="10"/>
  <c r="B282" i="10"/>
  <c r="A282" i="10"/>
  <c r="B281" i="10"/>
  <c r="A281" i="10"/>
  <c r="B280" i="10"/>
  <c r="A280" i="10"/>
  <c r="B279" i="10"/>
  <c r="A279" i="10"/>
  <c r="B278" i="10"/>
  <c r="A278" i="10"/>
  <c r="B277" i="10"/>
  <c r="A277" i="10"/>
  <c r="B276" i="10"/>
  <c r="A276" i="10"/>
  <c r="B275" i="10"/>
  <c r="A275" i="10"/>
  <c r="B274" i="10"/>
  <c r="A274" i="10"/>
  <c r="B273" i="10"/>
  <c r="A273" i="10"/>
  <c r="B272" i="10"/>
  <c r="A272" i="10"/>
  <c r="B271" i="10"/>
  <c r="A271" i="10"/>
  <c r="B270" i="10"/>
  <c r="A270" i="10"/>
  <c r="B269" i="10"/>
  <c r="A269" i="10"/>
  <c r="B268" i="10"/>
  <c r="A268" i="10"/>
  <c r="B267" i="10"/>
  <c r="A267" i="10"/>
  <c r="B266" i="10"/>
  <c r="A266" i="10"/>
  <c r="B265" i="10"/>
  <c r="A265" i="10"/>
  <c r="B264" i="10"/>
  <c r="A264" i="10"/>
  <c r="B263" i="10"/>
  <c r="A263" i="10"/>
  <c r="B262" i="10"/>
  <c r="A262" i="10"/>
  <c r="B261" i="10"/>
  <c r="A261" i="10"/>
  <c r="B260" i="10"/>
  <c r="A260" i="10"/>
  <c r="B259" i="10"/>
  <c r="A259" i="10"/>
  <c r="B258" i="10"/>
  <c r="A258" i="10"/>
  <c r="B257" i="10"/>
  <c r="A257" i="10"/>
  <c r="B256" i="10"/>
  <c r="A256" i="10"/>
  <c r="B255" i="10"/>
  <c r="A255" i="10"/>
  <c r="B254" i="10"/>
  <c r="A254" i="10"/>
  <c r="B253" i="10"/>
  <c r="A253" i="10"/>
  <c r="B252" i="10"/>
  <c r="A252" i="10"/>
  <c r="B251" i="10"/>
  <c r="A251" i="10"/>
  <c r="B250" i="10"/>
  <c r="A250" i="10"/>
  <c r="B249" i="10"/>
  <c r="A249" i="10"/>
  <c r="B248" i="10"/>
  <c r="A248" i="10"/>
  <c r="B247" i="10"/>
  <c r="A247" i="10"/>
  <c r="B246" i="10"/>
  <c r="A246" i="10"/>
  <c r="B245" i="10"/>
  <c r="A245" i="10"/>
  <c r="B244" i="10"/>
  <c r="A244" i="10"/>
  <c r="B243" i="10"/>
  <c r="A243" i="10"/>
  <c r="B242" i="10"/>
  <c r="A242" i="10"/>
  <c r="B241" i="10"/>
  <c r="A241" i="10"/>
  <c r="B240" i="10"/>
  <c r="A240" i="10"/>
  <c r="B239" i="10"/>
  <c r="A239" i="10"/>
  <c r="B238" i="10"/>
  <c r="A238" i="10"/>
  <c r="B237" i="10"/>
  <c r="A237" i="10"/>
  <c r="B236" i="10"/>
  <c r="A236" i="10"/>
  <c r="B235" i="10"/>
  <c r="A235" i="10"/>
  <c r="B234" i="10"/>
  <c r="A234" i="10"/>
  <c r="B233" i="10"/>
  <c r="A233" i="10"/>
  <c r="B232" i="10"/>
  <c r="A232" i="10"/>
  <c r="B231" i="10"/>
  <c r="A231" i="10"/>
  <c r="B230" i="10"/>
  <c r="A230" i="10"/>
  <c r="B229" i="10"/>
  <c r="A229" i="10"/>
  <c r="B228" i="10"/>
  <c r="A228" i="10"/>
  <c r="B227" i="10"/>
  <c r="A227" i="10"/>
  <c r="B226" i="10"/>
  <c r="A226" i="10"/>
  <c r="B225" i="10"/>
  <c r="A225" i="10"/>
  <c r="B224" i="10"/>
  <c r="A224" i="10"/>
  <c r="B223" i="10"/>
  <c r="A223" i="10"/>
  <c r="B222" i="10"/>
  <c r="A222" i="10"/>
  <c r="B221" i="10"/>
  <c r="A221" i="10"/>
  <c r="B220" i="10"/>
  <c r="A220" i="10"/>
  <c r="B219" i="10"/>
  <c r="A219" i="10"/>
  <c r="B218" i="10"/>
  <c r="A218" i="10"/>
  <c r="B217" i="10"/>
  <c r="A217" i="10"/>
  <c r="B216" i="10"/>
  <c r="A216" i="10"/>
  <c r="B215" i="10"/>
  <c r="A215" i="10"/>
  <c r="B214" i="10"/>
  <c r="A214" i="10"/>
  <c r="B213" i="10"/>
  <c r="A213" i="10"/>
  <c r="B212" i="10"/>
  <c r="A212" i="10"/>
  <c r="B211" i="10"/>
  <c r="A211" i="10"/>
  <c r="B210" i="10"/>
  <c r="A210" i="10"/>
  <c r="B209" i="10"/>
  <c r="A209" i="10"/>
  <c r="B208" i="10"/>
  <c r="A208" i="10"/>
  <c r="B207" i="10"/>
  <c r="A207" i="10"/>
  <c r="B206" i="10"/>
  <c r="A206" i="10"/>
  <c r="B205" i="10"/>
  <c r="A205" i="10"/>
  <c r="B204" i="10"/>
  <c r="A204" i="10"/>
  <c r="B203" i="10"/>
  <c r="A203" i="10"/>
  <c r="B202" i="10"/>
  <c r="A202" i="10"/>
  <c r="B201" i="10"/>
  <c r="A201" i="10"/>
  <c r="B200" i="10"/>
  <c r="A200" i="10"/>
  <c r="B199" i="10"/>
  <c r="A199" i="10"/>
  <c r="B198" i="10"/>
  <c r="A198" i="10"/>
  <c r="B197" i="10"/>
  <c r="A197" i="10"/>
  <c r="B196" i="10"/>
  <c r="A196" i="10"/>
  <c r="B195" i="10"/>
  <c r="A195" i="10"/>
  <c r="B194" i="10"/>
  <c r="A194" i="10"/>
  <c r="B193" i="10"/>
  <c r="A193" i="10"/>
  <c r="B192" i="10"/>
  <c r="A192" i="10"/>
  <c r="B191" i="10"/>
  <c r="A191" i="10"/>
  <c r="B190" i="10"/>
  <c r="A190" i="10"/>
  <c r="B189" i="10"/>
  <c r="A189" i="10"/>
  <c r="B188" i="10"/>
  <c r="A188" i="10"/>
  <c r="B187" i="10"/>
  <c r="A187" i="10"/>
  <c r="B186" i="10"/>
  <c r="A186" i="10"/>
  <c r="B185" i="10"/>
  <c r="A185" i="10"/>
  <c r="B184" i="10"/>
  <c r="A184" i="10"/>
  <c r="B183" i="10"/>
  <c r="A183" i="10"/>
  <c r="B182" i="10"/>
  <c r="A182" i="10"/>
  <c r="B181" i="10"/>
  <c r="A181" i="10"/>
  <c r="B180" i="10"/>
  <c r="A180" i="10"/>
  <c r="B179" i="10"/>
  <c r="A179" i="10"/>
  <c r="B178" i="10"/>
  <c r="A178" i="10"/>
  <c r="B177" i="10"/>
  <c r="A177" i="10"/>
  <c r="B176" i="10"/>
  <c r="A176" i="10"/>
  <c r="B175" i="10"/>
  <c r="A175" i="10"/>
  <c r="B174" i="10"/>
  <c r="A174" i="10"/>
  <c r="B173" i="10"/>
  <c r="A173" i="10"/>
  <c r="B172" i="10"/>
  <c r="A172" i="10"/>
  <c r="B171" i="10"/>
  <c r="A171" i="10"/>
  <c r="B170" i="10"/>
  <c r="A170" i="10"/>
  <c r="B169" i="10"/>
  <c r="A169" i="10"/>
  <c r="B168" i="10"/>
  <c r="A168" i="10"/>
  <c r="B167" i="10"/>
  <c r="A167" i="10"/>
  <c r="B166" i="10"/>
  <c r="A166" i="10"/>
  <c r="B165" i="10"/>
  <c r="A165" i="10"/>
  <c r="B164" i="10"/>
  <c r="A164" i="10"/>
  <c r="B163" i="10"/>
  <c r="A163" i="10"/>
  <c r="B162" i="10"/>
  <c r="A162" i="10"/>
  <c r="B161" i="10"/>
  <c r="A161" i="10"/>
  <c r="B160" i="10"/>
  <c r="A160" i="10"/>
  <c r="B159" i="10"/>
  <c r="A159" i="10"/>
  <c r="B158" i="10"/>
  <c r="A158" i="10"/>
  <c r="B157" i="10"/>
  <c r="A157" i="10"/>
  <c r="B156" i="10"/>
  <c r="A156" i="10"/>
  <c r="B155" i="10"/>
  <c r="A155" i="10"/>
  <c r="B154" i="10"/>
  <c r="A154" i="10"/>
  <c r="B153" i="10"/>
  <c r="A153" i="10"/>
  <c r="B152" i="10"/>
  <c r="A152" i="10"/>
  <c r="B151" i="10"/>
  <c r="A151" i="10"/>
  <c r="B150" i="10"/>
  <c r="A150" i="10"/>
  <c r="B149" i="10"/>
  <c r="A149" i="10"/>
  <c r="B148" i="10"/>
  <c r="A148" i="10"/>
  <c r="B147" i="10"/>
  <c r="A147" i="10"/>
  <c r="B146" i="10"/>
  <c r="A146" i="10"/>
  <c r="B145" i="10"/>
  <c r="A145" i="10"/>
  <c r="B144" i="10"/>
  <c r="A144" i="10"/>
  <c r="B143" i="10"/>
  <c r="A143" i="10"/>
  <c r="B142" i="10"/>
  <c r="A142" i="10"/>
  <c r="B141" i="10"/>
  <c r="A141" i="10"/>
  <c r="B140" i="10"/>
  <c r="A140" i="10"/>
  <c r="B139" i="10"/>
  <c r="A139" i="10"/>
  <c r="B138" i="10"/>
  <c r="A138" i="10"/>
  <c r="B137" i="10"/>
  <c r="A137" i="10"/>
  <c r="B136" i="10"/>
  <c r="A136" i="10"/>
  <c r="B135" i="10"/>
  <c r="A135" i="10"/>
  <c r="B134" i="10"/>
  <c r="A134" i="10"/>
  <c r="B133" i="10"/>
  <c r="A133" i="10"/>
  <c r="B132" i="10"/>
  <c r="A132" i="10"/>
  <c r="B131" i="10"/>
  <c r="A131" i="10"/>
  <c r="B130" i="10"/>
  <c r="A130" i="10"/>
  <c r="B129" i="10"/>
  <c r="A129" i="10"/>
  <c r="B128" i="10"/>
  <c r="A128" i="10"/>
  <c r="B127" i="10"/>
  <c r="A127" i="10"/>
  <c r="B126" i="10"/>
  <c r="A126" i="10"/>
  <c r="B125" i="10"/>
  <c r="A125" i="10"/>
  <c r="B124" i="10"/>
  <c r="A124" i="10"/>
  <c r="B123" i="10"/>
  <c r="A123" i="10"/>
  <c r="B122" i="10"/>
  <c r="A122" i="10"/>
  <c r="B121" i="10"/>
  <c r="A121" i="10"/>
  <c r="B120" i="10"/>
  <c r="A120" i="10"/>
  <c r="B119" i="10"/>
  <c r="A119" i="10"/>
  <c r="B118" i="10"/>
  <c r="A118" i="10"/>
  <c r="B117" i="10"/>
  <c r="A117" i="10"/>
  <c r="B116" i="10"/>
  <c r="A116" i="10"/>
  <c r="B115" i="10"/>
  <c r="A115" i="10"/>
  <c r="B114" i="10"/>
  <c r="A114" i="10"/>
  <c r="B113" i="10"/>
  <c r="A113" i="10"/>
  <c r="B112" i="10"/>
  <c r="A112" i="10"/>
  <c r="B111" i="10"/>
  <c r="A111" i="10"/>
  <c r="B110" i="10"/>
  <c r="A110" i="10"/>
  <c r="B109" i="10"/>
  <c r="A109" i="10"/>
  <c r="B108" i="10"/>
  <c r="A108" i="10"/>
  <c r="B107" i="10"/>
  <c r="A107" i="10"/>
  <c r="B106" i="10"/>
  <c r="A106" i="10"/>
  <c r="B105" i="10"/>
  <c r="A105" i="10"/>
  <c r="B104" i="10"/>
  <c r="A104" i="10"/>
  <c r="B103" i="10"/>
  <c r="A103" i="10"/>
  <c r="B102" i="10"/>
  <c r="A102" i="10"/>
  <c r="B101" i="10"/>
  <c r="A101" i="10"/>
  <c r="B100" i="10"/>
  <c r="A100" i="10"/>
  <c r="B99" i="10"/>
  <c r="A99" i="10"/>
  <c r="B98" i="10"/>
  <c r="A98" i="10"/>
  <c r="B97" i="10"/>
  <c r="A97" i="10"/>
  <c r="B96" i="10"/>
  <c r="A96" i="10"/>
  <c r="B95" i="10"/>
  <c r="A95" i="10"/>
  <c r="B94" i="10"/>
  <c r="A94" i="10"/>
  <c r="B93" i="10"/>
  <c r="A93" i="10"/>
  <c r="B92" i="10"/>
  <c r="A92" i="10"/>
  <c r="B91" i="10"/>
  <c r="A91" i="10"/>
  <c r="B90" i="10"/>
  <c r="A90" i="10"/>
  <c r="B89" i="10"/>
  <c r="A89" i="10"/>
  <c r="B88" i="10"/>
  <c r="A88" i="10"/>
  <c r="B87" i="10"/>
  <c r="A87" i="10"/>
  <c r="B86" i="10"/>
  <c r="A86" i="10"/>
  <c r="B85" i="10"/>
  <c r="A85" i="10"/>
  <c r="B84" i="10"/>
  <c r="A84" i="10"/>
  <c r="B83" i="10"/>
  <c r="A83" i="10"/>
  <c r="B82" i="10"/>
  <c r="A82" i="10"/>
  <c r="B81" i="10"/>
  <c r="A81" i="10"/>
  <c r="B80" i="10"/>
  <c r="A80" i="10"/>
  <c r="B79" i="10"/>
  <c r="A79" i="10"/>
  <c r="B78" i="10"/>
  <c r="A78" i="10"/>
  <c r="B77" i="10"/>
  <c r="A77" i="10"/>
  <c r="B76" i="10"/>
  <c r="A76" i="10"/>
  <c r="B75" i="10"/>
  <c r="A75" i="10"/>
  <c r="B74" i="10"/>
  <c r="A74" i="10"/>
  <c r="B73" i="10"/>
  <c r="A73" i="10"/>
  <c r="B72" i="10"/>
  <c r="A72" i="10"/>
  <c r="B71" i="10"/>
  <c r="A71" i="10"/>
  <c r="B70" i="10"/>
  <c r="A70" i="10"/>
  <c r="B69" i="10"/>
  <c r="A69" i="10"/>
  <c r="B68" i="10"/>
  <c r="A68" i="10"/>
  <c r="B67" i="10"/>
  <c r="A67" i="10"/>
  <c r="B66" i="10"/>
  <c r="A66" i="10"/>
  <c r="B65" i="10"/>
  <c r="A65" i="10"/>
  <c r="B64" i="10"/>
  <c r="A64" i="10"/>
  <c r="B63" i="10"/>
  <c r="A63" i="10"/>
  <c r="B62" i="10"/>
  <c r="A62" i="10"/>
  <c r="B61" i="10"/>
  <c r="A61" i="10"/>
  <c r="B60" i="10"/>
  <c r="A60" i="10"/>
  <c r="B59" i="10"/>
  <c r="A59" i="10"/>
  <c r="B58" i="10"/>
  <c r="A58" i="10"/>
  <c r="B57" i="10"/>
  <c r="A57" i="10"/>
  <c r="B56" i="10"/>
  <c r="A56" i="10"/>
  <c r="B55" i="10"/>
  <c r="A55" i="10"/>
  <c r="B54" i="10"/>
  <c r="A54" i="10"/>
  <c r="B53" i="10"/>
  <c r="A53" i="10"/>
  <c r="B52" i="10"/>
  <c r="A52" i="10"/>
  <c r="B51" i="10"/>
  <c r="A51" i="10"/>
  <c r="B50" i="10"/>
  <c r="A50" i="10"/>
  <c r="B49" i="10"/>
  <c r="A49" i="10"/>
  <c r="B48" i="10"/>
  <c r="A48" i="10"/>
  <c r="B47" i="10"/>
  <c r="A47" i="10"/>
  <c r="B46" i="10"/>
  <c r="A46" i="10"/>
  <c r="B45" i="10"/>
  <c r="A45" i="10"/>
  <c r="B44" i="10"/>
  <c r="A44" i="10"/>
  <c r="B43" i="10"/>
  <c r="A43" i="10"/>
  <c r="B42" i="10"/>
  <c r="A42" i="10"/>
  <c r="B41" i="10"/>
  <c r="A41" i="10"/>
  <c r="B40" i="10"/>
  <c r="A40" i="10"/>
  <c r="B39" i="10"/>
  <c r="A39" i="10"/>
  <c r="B38" i="10"/>
  <c r="A38" i="10"/>
  <c r="B37" i="10"/>
  <c r="A37" i="10"/>
  <c r="B36" i="10"/>
  <c r="A36" i="10"/>
  <c r="B35" i="10"/>
  <c r="A35" i="10"/>
  <c r="B34" i="10"/>
  <c r="A34" i="10"/>
  <c r="B33" i="10"/>
  <c r="A33" i="10"/>
  <c r="B32" i="10"/>
  <c r="A32" i="10"/>
  <c r="B31" i="10"/>
  <c r="A31" i="10"/>
  <c r="B30" i="10"/>
  <c r="A30" i="10"/>
  <c r="B29" i="10"/>
  <c r="A29" i="10"/>
  <c r="B28" i="10"/>
  <c r="A28" i="10"/>
  <c r="B27" i="10"/>
  <c r="A27" i="10"/>
  <c r="B26" i="10"/>
  <c r="A26" i="10"/>
  <c r="B25" i="10"/>
  <c r="A25" i="10"/>
  <c r="B24" i="10"/>
  <c r="A24" i="10"/>
  <c r="B23" i="10"/>
  <c r="B22" i="10"/>
  <c r="B21" i="10"/>
  <c r="B20" i="10"/>
  <c r="B19" i="10"/>
  <c r="B18" i="10"/>
  <c r="B17" i="10"/>
  <c r="B16" i="10"/>
  <c r="B15" i="10"/>
  <c r="B14" i="10"/>
  <c r="B13" i="10"/>
  <c r="B12" i="10"/>
  <c r="B11" i="10"/>
  <c r="B10" i="10"/>
  <c r="B9" i="10"/>
  <c r="B8" i="10"/>
  <c r="B7" i="10"/>
  <c r="B6" i="10"/>
  <c r="B5" i="10"/>
  <c r="B4" i="10"/>
  <c r="A4" i="10"/>
  <c r="B303" i="9"/>
  <c r="A303" i="9"/>
  <c r="B302" i="9"/>
  <c r="A302" i="9"/>
  <c r="B301" i="9"/>
  <c r="A301" i="9"/>
  <c r="B300" i="9"/>
  <c r="A300" i="9"/>
  <c r="B299" i="9"/>
  <c r="A299" i="9"/>
  <c r="B298" i="9"/>
  <c r="A298" i="9"/>
  <c r="B297" i="9"/>
  <c r="A297" i="9"/>
  <c r="B296" i="9"/>
  <c r="A296" i="9"/>
  <c r="B295" i="9"/>
  <c r="A295" i="9"/>
  <c r="B294" i="9"/>
  <c r="A294" i="9"/>
  <c r="B293" i="9"/>
  <c r="A293" i="9"/>
  <c r="B292" i="9"/>
  <c r="A292" i="9"/>
  <c r="B291" i="9"/>
  <c r="A291" i="9"/>
  <c r="B290" i="9"/>
  <c r="A290" i="9"/>
  <c r="B289" i="9"/>
  <c r="A289" i="9"/>
  <c r="B288" i="9"/>
  <c r="A288" i="9"/>
  <c r="B287" i="9"/>
  <c r="A287" i="9"/>
  <c r="B286" i="9"/>
  <c r="A286" i="9"/>
  <c r="B285" i="9"/>
  <c r="A285" i="9"/>
  <c r="B284" i="9"/>
  <c r="A284" i="9"/>
  <c r="E283" i="9"/>
  <c r="B283" i="9"/>
  <c r="A283" i="9"/>
  <c r="B282" i="9"/>
  <c r="A282" i="9"/>
  <c r="B281" i="9"/>
  <c r="A281" i="9"/>
  <c r="B280" i="9"/>
  <c r="A280" i="9"/>
  <c r="B279" i="9"/>
  <c r="A279" i="9"/>
  <c r="B278" i="9"/>
  <c r="A278" i="9"/>
  <c r="B277" i="9"/>
  <c r="A277" i="9"/>
  <c r="B276" i="9"/>
  <c r="A276" i="9"/>
  <c r="B275" i="9"/>
  <c r="A275" i="9"/>
  <c r="B274" i="9"/>
  <c r="A274" i="9"/>
  <c r="B273" i="9"/>
  <c r="A273" i="9"/>
  <c r="B272" i="9"/>
  <c r="A272" i="9"/>
  <c r="B271" i="9"/>
  <c r="A271" i="9"/>
  <c r="B270" i="9"/>
  <c r="A270" i="9"/>
  <c r="B269" i="9"/>
  <c r="A269" i="9"/>
  <c r="B268" i="9"/>
  <c r="A268" i="9"/>
  <c r="B267" i="9"/>
  <c r="A267" i="9"/>
  <c r="B266" i="9"/>
  <c r="A266" i="9"/>
  <c r="B265" i="9"/>
  <c r="A265" i="9"/>
  <c r="B264" i="9"/>
  <c r="A264" i="9"/>
  <c r="B263" i="9"/>
  <c r="A263" i="9"/>
  <c r="B262" i="9"/>
  <c r="A262" i="9"/>
  <c r="B261" i="9"/>
  <c r="A261" i="9"/>
  <c r="B260" i="9"/>
  <c r="A260" i="9"/>
  <c r="B259" i="9"/>
  <c r="A259" i="9"/>
  <c r="B258" i="9"/>
  <c r="A258" i="9"/>
  <c r="B257" i="9"/>
  <c r="A257" i="9"/>
  <c r="B256" i="9"/>
  <c r="A256" i="9"/>
  <c r="B255" i="9"/>
  <c r="A255" i="9"/>
  <c r="B254" i="9"/>
  <c r="A254" i="9"/>
  <c r="B253" i="9"/>
  <c r="A253" i="9"/>
  <c r="B252" i="9"/>
  <c r="A252" i="9"/>
  <c r="B251" i="9"/>
  <c r="A251" i="9"/>
  <c r="B250" i="9"/>
  <c r="A250" i="9"/>
  <c r="B249" i="9"/>
  <c r="A249" i="9"/>
  <c r="B248" i="9"/>
  <c r="A248" i="9"/>
  <c r="B247" i="9"/>
  <c r="A247" i="9"/>
  <c r="B246" i="9"/>
  <c r="A246" i="9"/>
  <c r="B245" i="9"/>
  <c r="A245" i="9"/>
  <c r="B244" i="9"/>
  <c r="A244" i="9"/>
  <c r="B243" i="9"/>
  <c r="A243" i="9"/>
  <c r="B242" i="9"/>
  <c r="A242" i="9"/>
  <c r="B241" i="9"/>
  <c r="A241" i="9"/>
  <c r="B240" i="9"/>
  <c r="A240" i="9"/>
  <c r="B239" i="9"/>
  <c r="A239" i="9"/>
  <c r="B238" i="9"/>
  <c r="A238" i="9"/>
  <c r="B237" i="9"/>
  <c r="A237" i="9"/>
  <c r="B236" i="9"/>
  <c r="A236" i="9"/>
  <c r="B235" i="9"/>
  <c r="A235" i="9"/>
  <c r="B234" i="9"/>
  <c r="A234" i="9"/>
  <c r="B233" i="9"/>
  <c r="A233" i="9"/>
  <c r="B232" i="9"/>
  <c r="A232" i="9"/>
  <c r="B231" i="9"/>
  <c r="A231" i="9"/>
  <c r="B230" i="9"/>
  <c r="A230" i="9"/>
  <c r="B229" i="9"/>
  <c r="A229" i="9"/>
  <c r="B228" i="9"/>
  <c r="A228" i="9"/>
  <c r="B227" i="9"/>
  <c r="A227" i="9"/>
  <c r="B226" i="9"/>
  <c r="A226" i="9"/>
  <c r="B225" i="9"/>
  <c r="A225" i="9"/>
  <c r="B224" i="9"/>
  <c r="A224" i="9"/>
  <c r="B223" i="9"/>
  <c r="A223" i="9"/>
  <c r="B222" i="9"/>
  <c r="A222" i="9"/>
  <c r="B221" i="9"/>
  <c r="A221" i="9"/>
  <c r="B220" i="9"/>
  <c r="A220" i="9"/>
  <c r="B219" i="9"/>
  <c r="A219" i="9"/>
  <c r="B218" i="9"/>
  <c r="A218" i="9"/>
  <c r="B217" i="9"/>
  <c r="A217" i="9"/>
  <c r="B216" i="9"/>
  <c r="A216" i="9"/>
  <c r="B215" i="9"/>
  <c r="A215" i="9"/>
  <c r="B214" i="9"/>
  <c r="A214" i="9"/>
  <c r="B213" i="9"/>
  <c r="A213" i="9"/>
  <c r="B212" i="9"/>
  <c r="A212" i="9"/>
  <c r="B211" i="9"/>
  <c r="A211" i="9"/>
  <c r="B210" i="9"/>
  <c r="A210" i="9"/>
  <c r="B209" i="9"/>
  <c r="A209" i="9"/>
  <c r="B208" i="9"/>
  <c r="A208" i="9"/>
  <c r="B207" i="9"/>
  <c r="A207" i="9"/>
  <c r="B206" i="9"/>
  <c r="A206" i="9"/>
  <c r="B205" i="9"/>
  <c r="A205" i="9"/>
  <c r="B204" i="9"/>
  <c r="A204" i="9"/>
  <c r="B203" i="9"/>
  <c r="A203" i="9"/>
  <c r="B202" i="9"/>
  <c r="A202" i="9"/>
  <c r="B201" i="9"/>
  <c r="A201" i="9"/>
  <c r="B200" i="9"/>
  <c r="A200" i="9"/>
  <c r="B199" i="9"/>
  <c r="A199" i="9"/>
  <c r="B198" i="9"/>
  <c r="A198" i="9"/>
  <c r="B197" i="9"/>
  <c r="A197" i="9"/>
  <c r="B196" i="9"/>
  <c r="A196" i="9"/>
  <c r="B195" i="9"/>
  <c r="A195" i="9"/>
  <c r="B194" i="9"/>
  <c r="A194" i="9"/>
  <c r="B193" i="9"/>
  <c r="A193" i="9"/>
  <c r="B192" i="9"/>
  <c r="A192" i="9"/>
  <c r="B191" i="9"/>
  <c r="A191" i="9"/>
  <c r="B190" i="9"/>
  <c r="A190" i="9"/>
  <c r="B189" i="9"/>
  <c r="A189" i="9"/>
  <c r="B188" i="9"/>
  <c r="A188" i="9"/>
  <c r="B187" i="9"/>
  <c r="A187" i="9"/>
  <c r="B186" i="9"/>
  <c r="A186" i="9"/>
  <c r="B185" i="9"/>
  <c r="A185" i="9"/>
  <c r="B184" i="9"/>
  <c r="A184" i="9"/>
  <c r="B183" i="9"/>
  <c r="A183" i="9"/>
  <c r="B182" i="9"/>
  <c r="A182" i="9"/>
  <c r="B181" i="9"/>
  <c r="A181" i="9"/>
  <c r="B180" i="9"/>
  <c r="A180" i="9"/>
  <c r="B179" i="9"/>
  <c r="A179" i="9"/>
  <c r="B178" i="9"/>
  <c r="A178" i="9"/>
  <c r="B177" i="9"/>
  <c r="A177" i="9"/>
  <c r="B176" i="9"/>
  <c r="A176" i="9"/>
  <c r="B175" i="9"/>
  <c r="A175" i="9"/>
  <c r="B174" i="9"/>
  <c r="A174" i="9"/>
  <c r="B173" i="9"/>
  <c r="A173" i="9"/>
  <c r="B172" i="9"/>
  <c r="A172" i="9"/>
  <c r="B171" i="9"/>
  <c r="A171" i="9"/>
  <c r="B170" i="9"/>
  <c r="A170" i="9"/>
  <c r="B169" i="9"/>
  <c r="A169" i="9"/>
  <c r="B168" i="9"/>
  <c r="A168" i="9"/>
  <c r="B167" i="9"/>
  <c r="A167" i="9"/>
  <c r="B166" i="9"/>
  <c r="A166" i="9"/>
  <c r="B165" i="9"/>
  <c r="A165" i="9"/>
  <c r="B164" i="9"/>
  <c r="A164" i="9"/>
  <c r="B163" i="9"/>
  <c r="A163" i="9"/>
  <c r="B162" i="9"/>
  <c r="A162" i="9"/>
  <c r="B161" i="9"/>
  <c r="A161" i="9"/>
  <c r="B160" i="9"/>
  <c r="A160" i="9"/>
  <c r="B159" i="9"/>
  <c r="A159" i="9"/>
  <c r="B158" i="9"/>
  <c r="A158" i="9"/>
  <c r="B157" i="9"/>
  <c r="A157" i="9"/>
  <c r="B156" i="9"/>
  <c r="A156" i="9"/>
  <c r="B155" i="9"/>
  <c r="A155" i="9"/>
  <c r="B154" i="9"/>
  <c r="A154" i="9"/>
  <c r="B153" i="9"/>
  <c r="A153" i="9"/>
  <c r="B152" i="9"/>
  <c r="A152" i="9"/>
  <c r="B151" i="9"/>
  <c r="A151" i="9"/>
  <c r="B150" i="9"/>
  <c r="A150" i="9"/>
  <c r="B149" i="9"/>
  <c r="A149" i="9"/>
  <c r="B148" i="9"/>
  <c r="A148" i="9"/>
  <c r="B147" i="9"/>
  <c r="A147" i="9"/>
  <c r="B146" i="9"/>
  <c r="A146" i="9"/>
  <c r="B145" i="9"/>
  <c r="A145" i="9"/>
  <c r="B144" i="9"/>
  <c r="A144" i="9"/>
  <c r="B143" i="9"/>
  <c r="A143" i="9"/>
  <c r="B142" i="9"/>
  <c r="A142" i="9"/>
  <c r="B141" i="9"/>
  <c r="A141" i="9"/>
  <c r="B140" i="9"/>
  <c r="A140" i="9"/>
  <c r="B139" i="9"/>
  <c r="A139" i="9"/>
  <c r="B138" i="9"/>
  <c r="A138" i="9"/>
  <c r="B137" i="9"/>
  <c r="A137" i="9"/>
  <c r="B136" i="9"/>
  <c r="A136" i="9"/>
  <c r="B135" i="9"/>
  <c r="A135" i="9"/>
  <c r="B134" i="9"/>
  <c r="A134" i="9"/>
  <c r="B133" i="9"/>
  <c r="A133" i="9"/>
  <c r="B132" i="9"/>
  <c r="A132" i="9"/>
  <c r="B131" i="9"/>
  <c r="A131" i="9"/>
  <c r="B130" i="9"/>
  <c r="A130" i="9"/>
  <c r="B129" i="9"/>
  <c r="A129" i="9"/>
  <c r="B128" i="9"/>
  <c r="A128" i="9"/>
  <c r="B127" i="9"/>
  <c r="A127" i="9"/>
  <c r="B126" i="9"/>
  <c r="A126" i="9"/>
  <c r="B125" i="9"/>
  <c r="A125" i="9"/>
  <c r="B124" i="9"/>
  <c r="A124" i="9"/>
  <c r="B123" i="9"/>
  <c r="A123" i="9"/>
  <c r="B122" i="9"/>
  <c r="A122" i="9"/>
  <c r="B121" i="9"/>
  <c r="A121" i="9"/>
  <c r="B120" i="9"/>
  <c r="A120" i="9"/>
  <c r="B119" i="9"/>
  <c r="A119" i="9"/>
  <c r="B118" i="9"/>
  <c r="A118" i="9"/>
  <c r="B117" i="9"/>
  <c r="A117" i="9"/>
  <c r="B116" i="9"/>
  <c r="A116" i="9"/>
  <c r="B115" i="9"/>
  <c r="A115" i="9"/>
  <c r="B114" i="9"/>
  <c r="A114" i="9"/>
  <c r="B113" i="9"/>
  <c r="A113" i="9"/>
  <c r="B112" i="9"/>
  <c r="A112" i="9"/>
  <c r="B111" i="9"/>
  <c r="A111" i="9"/>
  <c r="B110" i="9"/>
  <c r="A110" i="9"/>
  <c r="B109" i="9"/>
  <c r="A109" i="9"/>
  <c r="B108" i="9"/>
  <c r="A108" i="9"/>
  <c r="B107" i="9"/>
  <c r="A107" i="9"/>
  <c r="B106" i="9"/>
  <c r="A106" i="9"/>
  <c r="B105" i="9"/>
  <c r="A105" i="9"/>
  <c r="B104" i="9"/>
  <c r="A104" i="9"/>
  <c r="B103" i="9"/>
  <c r="A103" i="9"/>
  <c r="B102" i="9"/>
  <c r="A102" i="9"/>
  <c r="B101" i="9"/>
  <c r="A101" i="9"/>
  <c r="B100" i="9"/>
  <c r="A100" i="9"/>
  <c r="B99" i="9"/>
  <c r="A99" i="9"/>
  <c r="B98" i="9"/>
  <c r="A98" i="9"/>
  <c r="B97" i="9"/>
  <c r="A97" i="9"/>
  <c r="B96" i="9"/>
  <c r="A96" i="9"/>
  <c r="B95" i="9"/>
  <c r="A95" i="9"/>
  <c r="B94" i="9"/>
  <c r="A94" i="9"/>
  <c r="B93" i="9"/>
  <c r="A93" i="9"/>
  <c r="B92" i="9"/>
  <c r="A92" i="9"/>
  <c r="B91" i="9"/>
  <c r="A91" i="9"/>
  <c r="B90" i="9"/>
  <c r="A90" i="9"/>
  <c r="B89" i="9"/>
  <c r="A89" i="9"/>
  <c r="B88" i="9"/>
  <c r="A88" i="9"/>
  <c r="B87" i="9"/>
  <c r="A87" i="9"/>
  <c r="B86" i="9"/>
  <c r="A86" i="9"/>
  <c r="B85" i="9"/>
  <c r="A85" i="9"/>
  <c r="B84" i="9"/>
  <c r="A84" i="9"/>
  <c r="B83" i="9"/>
  <c r="A83" i="9"/>
  <c r="B82" i="9"/>
  <c r="A82" i="9"/>
  <c r="B81" i="9"/>
  <c r="A81" i="9"/>
  <c r="B80" i="9"/>
  <c r="A80" i="9"/>
  <c r="B79" i="9"/>
  <c r="A79" i="9"/>
  <c r="B78" i="9"/>
  <c r="A78" i="9"/>
  <c r="B77" i="9"/>
  <c r="A77" i="9"/>
  <c r="B76" i="9"/>
  <c r="A76" i="9"/>
  <c r="B75" i="9"/>
  <c r="A75" i="9"/>
  <c r="B74" i="9"/>
  <c r="A74" i="9"/>
  <c r="B73" i="9"/>
  <c r="A73" i="9"/>
  <c r="B72" i="9"/>
  <c r="A72" i="9"/>
  <c r="B71" i="9"/>
  <c r="A71" i="9"/>
  <c r="B70" i="9"/>
  <c r="A70" i="9"/>
  <c r="B69" i="9"/>
  <c r="A69" i="9"/>
  <c r="B68" i="9"/>
  <c r="A68" i="9"/>
  <c r="B67" i="9"/>
  <c r="A67" i="9"/>
  <c r="B66" i="9"/>
  <c r="A66" i="9"/>
  <c r="B65" i="9"/>
  <c r="A65" i="9"/>
  <c r="B64" i="9"/>
  <c r="A64" i="9"/>
  <c r="B63" i="9"/>
  <c r="A63" i="9"/>
  <c r="B62" i="9"/>
  <c r="A62" i="9"/>
  <c r="B61" i="9"/>
  <c r="A61" i="9"/>
  <c r="B60" i="9"/>
  <c r="A60" i="9"/>
  <c r="B59" i="9"/>
  <c r="A59" i="9"/>
  <c r="B58" i="9"/>
  <c r="A58" i="9"/>
  <c r="B57" i="9"/>
  <c r="A57" i="9"/>
  <c r="B56" i="9"/>
  <c r="A56" i="9"/>
  <c r="B55" i="9"/>
  <c r="A55" i="9"/>
  <c r="B54" i="9"/>
  <c r="A54" i="9"/>
  <c r="B53" i="9"/>
  <c r="A53" i="9"/>
  <c r="B52" i="9"/>
  <c r="A52" i="9"/>
  <c r="B51" i="9"/>
  <c r="A51" i="9"/>
  <c r="B50" i="9"/>
  <c r="A50" i="9"/>
  <c r="B49" i="9"/>
  <c r="A49" i="9"/>
  <c r="B48" i="9"/>
  <c r="A48" i="9"/>
  <c r="B47" i="9"/>
  <c r="A47" i="9"/>
  <c r="B46" i="9"/>
  <c r="A46" i="9"/>
  <c r="B45" i="9"/>
  <c r="A45" i="9"/>
  <c r="B44" i="9"/>
  <c r="A44" i="9"/>
  <c r="B43" i="9"/>
  <c r="A43" i="9"/>
  <c r="B42" i="9"/>
  <c r="A42" i="9"/>
  <c r="B41" i="9"/>
  <c r="A41" i="9"/>
  <c r="B40" i="9"/>
  <c r="A40" i="9"/>
  <c r="B39" i="9"/>
  <c r="A39" i="9"/>
  <c r="B38" i="9"/>
  <c r="A38" i="9"/>
  <c r="B37" i="9"/>
  <c r="A37" i="9"/>
  <c r="B36" i="9"/>
  <c r="A36" i="9"/>
  <c r="B35" i="9"/>
  <c r="A35" i="9"/>
  <c r="B34" i="9"/>
  <c r="A34" i="9"/>
  <c r="B33" i="9"/>
  <c r="A33" i="9"/>
  <c r="B32" i="9"/>
  <c r="A32" i="9"/>
  <c r="B31" i="9"/>
  <c r="A31" i="9"/>
  <c r="B30" i="9"/>
  <c r="A30" i="9"/>
  <c r="B29" i="9"/>
  <c r="A29" i="9"/>
  <c r="B28" i="9"/>
  <c r="A28" i="9"/>
  <c r="B27" i="9"/>
  <c r="A27" i="9"/>
  <c r="B26" i="9"/>
  <c r="A26" i="9"/>
  <c r="B25" i="9"/>
  <c r="A25" i="9"/>
  <c r="B24" i="9"/>
  <c r="A24" i="9"/>
  <c r="B23" i="9"/>
  <c r="B22" i="9"/>
  <c r="B21" i="9"/>
  <c r="B20" i="9"/>
  <c r="B19" i="9"/>
  <c r="B18" i="9"/>
  <c r="B17" i="9"/>
  <c r="B16" i="9"/>
  <c r="B15" i="9"/>
  <c r="B14" i="9"/>
  <c r="B13" i="9"/>
  <c r="B12" i="9"/>
  <c r="B11" i="9"/>
  <c r="B10" i="9"/>
  <c r="B9" i="9"/>
  <c r="B8" i="9"/>
  <c r="B7" i="9"/>
  <c r="B6" i="9"/>
  <c r="E5" i="9"/>
  <c r="B5" i="9"/>
  <c r="B4" i="9"/>
  <c r="A4" i="9"/>
  <c r="F303" i="7"/>
  <c r="E303" i="7"/>
  <c r="D303" i="7"/>
  <c r="C303" i="7"/>
  <c r="B303" i="7"/>
  <c r="A303" i="7"/>
  <c r="F302" i="7"/>
  <c r="D302" i="7"/>
  <c r="C302" i="7"/>
  <c r="E302" i="7" s="1"/>
  <c r="B302" i="7"/>
  <c r="A302" i="7"/>
  <c r="G301" i="7"/>
  <c r="F301" i="7"/>
  <c r="D301" i="7"/>
  <c r="C301" i="7"/>
  <c r="E301" i="7" s="1"/>
  <c r="B301" i="7"/>
  <c r="A301" i="7"/>
  <c r="H300" i="7"/>
  <c r="F300" i="7"/>
  <c r="E300" i="7"/>
  <c r="D300" i="7"/>
  <c r="C300" i="7"/>
  <c r="B300" i="7"/>
  <c r="A300" i="7"/>
  <c r="F299" i="7"/>
  <c r="E299" i="7"/>
  <c r="D299" i="7"/>
  <c r="C299" i="7"/>
  <c r="B299" i="7"/>
  <c r="A299" i="7"/>
  <c r="F298" i="7"/>
  <c r="D298" i="7"/>
  <c r="C298" i="7"/>
  <c r="E298" i="7" s="1"/>
  <c r="B298" i="7"/>
  <c r="A298" i="7"/>
  <c r="G297" i="7"/>
  <c r="F297" i="7"/>
  <c r="D297" i="7"/>
  <c r="C297" i="7"/>
  <c r="E297" i="7" s="1"/>
  <c r="B297" i="7"/>
  <c r="A297" i="7"/>
  <c r="H296" i="7"/>
  <c r="F296" i="7"/>
  <c r="E296" i="7"/>
  <c r="D296" i="7"/>
  <c r="C296" i="7"/>
  <c r="B296" i="7"/>
  <c r="A296" i="7"/>
  <c r="F295" i="7"/>
  <c r="E295" i="7"/>
  <c r="D295" i="7"/>
  <c r="C295" i="7"/>
  <c r="B295" i="7"/>
  <c r="A295" i="7"/>
  <c r="F294" i="7"/>
  <c r="D294" i="7"/>
  <c r="C294" i="7"/>
  <c r="E294" i="7" s="1"/>
  <c r="B294" i="7"/>
  <c r="A294" i="7"/>
  <c r="G293" i="7"/>
  <c r="F293" i="7"/>
  <c r="D293" i="7"/>
  <c r="C293" i="7"/>
  <c r="E293" i="7" s="1"/>
  <c r="B293" i="7"/>
  <c r="A293" i="7"/>
  <c r="H292" i="7"/>
  <c r="F292" i="7"/>
  <c r="E292" i="7"/>
  <c r="D292" i="7"/>
  <c r="C292" i="7"/>
  <c r="B292" i="7"/>
  <c r="A292" i="7"/>
  <c r="F291" i="7"/>
  <c r="E291" i="7"/>
  <c r="D291" i="7"/>
  <c r="C291" i="7"/>
  <c r="B291" i="7"/>
  <c r="A291" i="7"/>
  <c r="F290" i="7"/>
  <c r="D290" i="7"/>
  <c r="C290" i="7"/>
  <c r="E290" i="7" s="1"/>
  <c r="B290" i="7"/>
  <c r="A290" i="7"/>
  <c r="G289" i="7"/>
  <c r="F289" i="7"/>
  <c r="D289" i="7"/>
  <c r="C289" i="7"/>
  <c r="E289" i="7" s="1"/>
  <c r="B289" i="7"/>
  <c r="A289" i="7"/>
  <c r="H288" i="7"/>
  <c r="F288" i="7"/>
  <c r="E288" i="7"/>
  <c r="D288" i="7"/>
  <c r="C288" i="7"/>
  <c r="B288" i="7"/>
  <c r="A288" i="7"/>
  <c r="F287" i="7"/>
  <c r="E287" i="7"/>
  <c r="D287" i="7"/>
  <c r="C287" i="7"/>
  <c r="B287" i="7"/>
  <c r="A287" i="7"/>
  <c r="F286" i="7"/>
  <c r="D286" i="7"/>
  <c r="C286" i="7"/>
  <c r="E286" i="7" s="1"/>
  <c r="B286" i="7"/>
  <c r="A286" i="7"/>
  <c r="G285" i="7"/>
  <c r="F285" i="7"/>
  <c r="D285" i="7"/>
  <c r="C285" i="7"/>
  <c r="E285" i="7" s="1"/>
  <c r="B285" i="7"/>
  <c r="A285" i="7"/>
  <c r="H284" i="7"/>
  <c r="F284" i="7"/>
  <c r="E284" i="7"/>
  <c r="D284" i="7"/>
  <c r="C284" i="7"/>
  <c r="B284" i="7"/>
  <c r="A284" i="7"/>
  <c r="H283" i="7"/>
  <c r="S283" i="7" s="1"/>
  <c r="F283" i="7"/>
  <c r="E283" i="7"/>
  <c r="I283" i="7" s="1"/>
  <c r="D283" i="7"/>
  <c r="C283" i="7"/>
  <c r="B283" i="7"/>
  <c r="A283" i="7"/>
  <c r="U282" i="7"/>
  <c r="O282" i="7"/>
  <c r="J282" i="7"/>
  <c r="P282" i="7" s="1"/>
  <c r="I282" i="7"/>
  <c r="T282" i="7" s="1"/>
  <c r="F282" i="7"/>
  <c r="E282" i="7"/>
  <c r="D282" i="7"/>
  <c r="C282" i="7"/>
  <c r="B282" i="7"/>
  <c r="A282" i="7"/>
  <c r="P281" i="7"/>
  <c r="J281" i="7"/>
  <c r="U281" i="7" s="1"/>
  <c r="G281" i="7"/>
  <c r="F281" i="7"/>
  <c r="D281" i="7"/>
  <c r="C281" i="7"/>
  <c r="E281" i="7" s="1"/>
  <c r="B281" i="7"/>
  <c r="A281" i="7"/>
  <c r="H280" i="7"/>
  <c r="N280" i="7" s="1"/>
  <c r="F280" i="7"/>
  <c r="E280" i="7"/>
  <c r="G280" i="7" s="1"/>
  <c r="D280" i="9" s="1"/>
  <c r="D280" i="7"/>
  <c r="C280" i="7"/>
  <c r="B280" i="7"/>
  <c r="A280" i="7"/>
  <c r="H279" i="7"/>
  <c r="F279" i="7"/>
  <c r="E279" i="7"/>
  <c r="D279" i="7"/>
  <c r="C279" i="7"/>
  <c r="B279" i="7"/>
  <c r="A279" i="7"/>
  <c r="I278" i="7"/>
  <c r="T278" i="7" s="1"/>
  <c r="F278" i="7"/>
  <c r="D278" i="7"/>
  <c r="C278" i="7"/>
  <c r="E278" i="7" s="1"/>
  <c r="B278" i="7"/>
  <c r="A278" i="7"/>
  <c r="J277" i="7"/>
  <c r="U277" i="7" s="1"/>
  <c r="G277" i="7"/>
  <c r="F277" i="7"/>
  <c r="D277" i="7"/>
  <c r="C277" i="7"/>
  <c r="E277" i="7" s="1"/>
  <c r="B277" i="7"/>
  <c r="A277" i="7"/>
  <c r="S276" i="7"/>
  <c r="H276" i="7"/>
  <c r="N276" i="7" s="1"/>
  <c r="F276" i="7"/>
  <c r="E276" i="7"/>
  <c r="G276" i="7" s="1"/>
  <c r="D276" i="9" s="1"/>
  <c r="D276" i="7"/>
  <c r="C276" i="7"/>
  <c r="B276" i="7"/>
  <c r="A276" i="7"/>
  <c r="F275" i="7"/>
  <c r="E275" i="7"/>
  <c r="D275" i="7"/>
  <c r="C275" i="7"/>
  <c r="B275" i="7"/>
  <c r="A275" i="7"/>
  <c r="F274" i="7"/>
  <c r="D274" i="7"/>
  <c r="C274" i="7"/>
  <c r="E274" i="7" s="1"/>
  <c r="I274" i="7" s="1"/>
  <c r="B274" i="7"/>
  <c r="A274" i="7"/>
  <c r="J273" i="7"/>
  <c r="U273" i="7" s="1"/>
  <c r="G273" i="7"/>
  <c r="F273" i="7"/>
  <c r="D273" i="7"/>
  <c r="C273" i="7"/>
  <c r="E273" i="7" s="1"/>
  <c r="B273" i="7"/>
  <c r="A273" i="7"/>
  <c r="H272" i="7"/>
  <c r="N272" i="7" s="1"/>
  <c r="F272" i="7"/>
  <c r="E272" i="7"/>
  <c r="G272" i="7" s="1"/>
  <c r="D272" i="9" s="1"/>
  <c r="D272" i="7"/>
  <c r="C272" i="7"/>
  <c r="B272" i="7"/>
  <c r="A272" i="7"/>
  <c r="H271" i="7"/>
  <c r="F271" i="7"/>
  <c r="E271" i="7"/>
  <c r="D271" i="7"/>
  <c r="C271" i="7"/>
  <c r="B271" i="7"/>
  <c r="A271" i="7"/>
  <c r="I270" i="7"/>
  <c r="T270" i="7" s="1"/>
  <c r="F270" i="7"/>
  <c r="D270" i="7"/>
  <c r="C270" i="7"/>
  <c r="E270" i="7" s="1"/>
  <c r="B270" i="7"/>
  <c r="A270" i="7"/>
  <c r="K269" i="7"/>
  <c r="J269" i="7"/>
  <c r="U269" i="7" s="1"/>
  <c r="G269" i="7"/>
  <c r="F269" i="7"/>
  <c r="D269" i="7"/>
  <c r="C269" i="7"/>
  <c r="E269" i="7" s="1"/>
  <c r="B269" i="7"/>
  <c r="A269" i="7"/>
  <c r="S268" i="7"/>
  <c r="H268" i="7"/>
  <c r="N268" i="7" s="1"/>
  <c r="F268" i="7"/>
  <c r="E268" i="7"/>
  <c r="G268" i="7" s="1"/>
  <c r="D268" i="9" s="1"/>
  <c r="D268" i="7"/>
  <c r="C268" i="7"/>
  <c r="B268" i="7"/>
  <c r="A268" i="7"/>
  <c r="F267" i="7"/>
  <c r="E267" i="7"/>
  <c r="D267" i="7"/>
  <c r="C267" i="7"/>
  <c r="B267" i="7"/>
  <c r="A267" i="7"/>
  <c r="F266" i="7"/>
  <c r="D266" i="7"/>
  <c r="C266" i="7"/>
  <c r="E266" i="7" s="1"/>
  <c r="I266" i="7" s="1"/>
  <c r="B266" i="7"/>
  <c r="A266" i="7"/>
  <c r="J265" i="7"/>
  <c r="U265" i="7" s="1"/>
  <c r="G265" i="7"/>
  <c r="F265" i="7"/>
  <c r="D265" i="7"/>
  <c r="C265" i="7"/>
  <c r="E265" i="7" s="1"/>
  <c r="B265" i="7"/>
  <c r="A265" i="7"/>
  <c r="H264" i="7"/>
  <c r="N264" i="7" s="1"/>
  <c r="F264" i="7"/>
  <c r="E264" i="7"/>
  <c r="G264" i="7" s="1"/>
  <c r="D264" i="9" s="1"/>
  <c r="D264" i="7"/>
  <c r="C264" i="7"/>
  <c r="B264" i="7"/>
  <c r="A264" i="7"/>
  <c r="H263" i="7"/>
  <c r="F263" i="7"/>
  <c r="E263" i="7"/>
  <c r="D263" i="7"/>
  <c r="C263" i="7"/>
  <c r="B263" i="7"/>
  <c r="A263" i="7"/>
  <c r="I262" i="7"/>
  <c r="T262" i="7" s="1"/>
  <c r="F262" i="7"/>
  <c r="D262" i="7"/>
  <c r="C262" i="7"/>
  <c r="E262" i="7" s="1"/>
  <c r="B262" i="7"/>
  <c r="A262" i="7"/>
  <c r="K261" i="7"/>
  <c r="R261" i="7" s="1"/>
  <c r="J261" i="7"/>
  <c r="U261" i="7" s="1"/>
  <c r="G261" i="7"/>
  <c r="F261" i="7"/>
  <c r="D261" i="7"/>
  <c r="C261" i="7"/>
  <c r="E261" i="7" s="1"/>
  <c r="B261" i="7"/>
  <c r="A261" i="7"/>
  <c r="S260" i="7"/>
  <c r="H260" i="7"/>
  <c r="N260" i="7" s="1"/>
  <c r="F260" i="7"/>
  <c r="E260" i="7"/>
  <c r="G260" i="7" s="1"/>
  <c r="D260" i="9" s="1"/>
  <c r="D260" i="7"/>
  <c r="C260" i="7"/>
  <c r="B260" i="7"/>
  <c r="A260" i="7"/>
  <c r="F259" i="7"/>
  <c r="E259" i="7"/>
  <c r="D259" i="7"/>
  <c r="C259" i="7"/>
  <c r="B259" i="7"/>
  <c r="A259" i="7"/>
  <c r="F258" i="7"/>
  <c r="D258" i="7"/>
  <c r="C258" i="7"/>
  <c r="E258" i="7" s="1"/>
  <c r="I258" i="7" s="1"/>
  <c r="B258" i="7"/>
  <c r="A258" i="7"/>
  <c r="I257" i="7"/>
  <c r="F257" i="7"/>
  <c r="D257" i="7"/>
  <c r="C257" i="7"/>
  <c r="E257" i="7" s="1"/>
  <c r="B257" i="7"/>
  <c r="A257" i="7"/>
  <c r="H256" i="7"/>
  <c r="N256" i="7" s="1"/>
  <c r="F256" i="7"/>
  <c r="D256" i="7"/>
  <c r="C256" i="7"/>
  <c r="E256" i="7" s="1"/>
  <c r="B256" i="7"/>
  <c r="A256" i="7"/>
  <c r="F255" i="7"/>
  <c r="D255" i="7"/>
  <c r="C255" i="7"/>
  <c r="E255" i="7" s="1"/>
  <c r="H255" i="7" s="1"/>
  <c r="B255" i="7"/>
  <c r="A255" i="7"/>
  <c r="I254" i="7"/>
  <c r="O254" i="7" s="1"/>
  <c r="F254" i="7"/>
  <c r="E254" i="7"/>
  <c r="H254" i="7" s="1"/>
  <c r="S254" i="7" s="1"/>
  <c r="D254" i="7"/>
  <c r="C254" i="7"/>
  <c r="B254" i="7"/>
  <c r="A254" i="7"/>
  <c r="K253" i="7"/>
  <c r="F253" i="7"/>
  <c r="D253" i="7"/>
  <c r="C253" i="7"/>
  <c r="E253" i="7" s="1"/>
  <c r="B253" i="7"/>
  <c r="A253" i="7"/>
  <c r="H252" i="7"/>
  <c r="S252" i="7" s="1"/>
  <c r="F252" i="7"/>
  <c r="D252" i="7"/>
  <c r="C252" i="7"/>
  <c r="E252" i="7" s="1"/>
  <c r="B252" i="7"/>
  <c r="A252" i="7"/>
  <c r="H251" i="7"/>
  <c r="N251" i="7" s="1"/>
  <c r="F251" i="7"/>
  <c r="D251" i="7"/>
  <c r="C251" i="7"/>
  <c r="E251" i="7" s="1"/>
  <c r="B251" i="7"/>
  <c r="A251" i="7"/>
  <c r="I250" i="7"/>
  <c r="O250" i="7" s="1"/>
  <c r="F250" i="7"/>
  <c r="E250" i="7"/>
  <c r="H250" i="7" s="1"/>
  <c r="S250" i="7" s="1"/>
  <c r="D250" i="7"/>
  <c r="C250" i="7"/>
  <c r="B250" i="7"/>
  <c r="A250" i="7"/>
  <c r="F249" i="7"/>
  <c r="D249" i="7"/>
  <c r="C249" i="7"/>
  <c r="E249" i="7" s="1"/>
  <c r="I249" i="7" s="1"/>
  <c r="B249" i="7"/>
  <c r="A249" i="7"/>
  <c r="F248" i="7"/>
  <c r="D248" i="7"/>
  <c r="C248" i="7"/>
  <c r="E248" i="7" s="1"/>
  <c r="B248" i="7"/>
  <c r="A248" i="7"/>
  <c r="H247" i="7"/>
  <c r="N247" i="7" s="1"/>
  <c r="F247" i="7"/>
  <c r="D247" i="7"/>
  <c r="C247" i="7"/>
  <c r="E247" i="7" s="1"/>
  <c r="B247" i="7"/>
  <c r="A247" i="7"/>
  <c r="I246" i="7"/>
  <c r="O246" i="7" s="1"/>
  <c r="F246" i="7"/>
  <c r="E246" i="7"/>
  <c r="H246" i="7" s="1"/>
  <c r="S246" i="7" s="1"/>
  <c r="D246" i="7"/>
  <c r="C246" i="7"/>
  <c r="B246" i="7"/>
  <c r="A246" i="7"/>
  <c r="I245" i="7"/>
  <c r="F245" i="7"/>
  <c r="D245" i="7"/>
  <c r="C245" i="7"/>
  <c r="E245" i="7" s="1"/>
  <c r="B245" i="7"/>
  <c r="A245" i="7"/>
  <c r="F244" i="7"/>
  <c r="D244" i="7"/>
  <c r="C244" i="7"/>
  <c r="E244" i="7" s="1"/>
  <c r="H244" i="7" s="1"/>
  <c r="B244" i="7"/>
  <c r="A244" i="7"/>
  <c r="K243" i="7"/>
  <c r="M243" i="7" s="1"/>
  <c r="F243" i="7"/>
  <c r="D243" i="7"/>
  <c r="C243" i="7"/>
  <c r="E243" i="7" s="1"/>
  <c r="B243" i="7"/>
  <c r="A243" i="7"/>
  <c r="I242" i="7"/>
  <c r="O242" i="7" s="1"/>
  <c r="F242" i="7"/>
  <c r="E242" i="7"/>
  <c r="H242" i="7" s="1"/>
  <c r="S242" i="7" s="1"/>
  <c r="D242" i="7"/>
  <c r="C242" i="7"/>
  <c r="B242" i="7"/>
  <c r="A242" i="7"/>
  <c r="I241" i="7"/>
  <c r="F241" i="7"/>
  <c r="D241" i="7"/>
  <c r="C241" i="7"/>
  <c r="E241" i="7" s="1"/>
  <c r="B241" i="7"/>
  <c r="A241" i="7"/>
  <c r="H240" i="7"/>
  <c r="N240" i="7" s="1"/>
  <c r="F240" i="7"/>
  <c r="D240" i="7"/>
  <c r="C240" i="7"/>
  <c r="E240" i="7" s="1"/>
  <c r="B240" i="7"/>
  <c r="A240" i="7"/>
  <c r="F239" i="7"/>
  <c r="D239" i="7"/>
  <c r="C239" i="7"/>
  <c r="E239" i="7" s="1"/>
  <c r="H239" i="7" s="1"/>
  <c r="B239" i="7"/>
  <c r="A239" i="7"/>
  <c r="I238" i="7"/>
  <c r="O238" i="7" s="1"/>
  <c r="F238" i="7"/>
  <c r="E238" i="7"/>
  <c r="H238" i="7" s="1"/>
  <c r="S238" i="7" s="1"/>
  <c r="D238" i="7"/>
  <c r="C238" i="7"/>
  <c r="B238" i="7"/>
  <c r="A238" i="7"/>
  <c r="K237" i="7"/>
  <c r="F237" i="7"/>
  <c r="D237" i="7"/>
  <c r="C237" i="7"/>
  <c r="E237" i="7" s="1"/>
  <c r="B237" i="7"/>
  <c r="A237" i="7"/>
  <c r="H236" i="7"/>
  <c r="S236" i="7" s="1"/>
  <c r="F236" i="7"/>
  <c r="D236" i="7"/>
  <c r="C236" i="7"/>
  <c r="E236" i="7" s="1"/>
  <c r="B236" i="7"/>
  <c r="A236" i="7"/>
  <c r="H235" i="7"/>
  <c r="N235" i="7" s="1"/>
  <c r="F235" i="7"/>
  <c r="D235" i="7"/>
  <c r="C235" i="7"/>
  <c r="E235" i="7" s="1"/>
  <c r="B235" i="7"/>
  <c r="A235" i="7"/>
  <c r="I234" i="7"/>
  <c r="O234" i="7" s="1"/>
  <c r="F234" i="7"/>
  <c r="E234" i="7"/>
  <c r="H234" i="7" s="1"/>
  <c r="S234" i="7" s="1"/>
  <c r="D234" i="7"/>
  <c r="C234" i="7"/>
  <c r="B234" i="7"/>
  <c r="A234" i="7"/>
  <c r="F233" i="7"/>
  <c r="D233" i="7"/>
  <c r="C233" i="7"/>
  <c r="E233" i="7" s="1"/>
  <c r="I233" i="7" s="1"/>
  <c r="B233" i="7"/>
  <c r="A233" i="7"/>
  <c r="F232" i="7"/>
  <c r="D232" i="7"/>
  <c r="C232" i="7"/>
  <c r="E232" i="7" s="1"/>
  <c r="B232" i="7"/>
  <c r="A232" i="7"/>
  <c r="H231" i="7"/>
  <c r="N231" i="7" s="1"/>
  <c r="F231" i="7"/>
  <c r="D231" i="7"/>
  <c r="C231" i="7"/>
  <c r="E231" i="7" s="1"/>
  <c r="B231" i="7"/>
  <c r="A231" i="7"/>
  <c r="I230" i="7"/>
  <c r="O230" i="7" s="1"/>
  <c r="F230" i="7"/>
  <c r="E230" i="7"/>
  <c r="H230" i="7" s="1"/>
  <c r="S230" i="7" s="1"/>
  <c r="D230" i="7"/>
  <c r="C230" i="7"/>
  <c r="B230" i="7"/>
  <c r="A230" i="7"/>
  <c r="I229" i="7"/>
  <c r="F229" i="7"/>
  <c r="D229" i="7"/>
  <c r="C229" i="7"/>
  <c r="E229" i="7" s="1"/>
  <c r="B229" i="7"/>
  <c r="A229" i="7"/>
  <c r="F228" i="7"/>
  <c r="D228" i="7"/>
  <c r="C228" i="7"/>
  <c r="E228" i="7" s="1"/>
  <c r="H228" i="7" s="1"/>
  <c r="B228" i="7"/>
  <c r="A228" i="7"/>
  <c r="K227" i="7"/>
  <c r="F227" i="7"/>
  <c r="D227" i="7"/>
  <c r="C227" i="7"/>
  <c r="E227" i="7" s="1"/>
  <c r="B227" i="7"/>
  <c r="A227" i="7"/>
  <c r="I226" i="7"/>
  <c r="O226" i="7" s="1"/>
  <c r="F226" i="7"/>
  <c r="E226" i="7"/>
  <c r="H226" i="7" s="1"/>
  <c r="S226" i="7" s="1"/>
  <c r="D226" i="7"/>
  <c r="C226" i="7"/>
  <c r="B226" i="7"/>
  <c r="A226" i="7"/>
  <c r="I225" i="7"/>
  <c r="F225" i="7"/>
  <c r="D225" i="7"/>
  <c r="C225" i="7"/>
  <c r="E225" i="7" s="1"/>
  <c r="B225" i="7"/>
  <c r="A225" i="7"/>
  <c r="H224" i="7"/>
  <c r="N224" i="7" s="1"/>
  <c r="F224" i="7"/>
  <c r="D224" i="7"/>
  <c r="C224" i="7"/>
  <c r="E224" i="7" s="1"/>
  <c r="B224" i="7"/>
  <c r="A224" i="7"/>
  <c r="F223" i="7"/>
  <c r="D223" i="7"/>
  <c r="C223" i="7"/>
  <c r="E223" i="7" s="1"/>
  <c r="H223" i="7" s="1"/>
  <c r="B223" i="7"/>
  <c r="A223" i="7"/>
  <c r="I222" i="7"/>
  <c r="O222" i="7" s="1"/>
  <c r="F222" i="7"/>
  <c r="E222" i="7"/>
  <c r="H222" i="7" s="1"/>
  <c r="S222" i="7" s="1"/>
  <c r="D222" i="7"/>
  <c r="C222" i="7"/>
  <c r="B222" i="7"/>
  <c r="A222" i="7"/>
  <c r="K221" i="7"/>
  <c r="F221" i="7"/>
  <c r="D221" i="7"/>
  <c r="C221" i="7"/>
  <c r="E221" i="7" s="1"/>
  <c r="B221" i="7"/>
  <c r="A221" i="7"/>
  <c r="H220" i="7"/>
  <c r="S220" i="7" s="1"/>
  <c r="F220" i="7"/>
  <c r="D220" i="7"/>
  <c r="C220" i="7"/>
  <c r="E220" i="7" s="1"/>
  <c r="B220" i="7"/>
  <c r="A220" i="7"/>
  <c r="H219" i="7"/>
  <c r="N219" i="7" s="1"/>
  <c r="F219" i="7"/>
  <c r="D219" i="7"/>
  <c r="C219" i="7"/>
  <c r="E219" i="7" s="1"/>
  <c r="B219" i="7"/>
  <c r="A219" i="7"/>
  <c r="I218" i="7"/>
  <c r="O218" i="7" s="1"/>
  <c r="F218" i="7"/>
  <c r="E218" i="7"/>
  <c r="H218" i="7" s="1"/>
  <c r="S218" i="7" s="1"/>
  <c r="D218" i="7"/>
  <c r="C218" i="7"/>
  <c r="B218" i="7"/>
  <c r="A218" i="7"/>
  <c r="F217" i="7"/>
  <c r="D217" i="7"/>
  <c r="C217" i="7"/>
  <c r="E217" i="7" s="1"/>
  <c r="I217" i="7" s="1"/>
  <c r="B217" i="7"/>
  <c r="A217" i="7"/>
  <c r="F216" i="7"/>
  <c r="D216" i="7"/>
  <c r="C216" i="7"/>
  <c r="E216" i="7" s="1"/>
  <c r="B216" i="7"/>
  <c r="A216" i="7"/>
  <c r="H215" i="7"/>
  <c r="N215" i="7" s="1"/>
  <c r="F215" i="7"/>
  <c r="D215" i="7"/>
  <c r="C215" i="7"/>
  <c r="E215" i="7" s="1"/>
  <c r="B215" i="7"/>
  <c r="A215" i="7"/>
  <c r="I214" i="7"/>
  <c r="O214" i="7" s="1"/>
  <c r="F214" i="7"/>
  <c r="E214" i="7"/>
  <c r="H214" i="7" s="1"/>
  <c r="S214" i="7" s="1"/>
  <c r="D214" i="7"/>
  <c r="C214" i="7"/>
  <c r="B214" i="7"/>
  <c r="A214" i="7"/>
  <c r="I213" i="7"/>
  <c r="F213" i="7"/>
  <c r="D213" i="7"/>
  <c r="C213" i="7"/>
  <c r="E213" i="7" s="1"/>
  <c r="B213" i="7"/>
  <c r="A213" i="7"/>
  <c r="F212" i="7"/>
  <c r="D212" i="7"/>
  <c r="C212" i="7"/>
  <c r="E212" i="7" s="1"/>
  <c r="H212" i="7" s="1"/>
  <c r="B212" i="7"/>
  <c r="A212" i="7"/>
  <c r="K211" i="7"/>
  <c r="F211" i="7"/>
  <c r="D211" i="7"/>
  <c r="C211" i="7"/>
  <c r="E211" i="7" s="1"/>
  <c r="B211" i="7"/>
  <c r="A211" i="7"/>
  <c r="I210" i="7"/>
  <c r="O210" i="7" s="1"/>
  <c r="F210" i="7"/>
  <c r="E210" i="7"/>
  <c r="H210" i="7" s="1"/>
  <c r="S210" i="7" s="1"/>
  <c r="D210" i="7"/>
  <c r="C210" i="7"/>
  <c r="B210" i="7"/>
  <c r="A210" i="7"/>
  <c r="I209" i="7"/>
  <c r="F209" i="7"/>
  <c r="D209" i="7"/>
  <c r="C209" i="7"/>
  <c r="E209" i="7" s="1"/>
  <c r="B209" i="7"/>
  <c r="A209" i="7"/>
  <c r="H208" i="7"/>
  <c r="N208" i="7" s="1"/>
  <c r="F208" i="7"/>
  <c r="D208" i="7"/>
  <c r="C208" i="7"/>
  <c r="E208" i="7" s="1"/>
  <c r="B208" i="7"/>
  <c r="A208" i="7"/>
  <c r="F207" i="7"/>
  <c r="D207" i="7"/>
  <c r="C207" i="7"/>
  <c r="E207" i="7" s="1"/>
  <c r="H207" i="7" s="1"/>
  <c r="B207" i="7"/>
  <c r="A207" i="7"/>
  <c r="I206" i="7"/>
  <c r="O206" i="7" s="1"/>
  <c r="F206" i="7"/>
  <c r="E206" i="7"/>
  <c r="H206" i="7" s="1"/>
  <c r="S206" i="7" s="1"/>
  <c r="D206" i="7"/>
  <c r="C206" i="7"/>
  <c r="B206" i="7"/>
  <c r="A206" i="7"/>
  <c r="K205" i="7"/>
  <c r="F205" i="7"/>
  <c r="D205" i="7"/>
  <c r="C205" i="7"/>
  <c r="E205" i="7" s="1"/>
  <c r="B205" i="7"/>
  <c r="A205" i="7"/>
  <c r="H204" i="7"/>
  <c r="S204" i="7" s="1"/>
  <c r="F204" i="7"/>
  <c r="D204" i="7"/>
  <c r="C204" i="7"/>
  <c r="E204" i="7" s="1"/>
  <c r="B204" i="7"/>
  <c r="A204" i="7"/>
  <c r="H203" i="7"/>
  <c r="N203" i="7" s="1"/>
  <c r="F203" i="7"/>
  <c r="D203" i="7"/>
  <c r="C203" i="7"/>
  <c r="E203" i="7" s="1"/>
  <c r="B203" i="7"/>
  <c r="A203" i="7"/>
  <c r="I202" i="7"/>
  <c r="O202" i="7" s="1"/>
  <c r="F202" i="7"/>
  <c r="E202" i="7"/>
  <c r="H202" i="7" s="1"/>
  <c r="S202" i="7" s="1"/>
  <c r="D202" i="7"/>
  <c r="C202" i="7"/>
  <c r="B202" i="7"/>
  <c r="A202" i="7"/>
  <c r="F201" i="7"/>
  <c r="D201" i="7"/>
  <c r="C201" i="7"/>
  <c r="E201" i="7" s="1"/>
  <c r="I201" i="7" s="1"/>
  <c r="B201" i="7"/>
  <c r="A201" i="7"/>
  <c r="K200" i="7"/>
  <c r="F200" i="7"/>
  <c r="D200" i="7"/>
  <c r="C200" i="7"/>
  <c r="E200" i="7" s="1"/>
  <c r="B200" i="7"/>
  <c r="A200" i="7"/>
  <c r="H199" i="7"/>
  <c r="N199" i="7" s="1"/>
  <c r="F199" i="7"/>
  <c r="D199" i="7"/>
  <c r="C199" i="7"/>
  <c r="E199" i="7" s="1"/>
  <c r="B199" i="7"/>
  <c r="A199" i="7"/>
  <c r="I198" i="7"/>
  <c r="O198" i="7" s="1"/>
  <c r="F198" i="7"/>
  <c r="E198" i="7"/>
  <c r="H198" i="7" s="1"/>
  <c r="S198" i="7" s="1"/>
  <c r="D198" i="7"/>
  <c r="C198" i="7"/>
  <c r="B198" i="7"/>
  <c r="A198" i="7"/>
  <c r="I197" i="7"/>
  <c r="F197" i="7"/>
  <c r="D197" i="7"/>
  <c r="C197" i="7"/>
  <c r="E197" i="7" s="1"/>
  <c r="B197" i="7"/>
  <c r="A197" i="7"/>
  <c r="F196" i="7"/>
  <c r="D196" i="7"/>
  <c r="C196" i="7"/>
  <c r="E196" i="7" s="1"/>
  <c r="H196" i="7" s="1"/>
  <c r="B196" i="7"/>
  <c r="A196" i="7"/>
  <c r="K195" i="7"/>
  <c r="M195" i="7" s="1"/>
  <c r="F195" i="7"/>
  <c r="D195" i="7"/>
  <c r="C195" i="7"/>
  <c r="E195" i="7" s="1"/>
  <c r="B195" i="7"/>
  <c r="A195" i="7"/>
  <c r="I194" i="7"/>
  <c r="O194" i="7" s="1"/>
  <c r="F194" i="7"/>
  <c r="E194" i="7"/>
  <c r="H194" i="7" s="1"/>
  <c r="S194" i="7" s="1"/>
  <c r="D194" i="7"/>
  <c r="C194" i="7"/>
  <c r="B194" i="7"/>
  <c r="A194" i="7"/>
  <c r="I193" i="7"/>
  <c r="F193" i="7"/>
  <c r="D193" i="7"/>
  <c r="C193" i="7"/>
  <c r="E193" i="7" s="1"/>
  <c r="B193" i="7"/>
  <c r="A193" i="7"/>
  <c r="H192" i="7"/>
  <c r="N192" i="7" s="1"/>
  <c r="F192" i="7"/>
  <c r="D192" i="7"/>
  <c r="C192" i="7"/>
  <c r="E192" i="7" s="1"/>
  <c r="B192" i="7"/>
  <c r="A192" i="7"/>
  <c r="F191" i="7"/>
  <c r="D191" i="7"/>
  <c r="C191" i="7"/>
  <c r="E191" i="7" s="1"/>
  <c r="H191" i="7" s="1"/>
  <c r="B191" i="7"/>
  <c r="A191" i="7"/>
  <c r="I190" i="7"/>
  <c r="O190" i="7" s="1"/>
  <c r="F190" i="7"/>
  <c r="E190" i="7"/>
  <c r="H190" i="7" s="1"/>
  <c r="S190" i="7" s="1"/>
  <c r="D190" i="7"/>
  <c r="C190" i="7"/>
  <c r="B190" i="7"/>
  <c r="A190" i="7"/>
  <c r="K189" i="7"/>
  <c r="F189" i="7"/>
  <c r="D189" i="7"/>
  <c r="C189" i="7"/>
  <c r="E189" i="7" s="1"/>
  <c r="B189" i="7"/>
  <c r="A189" i="7"/>
  <c r="H188" i="7"/>
  <c r="S188" i="7" s="1"/>
  <c r="F188" i="7"/>
  <c r="D188" i="7"/>
  <c r="C188" i="7"/>
  <c r="E188" i="7" s="1"/>
  <c r="B188" i="7"/>
  <c r="A188" i="7"/>
  <c r="H187" i="7"/>
  <c r="N187" i="7" s="1"/>
  <c r="F187" i="7"/>
  <c r="D187" i="7"/>
  <c r="C187" i="7"/>
  <c r="E187" i="7" s="1"/>
  <c r="B187" i="7"/>
  <c r="A187" i="7"/>
  <c r="I186" i="7"/>
  <c r="O186" i="7" s="1"/>
  <c r="F186" i="7"/>
  <c r="E186" i="7"/>
  <c r="H186" i="7" s="1"/>
  <c r="S186" i="7" s="1"/>
  <c r="D186" i="7"/>
  <c r="C186" i="7"/>
  <c r="B186" i="7"/>
  <c r="A186" i="7"/>
  <c r="F185" i="7"/>
  <c r="D185" i="7"/>
  <c r="C185" i="7"/>
  <c r="E185" i="7" s="1"/>
  <c r="I185" i="7" s="1"/>
  <c r="B185" i="7"/>
  <c r="A185" i="7"/>
  <c r="K184" i="7"/>
  <c r="F184" i="7"/>
  <c r="D184" i="7"/>
  <c r="C184" i="7"/>
  <c r="E184" i="7" s="1"/>
  <c r="B184" i="7"/>
  <c r="A184" i="7"/>
  <c r="H183" i="7"/>
  <c r="N183" i="7" s="1"/>
  <c r="F183" i="7"/>
  <c r="D183" i="7"/>
  <c r="C183" i="7"/>
  <c r="E183" i="7" s="1"/>
  <c r="B183" i="7"/>
  <c r="A183" i="7"/>
  <c r="I182" i="7"/>
  <c r="O182" i="7" s="1"/>
  <c r="F182" i="7"/>
  <c r="E182" i="7"/>
  <c r="H182" i="7" s="1"/>
  <c r="S182" i="7" s="1"/>
  <c r="D182" i="7"/>
  <c r="C182" i="7"/>
  <c r="B182" i="7"/>
  <c r="A182" i="7"/>
  <c r="I181" i="7"/>
  <c r="F181" i="7"/>
  <c r="D181" i="7"/>
  <c r="C181" i="7"/>
  <c r="E181" i="7" s="1"/>
  <c r="B181" i="7"/>
  <c r="A181" i="7"/>
  <c r="F180" i="7"/>
  <c r="D180" i="7"/>
  <c r="C180" i="7"/>
  <c r="E180" i="7" s="1"/>
  <c r="H180" i="7" s="1"/>
  <c r="B180" i="7"/>
  <c r="A180" i="7"/>
  <c r="K179" i="7"/>
  <c r="F179" i="7"/>
  <c r="D179" i="7"/>
  <c r="C179" i="7"/>
  <c r="E179" i="7" s="1"/>
  <c r="B179" i="7"/>
  <c r="A179" i="7"/>
  <c r="I178" i="7"/>
  <c r="O178" i="7" s="1"/>
  <c r="F178" i="7"/>
  <c r="E178" i="7"/>
  <c r="H178" i="7" s="1"/>
  <c r="S178" i="7" s="1"/>
  <c r="D178" i="7"/>
  <c r="C178" i="7"/>
  <c r="B178" i="7"/>
  <c r="A178" i="7"/>
  <c r="I177" i="7"/>
  <c r="F177" i="7"/>
  <c r="D177" i="7"/>
  <c r="C177" i="7"/>
  <c r="E177" i="7" s="1"/>
  <c r="B177" i="7"/>
  <c r="A177" i="7"/>
  <c r="H176" i="7"/>
  <c r="N176" i="7" s="1"/>
  <c r="F176" i="7"/>
  <c r="D176" i="7"/>
  <c r="C176" i="7"/>
  <c r="E176" i="7" s="1"/>
  <c r="B176" i="7"/>
  <c r="A176" i="7"/>
  <c r="F175" i="7"/>
  <c r="D175" i="7"/>
  <c r="C175" i="7"/>
  <c r="E175" i="7" s="1"/>
  <c r="H175" i="7" s="1"/>
  <c r="B175" i="7"/>
  <c r="A175" i="7"/>
  <c r="I174" i="7"/>
  <c r="O174" i="7" s="1"/>
  <c r="F174" i="7"/>
  <c r="E174" i="7"/>
  <c r="H174" i="7" s="1"/>
  <c r="S174" i="7" s="1"/>
  <c r="D174" i="7"/>
  <c r="C174" i="7"/>
  <c r="B174" i="7"/>
  <c r="A174" i="7"/>
  <c r="K173" i="7"/>
  <c r="F173" i="7"/>
  <c r="D173" i="7"/>
  <c r="C173" i="7"/>
  <c r="E173" i="7" s="1"/>
  <c r="B173" i="7"/>
  <c r="A173" i="7"/>
  <c r="H172" i="7"/>
  <c r="N172" i="7" s="1"/>
  <c r="F172" i="7"/>
  <c r="D172" i="7"/>
  <c r="C172" i="7"/>
  <c r="E172" i="7" s="1"/>
  <c r="B172" i="7"/>
  <c r="A172" i="7"/>
  <c r="H171" i="7"/>
  <c r="N171" i="7" s="1"/>
  <c r="F171" i="7"/>
  <c r="D171" i="7"/>
  <c r="C171" i="7"/>
  <c r="E171" i="7" s="1"/>
  <c r="B171" i="7"/>
  <c r="A171" i="7"/>
  <c r="I170" i="7"/>
  <c r="O170" i="7" s="1"/>
  <c r="F170" i="7"/>
  <c r="E170" i="7"/>
  <c r="H170" i="7" s="1"/>
  <c r="S170" i="7" s="1"/>
  <c r="D170" i="7"/>
  <c r="C170" i="7"/>
  <c r="B170" i="7"/>
  <c r="A170" i="7"/>
  <c r="F169" i="7"/>
  <c r="D169" i="7"/>
  <c r="C169" i="7"/>
  <c r="E169" i="7" s="1"/>
  <c r="I169" i="7" s="1"/>
  <c r="B169" i="7"/>
  <c r="A169" i="7"/>
  <c r="K168" i="7"/>
  <c r="F168" i="7"/>
  <c r="D168" i="7"/>
  <c r="C168" i="7"/>
  <c r="E168" i="7" s="1"/>
  <c r="B168" i="7"/>
  <c r="A168" i="7"/>
  <c r="H167" i="7"/>
  <c r="N167" i="7" s="1"/>
  <c r="F167" i="7"/>
  <c r="D167" i="7"/>
  <c r="C167" i="7"/>
  <c r="E167" i="7" s="1"/>
  <c r="B167" i="7"/>
  <c r="A167" i="7"/>
  <c r="I166" i="7"/>
  <c r="O166" i="7" s="1"/>
  <c r="F166" i="7"/>
  <c r="E166" i="7"/>
  <c r="H166" i="7" s="1"/>
  <c r="S166" i="7" s="1"/>
  <c r="D166" i="7"/>
  <c r="C166" i="7"/>
  <c r="B166" i="7"/>
  <c r="A166" i="7"/>
  <c r="I165" i="7"/>
  <c r="F165" i="7"/>
  <c r="D165" i="7"/>
  <c r="C165" i="7"/>
  <c r="E165" i="7" s="1"/>
  <c r="B165" i="7"/>
  <c r="A165" i="7"/>
  <c r="F164" i="7"/>
  <c r="D164" i="7"/>
  <c r="C164" i="7"/>
  <c r="E164" i="7" s="1"/>
  <c r="H164" i="7" s="1"/>
  <c r="B164" i="7"/>
  <c r="A164" i="7"/>
  <c r="K163" i="7"/>
  <c r="M163" i="7" s="1"/>
  <c r="F163" i="7"/>
  <c r="D163" i="7"/>
  <c r="C163" i="7"/>
  <c r="E163" i="7" s="1"/>
  <c r="B163" i="7"/>
  <c r="A163" i="7"/>
  <c r="I162" i="7"/>
  <c r="O162" i="7" s="1"/>
  <c r="F162" i="7"/>
  <c r="E162" i="7"/>
  <c r="H162" i="7" s="1"/>
  <c r="S162" i="7" s="1"/>
  <c r="D162" i="7"/>
  <c r="C162" i="7"/>
  <c r="B162" i="7"/>
  <c r="A162" i="7"/>
  <c r="I161" i="7"/>
  <c r="F161" i="7"/>
  <c r="D161" i="7"/>
  <c r="C161" i="7"/>
  <c r="E161" i="7" s="1"/>
  <c r="B161" i="7"/>
  <c r="A161" i="7"/>
  <c r="H160" i="7"/>
  <c r="N160" i="7" s="1"/>
  <c r="F160" i="7"/>
  <c r="D160" i="7"/>
  <c r="C160" i="7"/>
  <c r="E160" i="7" s="1"/>
  <c r="B160" i="7"/>
  <c r="A160" i="7"/>
  <c r="F159" i="7"/>
  <c r="D159" i="7"/>
  <c r="C159" i="7"/>
  <c r="E159" i="7" s="1"/>
  <c r="H159" i="7" s="1"/>
  <c r="B159" i="7"/>
  <c r="A159" i="7"/>
  <c r="I158" i="7"/>
  <c r="O158" i="7" s="1"/>
  <c r="F158" i="7"/>
  <c r="E158" i="7"/>
  <c r="H158" i="7" s="1"/>
  <c r="S158" i="7" s="1"/>
  <c r="D158" i="7"/>
  <c r="C158" i="7"/>
  <c r="B158" i="7"/>
  <c r="A158" i="7"/>
  <c r="K157" i="7"/>
  <c r="F157" i="7"/>
  <c r="D157" i="7"/>
  <c r="C157" i="7"/>
  <c r="E157" i="7" s="1"/>
  <c r="B157" i="7"/>
  <c r="A157" i="7"/>
  <c r="H156" i="7"/>
  <c r="N156" i="7" s="1"/>
  <c r="F156" i="7"/>
  <c r="D156" i="7"/>
  <c r="C156" i="7"/>
  <c r="E156" i="7" s="1"/>
  <c r="B156" i="7"/>
  <c r="A156" i="7"/>
  <c r="H155" i="7"/>
  <c r="N155" i="7" s="1"/>
  <c r="F155" i="7"/>
  <c r="D155" i="7"/>
  <c r="C155" i="7"/>
  <c r="E155" i="7" s="1"/>
  <c r="B155" i="7"/>
  <c r="A155" i="7"/>
  <c r="I154" i="7"/>
  <c r="O154" i="7" s="1"/>
  <c r="F154" i="7"/>
  <c r="E154" i="7"/>
  <c r="H154" i="7" s="1"/>
  <c r="S154" i="7" s="1"/>
  <c r="D154" i="7"/>
  <c r="C154" i="7"/>
  <c r="B154" i="7"/>
  <c r="A154" i="7"/>
  <c r="F153" i="7"/>
  <c r="D153" i="7"/>
  <c r="C153" i="7"/>
  <c r="E153" i="7" s="1"/>
  <c r="I153" i="7" s="1"/>
  <c r="B153" i="7"/>
  <c r="A153" i="7"/>
  <c r="K152" i="7"/>
  <c r="F152" i="7"/>
  <c r="D152" i="7"/>
  <c r="C152" i="7"/>
  <c r="E152" i="7" s="1"/>
  <c r="B152" i="7"/>
  <c r="A152" i="7"/>
  <c r="H151" i="7"/>
  <c r="N151" i="7" s="1"/>
  <c r="F151" i="7"/>
  <c r="D151" i="7"/>
  <c r="C151" i="7"/>
  <c r="E151" i="7" s="1"/>
  <c r="B151" i="7"/>
  <c r="A151" i="7"/>
  <c r="I150" i="7"/>
  <c r="O150" i="7" s="1"/>
  <c r="F150" i="7"/>
  <c r="E150" i="7"/>
  <c r="H150" i="7" s="1"/>
  <c r="S150" i="7" s="1"/>
  <c r="D150" i="7"/>
  <c r="C150" i="7"/>
  <c r="B150" i="7"/>
  <c r="A150" i="7"/>
  <c r="I149" i="7"/>
  <c r="F149" i="7"/>
  <c r="D149" i="7"/>
  <c r="C149" i="7"/>
  <c r="E149" i="7" s="1"/>
  <c r="B149" i="7"/>
  <c r="A149" i="7"/>
  <c r="F148" i="7"/>
  <c r="D148" i="7"/>
  <c r="C148" i="7"/>
  <c r="E148" i="7" s="1"/>
  <c r="H148" i="7" s="1"/>
  <c r="B148" i="7"/>
  <c r="A148" i="7"/>
  <c r="K147" i="7"/>
  <c r="F147" i="7"/>
  <c r="D147" i="7"/>
  <c r="C147" i="7"/>
  <c r="E147" i="7" s="1"/>
  <c r="B147" i="7"/>
  <c r="A147" i="7"/>
  <c r="I146" i="7"/>
  <c r="O146" i="7" s="1"/>
  <c r="F146" i="7"/>
  <c r="E146" i="7"/>
  <c r="H146" i="7" s="1"/>
  <c r="S146" i="7" s="1"/>
  <c r="D146" i="7"/>
  <c r="C146" i="7"/>
  <c r="B146" i="7"/>
  <c r="A146" i="7"/>
  <c r="I145" i="7"/>
  <c r="F145" i="7"/>
  <c r="D145" i="7"/>
  <c r="C145" i="7"/>
  <c r="E145" i="7" s="1"/>
  <c r="B145" i="7"/>
  <c r="A145" i="7"/>
  <c r="H144" i="7"/>
  <c r="N144" i="7" s="1"/>
  <c r="F144" i="7"/>
  <c r="D144" i="7"/>
  <c r="C144" i="7"/>
  <c r="E144" i="7" s="1"/>
  <c r="B144" i="7"/>
  <c r="A144" i="7"/>
  <c r="F143" i="7"/>
  <c r="D143" i="7"/>
  <c r="C143" i="7"/>
  <c r="E143" i="7" s="1"/>
  <c r="H143" i="7" s="1"/>
  <c r="B143" i="7"/>
  <c r="A143" i="7"/>
  <c r="I142" i="7"/>
  <c r="O142" i="7" s="1"/>
  <c r="F142" i="7"/>
  <c r="E142" i="7"/>
  <c r="H142" i="7" s="1"/>
  <c r="S142" i="7" s="1"/>
  <c r="D142" i="7"/>
  <c r="C142" i="7"/>
  <c r="B142" i="7"/>
  <c r="A142" i="7"/>
  <c r="K141" i="7"/>
  <c r="F141" i="7"/>
  <c r="D141" i="7"/>
  <c r="C141" i="7"/>
  <c r="E141" i="7" s="1"/>
  <c r="B141" i="7"/>
  <c r="A141" i="7"/>
  <c r="H140" i="7"/>
  <c r="S140" i="7" s="1"/>
  <c r="F140" i="7"/>
  <c r="D140" i="7"/>
  <c r="C140" i="7"/>
  <c r="E140" i="7" s="1"/>
  <c r="B140" i="7"/>
  <c r="A140" i="7"/>
  <c r="H139" i="7"/>
  <c r="N139" i="7" s="1"/>
  <c r="F139" i="7"/>
  <c r="D139" i="7"/>
  <c r="C139" i="7"/>
  <c r="E139" i="7" s="1"/>
  <c r="B139" i="7"/>
  <c r="A139" i="7"/>
  <c r="I138" i="7"/>
  <c r="O138" i="7" s="1"/>
  <c r="F138" i="7"/>
  <c r="E138" i="7"/>
  <c r="H138" i="7" s="1"/>
  <c r="S138" i="7" s="1"/>
  <c r="D138" i="7"/>
  <c r="C138" i="7"/>
  <c r="B138" i="7"/>
  <c r="A138" i="7"/>
  <c r="F137" i="7"/>
  <c r="D137" i="7"/>
  <c r="C137" i="7"/>
  <c r="E137" i="7" s="1"/>
  <c r="I137" i="7" s="1"/>
  <c r="B137" i="7"/>
  <c r="A137" i="7"/>
  <c r="K136" i="7"/>
  <c r="F136" i="7"/>
  <c r="D136" i="7"/>
  <c r="C136" i="7"/>
  <c r="E136" i="7" s="1"/>
  <c r="B136" i="7"/>
  <c r="A136" i="7"/>
  <c r="H135" i="7"/>
  <c r="N135" i="7" s="1"/>
  <c r="F135" i="7"/>
  <c r="D135" i="7"/>
  <c r="C135" i="7"/>
  <c r="E135" i="7" s="1"/>
  <c r="B135" i="7"/>
  <c r="A135" i="7"/>
  <c r="I134" i="7"/>
  <c r="O134" i="7" s="1"/>
  <c r="F134" i="7"/>
  <c r="E134" i="7"/>
  <c r="H134" i="7" s="1"/>
  <c r="S134" i="7" s="1"/>
  <c r="D134" i="7"/>
  <c r="C134" i="7"/>
  <c r="B134" i="7"/>
  <c r="A134" i="7"/>
  <c r="I133" i="7"/>
  <c r="F133" i="7"/>
  <c r="D133" i="7"/>
  <c r="C133" i="7"/>
  <c r="E133" i="7" s="1"/>
  <c r="B133" i="7"/>
  <c r="A133" i="7"/>
  <c r="F132" i="7"/>
  <c r="D132" i="7"/>
  <c r="C132" i="7"/>
  <c r="E132" i="7" s="1"/>
  <c r="H132" i="7" s="1"/>
  <c r="B132" i="7"/>
  <c r="A132" i="7"/>
  <c r="K131" i="7"/>
  <c r="M131" i="7" s="1"/>
  <c r="F131" i="7"/>
  <c r="D131" i="7"/>
  <c r="C131" i="7"/>
  <c r="E131" i="7" s="1"/>
  <c r="B131" i="7"/>
  <c r="A131" i="7"/>
  <c r="I130" i="7"/>
  <c r="O130" i="7" s="1"/>
  <c r="F130" i="7"/>
  <c r="E130" i="7"/>
  <c r="H130" i="7" s="1"/>
  <c r="S130" i="7" s="1"/>
  <c r="D130" i="7"/>
  <c r="C130" i="7"/>
  <c r="B130" i="7"/>
  <c r="A130" i="7"/>
  <c r="I129" i="7"/>
  <c r="F129" i="7"/>
  <c r="D129" i="7"/>
  <c r="C129" i="7"/>
  <c r="E129" i="7" s="1"/>
  <c r="B129" i="7"/>
  <c r="A129" i="7"/>
  <c r="H128" i="7"/>
  <c r="N128" i="7" s="1"/>
  <c r="F128" i="7"/>
  <c r="D128" i="7"/>
  <c r="C128" i="7"/>
  <c r="E128" i="7" s="1"/>
  <c r="B128" i="7"/>
  <c r="A128" i="7"/>
  <c r="F127" i="7"/>
  <c r="D127" i="7"/>
  <c r="C127" i="7"/>
  <c r="E127" i="7" s="1"/>
  <c r="H127" i="7" s="1"/>
  <c r="B127" i="7"/>
  <c r="A127" i="7"/>
  <c r="I126" i="7"/>
  <c r="O126" i="7" s="1"/>
  <c r="F126" i="7"/>
  <c r="E126" i="7"/>
  <c r="H126" i="7" s="1"/>
  <c r="S126" i="7" s="1"/>
  <c r="D126" i="7"/>
  <c r="C126" i="7"/>
  <c r="B126" i="7"/>
  <c r="A126" i="7"/>
  <c r="K125" i="7"/>
  <c r="F125" i="7"/>
  <c r="D125" i="7"/>
  <c r="C125" i="7"/>
  <c r="E125" i="7" s="1"/>
  <c r="B125" i="7"/>
  <c r="A125" i="7"/>
  <c r="H124" i="7"/>
  <c r="N124" i="7" s="1"/>
  <c r="F124" i="7"/>
  <c r="D124" i="7"/>
  <c r="C124" i="7"/>
  <c r="E124" i="7" s="1"/>
  <c r="B124" i="7"/>
  <c r="A124" i="7"/>
  <c r="F123" i="7"/>
  <c r="D123" i="7"/>
  <c r="C123" i="7"/>
  <c r="E123" i="7" s="1"/>
  <c r="B123" i="7"/>
  <c r="A123" i="7"/>
  <c r="J122" i="7"/>
  <c r="P122" i="7" s="1"/>
  <c r="F122" i="7"/>
  <c r="E122" i="7"/>
  <c r="D122" i="7"/>
  <c r="C122" i="7"/>
  <c r="B122" i="7"/>
  <c r="A122" i="7"/>
  <c r="K121" i="7"/>
  <c r="R121" i="7" s="1"/>
  <c r="F121" i="7"/>
  <c r="D121" i="7"/>
  <c r="C121" i="7"/>
  <c r="E121" i="7" s="1"/>
  <c r="G121" i="7" s="1"/>
  <c r="B121" i="7"/>
  <c r="A121" i="7"/>
  <c r="K120" i="7"/>
  <c r="F120" i="7"/>
  <c r="D120" i="7"/>
  <c r="C120" i="7"/>
  <c r="E120" i="7" s="1"/>
  <c r="H120" i="7" s="1"/>
  <c r="B120" i="7"/>
  <c r="A120" i="7"/>
  <c r="G119" i="7"/>
  <c r="D119" i="9" s="1"/>
  <c r="F119" i="7"/>
  <c r="D119" i="7"/>
  <c r="C119" i="7"/>
  <c r="E119" i="7" s="1"/>
  <c r="B119" i="7"/>
  <c r="A119" i="7"/>
  <c r="I118" i="7"/>
  <c r="O118" i="7" s="1"/>
  <c r="F118" i="7"/>
  <c r="E118" i="7"/>
  <c r="D118" i="7"/>
  <c r="C118" i="7"/>
  <c r="B118" i="7"/>
  <c r="A118" i="7"/>
  <c r="G117" i="7"/>
  <c r="D117" i="9" s="1"/>
  <c r="F117" i="7"/>
  <c r="D117" i="7"/>
  <c r="C117" i="7"/>
  <c r="E117" i="7" s="1"/>
  <c r="B117" i="7"/>
  <c r="A117" i="7"/>
  <c r="H116" i="7"/>
  <c r="N116" i="7" s="1"/>
  <c r="F116" i="7"/>
  <c r="D116" i="7"/>
  <c r="C116" i="7"/>
  <c r="E116" i="7" s="1"/>
  <c r="B116" i="7"/>
  <c r="A116" i="7"/>
  <c r="F115" i="7"/>
  <c r="D115" i="7"/>
  <c r="C115" i="7"/>
  <c r="E115" i="7" s="1"/>
  <c r="B115" i="7"/>
  <c r="A115" i="7"/>
  <c r="J114" i="7"/>
  <c r="P114" i="7" s="1"/>
  <c r="F114" i="7"/>
  <c r="E114" i="7"/>
  <c r="D114" i="7"/>
  <c r="C114" i="7"/>
  <c r="B114" i="7"/>
  <c r="A114" i="7"/>
  <c r="K113" i="7"/>
  <c r="R113" i="7" s="1"/>
  <c r="F113" i="7"/>
  <c r="D113" i="7"/>
  <c r="C113" i="7"/>
  <c r="E113" i="7" s="1"/>
  <c r="G113" i="7" s="1"/>
  <c r="B113" i="7"/>
  <c r="A113" i="7"/>
  <c r="K112" i="7"/>
  <c r="F112" i="7"/>
  <c r="D112" i="7"/>
  <c r="C112" i="7"/>
  <c r="E112" i="7" s="1"/>
  <c r="H112" i="7" s="1"/>
  <c r="B112" i="7"/>
  <c r="A112" i="7"/>
  <c r="G111" i="7"/>
  <c r="D111" i="9" s="1"/>
  <c r="F111" i="7"/>
  <c r="D111" i="7"/>
  <c r="C111" i="7"/>
  <c r="E111" i="7" s="1"/>
  <c r="B111" i="7"/>
  <c r="A111" i="7"/>
  <c r="I110" i="7"/>
  <c r="O110" i="7" s="1"/>
  <c r="F110" i="7"/>
  <c r="E110" i="7"/>
  <c r="D110" i="7"/>
  <c r="C110" i="7"/>
  <c r="B110" i="7"/>
  <c r="A110" i="7"/>
  <c r="G109" i="7"/>
  <c r="D109" i="9" s="1"/>
  <c r="F109" i="7"/>
  <c r="D109" i="7"/>
  <c r="C109" i="7"/>
  <c r="E109" i="7" s="1"/>
  <c r="B109" i="7"/>
  <c r="A109" i="7"/>
  <c r="H108" i="7"/>
  <c r="N108" i="7" s="1"/>
  <c r="F108" i="7"/>
  <c r="D108" i="7"/>
  <c r="C108" i="7"/>
  <c r="E108" i="7" s="1"/>
  <c r="B108" i="7"/>
  <c r="A108" i="7"/>
  <c r="F107" i="7"/>
  <c r="D107" i="7"/>
  <c r="C107" i="7"/>
  <c r="E107" i="7" s="1"/>
  <c r="B107" i="7"/>
  <c r="A107" i="7"/>
  <c r="J106" i="7"/>
  <c r="P106" i="7" s="1"/>
  <c r="F106" i="7"/>
  <c r="E106" i="7"/>
  <c r="D106" i="7"/>
  <c r="C106" i="7"/>
  <c r="B106" i="7"/>
  <c r="A106" i="7"/>
  <c r="K105" i="7"/>
  <c r="R105" i="7" s="1"/>
  <c r="F105" i="7"/>
  <c r="D105" i="7"/>
  <c r="C105" i="7"/>
  <c r="E105" i="7" s="1"/>
  <c r="G105" i="7" s="1"/>
  <c r="B105" i="7"/>
  <c r="A105" i="7"/>
  <c r="K104" i="7"/>
  <c r="F104" i="7"/>
  <c r="D104" i="7"/>
  <c r="C104" i="7"/>
  <c r="E104" i="7" s="1"/>
  <c r="H104" i="7" s="1"/>
  <c r="B104" i="7"/>
  <c r="A104" i="7"/>
  <c r="G103" i="7"/>
  <c r="D103" i="9" s="1"/>
  <c r="F103" i="7"/>
  <c r="D103" i="7"/>
  <c r="C103" i="7"/>
  <c r="E103" i="7" s="1"/>
  <c r="B103" i="7"/>
  <c r="A103" i="7"/>
  <c r="I102" i="7"/>
  <c r="O102" i="7" s="1"/>
  <c r="F102" i="7"/>
  <c r="E102" i="7"/>
  <c r="D102" i="7"/>
  <c r="C102" i="7"/>
  <c r="B102" i="7"/>
  <c r="A102" i="7"/>
  <c r="G101" i="7"/>
  <c r="D101" i="9" s="1"/>
  <c r="F101" i="7"/>
  <c r="D101" i="7"/>
  <c r="C101" i="7"/>
  <c r="E101" i="7" s="1"/>
  <c r="B101" i="7"/>
  <c r="A101" i="7"/>
  <c r="H100" i="7"/>
  <c r="N100" i="7" s="1"/>
  <c r="F100" i="7"/>
  <c r="D100" i="7"/>
  <c r="C100" i="7"/>
  <c r="E100" i="7" s="1"/>
  <c r="B100" i="7"/>
  <c r="A100" i="7"/>
  <c r="F99" i="7"/>
  <c r="D99" i="7"/>
  <c r="C99" i="7"/>
  <c r="E99" i="7" s="1"/>
  <c r="B99" i="7"/>
  <c r="A99" i="7"/>
  <c r="J98" i="7"/>
  <c r="P98" i="7" s="1"/>
  <c r="F98" i="7"/>
  <c r="E98" i="7"/>
  <c r="D98" i="7"/>
  <c r="C98" i="7"/>
  <c r="B98" i="7"/>
  <c r="A98" i="7"/>
  <c r="K97" i="7"/>
  <c r="R97" i="7" s="1"/>
  <c r="F97" i="7"/>
  <c r="D97" i="7"/>
  <c r="C97" i="7"/>
  <c r="E97" i="7" s="1"/>
  <c r="G97" i="7" s="1"/>
  <c r="B97" i="7"/>
  <c r="A97" i="7"/>
  <c r="K96" i="7"/>
  <c r="F96" i="7"/>
  <c r="D96" i="7"/>
  <c r="C96" i="7"/>
  <c r="E96" i="7" s="1"/>
  <c r="H96" i="7" s="1"/>
  <c r="B96" i="7"/>
  <c r="A96" i="7"/>
  <c r="G95" i="7"/>
  <c r="D95" i="9" s="1"/>
  <c r="F95" i="7"/>
  <c r="D95" i="7"/>
  <c r="C95" i="7"/>
  <c r="E95" i="7" s="1"/>
  <c r="B95" i="7"/>
  <c r="A95" i="7"/>
  <c r="I94" i="7"/>
  <c r="O94" i="7" s="1"/>
  <c r="F94" i="7"/>
  <c r="E94" i="7"/>
  <c r="D94" i="7"/>
  <c r="C94" i="7"/>
  <c r="B94" i="7"/>
  <c r="A94" i="7"/>
  <c r="G93" i="7"/>
  <c r="D93" i="9" s="1"/>
  <c r="F93" i="7"/>
  <c r="D93" i="7"/>
  <c r="C93" i="7"/>
  <c r="E93" i="7" s="1"/>
  <c r="B93" i="7"/>
  <c r="A93" i="7"/>
  <c r="H92" i="7"/>
  <c r="N92" i="7" s="1"/>
  <c r="F92" i="7"/>
  <c r="D92" i="7"/>
  <c r="C92" i="7"/>
  <c r="E92" i="7" s="1"/>
  <c r="B92" i="7"/>
  <c r="A92" i="7"/>
  <c r="F91" i="7"/>
  <c r="D91" i="7"/>
  <c r="C91" i="7"/>
  <c r="E91" i="7" s="1"/>
  <c r="B91" i="7"/>
  <c r="A91" i="7"/>
  <c r="J90" i="7"/>
  <c r="P90" i="7" s="1"/>
  <c r="F90" i="7"/>
  <c r="E90" i="7"/>
  <c r="D90" i="7"/>
  <c r="C90" i="7"/>
  <c r="B90" i="7"/>
  <c r="A90" i="7"/>
  <c r="K89" i="7"/>
  <c r="F89" i="7"/>
  <c r="D89" i="7"/>
  <c r="C89" i="7"/>
  <c r="E89" i="7" s="1"/>
  <c r="G89" i="7" s="1"/>
  <c r="B89" i="7"/>
  <c r="A89" i="7"/>
  <c r="K88" i="7"/>
  <c r="F88" i="7"/>
  <c r="D88" i="7"/>
  <c r="C88" i="7"/>
  <c r="E88" i="7" s="1"/>
  <c r="H88" i="7" s="1"/>
  <c r="B88" i="7"/>
  <c r="A88" i="7"/>
  <c r="G87" i="7"/>
  <c r="D87" i="9" s="1"/>
  <c r="F87" i="7"/>
  <c r="D87" i="7"/>
  <c r="C87" i="7"/>
  <c r="E87" i="7" s="1"/>
  <c r="B87" i="7"/>
  <c r="A87" i="7"/>
  <c r="I86" i="7"/>
  <c r="O86" i="7" s="1"/>
  <c r="F86" i="7"/>
  <c r="E86" i="7"/>
  <c r="D86" i="7"/>
  <c r="C86" i="7"/>
  <c r="B86" i="7"/>
  <c r="A86" i="7"/>
  <c r="G85" i="7"/>
  <c r="D85" i="9" s="1"/>
  <c r="F85" i="7"/>
  <c r="D85" i="7"/>
  <c r="C85" i="7"/>
  <c r="E85" i="7" s="1"/>
  <c r="B85" i="7"/>
  <c r="A85" i="7"/>
  <c r="H84" i="7"/>
  <c r="N84" i="7" s="1"/>
  <c r="F84" i="7"/>
  <c r="D84" i="7"/>
  <c r="C84" i="7"/>
  <c r="E84" i="7" s="1"/>
  <c r="B84" i="7"/>
  <c r="A84" i="7"/>
  <c r="F83" i="7"/>
  <c r="D83" i="7"/>
  <c r="C83" i="7"/>
  <c r="E83" i="7" s="1"/>
  <c r="B83" i="7"/>
  <c r="A83" i="7"/>
  <c r="J82" i="7"/>
  <c r="P82" i="7" s="1"/>
  <c r="F82" i="7"/>
  <c r="E82" i="7"/>
  <c r="D82" i="7"/>
  <c r="C82" i="7"/>
  <c r="B82" i="7"/>
  <c r="A82" i="7"/>
  <c r="F81" i="7"/>
  <c r="D81" i="7"/>
  <c r="C81" i="7"/>
  <c r="E81" i="7" s="1"/>
  <c r="B81" i="7"/>
  <c r="A81" i="7"/>
  <c r="J80" i="7"/>
  <c r="U80" i="7" s="1"/>
  <c r="F80" i="7"/>
  <c r="D80" i="7"/>
  <c r="C80" i="7"/>
  <c r="E80" i="7" s="1"/>
  <c r="G80" i="7" s="1"/>
  <c r="B80" i="7"/>
  <c r="A80" i="7"/>
  <c r="F79" i="7"/>
  <c r="D79" i="7"/>
  <c r="C79" i="7"/>
  <c r="E79" i="7" s="1"/>
  <c r="B79" i="7"/>
  <c r="A79" i="7"/>
  <c r="F78" i="7"/>
  <c r="E78" i="7"/>
  <c r="H78" i="7" s="1"/>
  <c r="D78" i="7"/>
  <c r="C78" i="7"/>
  <c r="B78" i="7"/>
  <c r="A78" i="7"/>
  <c r="F77" i="7"/>
  <c r="D77" i="7"/>
  <c r="C77" i="7"/>
  <c r="E77" i="7" s="1"/>
  <c r="B77" i="7"/>
  <c r="A77" i="7"/>
  <c r="J76" i="7"/>
  <c r="U76" i="7" s="1"/>
  <c r="F76" i="7"/>
  <c r="D76" i="7"/>
  <c r="C76" i="7"/>
  <c r="E76" i="7" s="1"/>
  <c r="G76" i="7" s="1"/>
  <c r="B76" i="7"/>
  <c r="A76" i="7"/>
  <c r="F75" i="7"/>
  <c r="D75" i="7"/>
  <c r="C75" i="7"/>
  <c r="E75" i="7" s="1"/>
  <c r="B75" i="7"/>
  <c r="A75" i="7"/>
  <c r="F74" i="7"/>
  <c r="E74" i="7"/>
  <c r="D74" i="7"/>
  <c r="C74" i="7"/>
  <c r="B74" i="7"/>
  <c r="A74" i="7"/>
  <c r="F73" i="7"/>
  <c r="D73" i="7"/>
  <c r="C73" i="7"/>
  <c r="E73" i="7" s="1"/>
  <c r="B73" i="7"/>
  <c r="A73" i="7"/>
  <c r="J72" i="7"/>
  <c r="U72" i="7" s="1"/>
  <c r="F72" i="7"/>
  <c r="D72" i="7"/>
  <c r="C72" i="7"/>
  <c r="E72" i="7" s="1"/>
  <c r="G72" i="7" s="1"/>
  <c r="B72" i="7"/>
  <c r="A72" i="7"/>
  <c r="F71" i="7"/>
  <c r="D71" i="7"/>
  <c r="C71" i="7"/>
  <c r="E71" i="7" s="1"/>
  <c r="B71" i="7"/>
  <c r="A71" i="7"/>
  <c r="F70" i="7"/>
  <c r="E70" i="7"/>
  <c r="H70" i="7" s="1"/>
  <c r="D70" i="7"/>
  <c r="C70" i="7"/>
  <c r="B70" i="7"/>
  <c r="A70" i="7"/>
  <c r="F69" i="7"/>
  <c r="D69" i="7"/>
  <c r="C69" i="7"/>
  <c r="E69" i="7" s="1"/>
  <c r="B69" i="7"/>
  <c r="A69" i="7"/>
  <c r="J68" i="7"/>
  <c r="U68" i="7" s="1"/>
  <c r="F68" i="7"/>
  <c r="D68" i="7"/>
  <c r="C68" i="7"/>
  <c r="E68" i="7" s="1"/>
  <c r="G68" i="7" s="1"/>
  <c r="B68" i="7"/>
  <c r="A68" i="7"/>
  <c r="F67" i="7"/>
  <c r="D67" i="7"/>
  <c r="C67" i="7"/>
  <c r="E67" i="7" s="1"/>
  <c r="B67" i="7"/>
  <c r="A67" i="7"/>
  <c r="F66" i="7"/>
  <c r="E66" i="7"/>
  <c r="D66" i="7"/>
  <c r="C66" i="7"/>
  <c r="B66" i="7"/>
  <c r="A66" i="7"/>
  <c r="F65" i="7"/>
  <c r="D65" i="7"/>
  <c r="C65" i="7"/>
  <c r="E65" i="7" s="1"/>
  <c r="B65" i="7"/>
  <c r="A65" i="7"/>
  <c r="J64" i="7"/>
  <c r="U64" i="7" s="1"/>
  <c r="F64" i="7"/>
  <c r="D64" i="7"/>
  <c r="C64" i="7"/>
  <c r="E64" i="7" s="1"/>
  <c r="G64" i="7" s="1"/>
  <c r="B64" i="7"/>
  <c r="A64" i="7"/>
  <c r="F63" i="7"/>
  <c r="D63" i="7"/>
  <c r="C63" i="7"/>
  <c r="E63" i="7" s="1"/>
  <c r="B63" i="7"/>
  <c r="A63" i="7"/>
  <c r="F62" i="7"/>
  <c r="E62" i="7"/>
  <c r="H62" i="7" s="1"/>
  <c r="D62" i="7"/>
  <c r="C62" i="7"/>
  <c r="B62" i="7"/>
  <c r="A62" i="7"/>
  <c r="F61" i="7"/>
  <c r="D61" i="7"/>
  <c r="C61" i="7"/>
  <c r="E61" i="7" s="1"/>
  <c r="B61" i="7"/>
  <c r="A61" i="7"/>
  <c r="J60" i="7"/>
  <c r="U60" i="7" s="1"/>
  <c r="F60" i="7"/>
  <c r="D60" i="7"/>
  <c r="C60" i="7"/>
  <c r="E60" i="7" s="1"/>
  <c r="G60" i="7" s="1"/>
  <c r="B60" i="7"/>
  <c r="A60" i="7"/>
  <c r="F59" i="7"/>
  <c r="D59" i="7"/>
  <c r="C59" i="7"/>
  <c r="E59" i="7" s="1"/>
  <c r="B59" i="7"/>
  <c r="A59" i="7"/>
  <c r="F58" i="7"/>
  <c r="E58" i="7"/>
  <c r="H58" i="7" s="1"/>
  <c r="D58" i="7"/>
  <c r="C58" i="7"/>
  <c r="B58" i="7"/>
  <c r="A58" i="7"/>
  <c r="F57" i="7"/>
  <c r="D57" i="7"/>
  <c r="C57" i="7"/>
  <c r="E57" i="7" s="1"/>
  <c r="B57" i="7"/>
  <c r="A57" i="7"/>
  <c r="J56" i="7"/>
  <c r="U56" i="7" s="1"/>
  <c r="F56" i="7"/>
  <c r="D56" i="7"/>
  <c r="C56" i="7"/>
  <c r="E56" i="7" s="1"/>
  <c r="G56" i="7" s="1"/>
  <c r="B56" i="7"/>
  <c r="A56" i="7"/>
  <c r="F55" i="7"/>
  <c r="D55" i="7"/>
  <c r="C55" i="7"/>
  <c r="E55" i="7" s="1"/>
  <c r="B55" i="7"/>
  <c r="A55" i="7"/>
  <c r="F54" i="7"/>
  <c r="E54" i="7"/>
  <c r="H54" i="7" s="1"/>
  <c r="D54" i="7"/>
  <c r="C54" i="7"/>
  <c r="B54" i="7"/>
  <c r="A54" i="7"/>
  <c r="F53" i="7"/>
  <c r="D53" i="7"/>
  <c r="C53" i="7"/>
  <c r="E53" i="7" s="1"/>
  <c r="B53" i="7"/>
  <c r="A53" i="7"/>
  <c r="J52" i="7"/>
  <c r="U52" i="7" s="1"/>
  <c r="F52" i="7"/>
  <c r="D52" i="7"/>
  <c r="C52" i="7"/>
  <c r="E52" i="7" s="1"/>
  <c r="G52" i="7" s="1"/>
  <c r="B52" i="7"/>
  <c r="A52" i="7"/>
  <c r="F51" i="7"/>
  <c r="D51" i="7"/>
  <c r="C51" i="7"/>
  <c r="E51" i="7" s="1"/>
  <c r="B51" i="7"/>
  <c r="A51" i="7"/>
  <c r="F50" i="7"/>
  <c r="E50" i="7"/>
  <c r="H50" i="7" s="1"/>
  <c r="D50" i="7"/>
  <c r="C50" i="7"/>
  <c r="B50" i="7"/>
  <c r="A50" i="7"/>
  <c r="F49" i="7"/>
  <c r="D49" i="7"/>
  <c r="C49" i="7"/>
  <c r="E49" i="7" s="1"/>
  <c r="B49" i="7"/>
  <c r="A49" i="7"/>
  <c r="J48" i="7"/>
  <c r="U48" i="7" s="1"/>
  <c r="F48" i="7"/>
  <c r="D48" i="7"/>
  <c r="C48" i="7"/>
  <c r="E48" i="7" s="1"/>
  <c r="G48" i="7" s="1"/>
  <c r="B48" i="7"/>
  <c r="A48" i="7"/>
  <c r="F47" i="7"/>
  <c r="D47" i="7"/>
  <c r="C47" i="7"/>
  <c r="E47" i="7" s="1"/>
  <c r="B47" i="7"/>
  <c r="A47" i="7"/>
  <c r="F46" i="7"/>
  <c r="E46" i="7"/>
  <c r="H46" i="7" s="1"/>
  <c r="D46" i="7"/>
  <c r="C46" i="7"/>
  <c r="B46" i="7"/>
  <c r="A46" i="7"/>
  <c r="F45" i="7"/>
  <c r="D45" i="7"/>
  <c r="C45" i="7"/>
  <c r="E45" i="7" s="1"/>
  <c r="B45" i="7"/>
  <c r="A45" i="7"/>
  <c r="J44" i="7"/>
  <c r="U44" i="7" s="1"/>
  <c r="F44" i="7"/>
  <c r="D44" i="7"/>
  <c r="C44" i="7"/>
  <c r="E44" i="7" s="1"/>
  <c r="G44" i="7" s="1"/>
  <c r="B44" i="7"/>
  <c r="A44" i="7"/>
  <c r="F43" i="7"/>
  <c r="D43" i="7"/>
  <c r="C43" i="7"/>
  <c r="E43" i="7" s="1"/>
  <c r="B43" i="7"/>
  <c r="A43" i="7"/>
  <c r="F42" i="7"/>
  <c r="E42" i="7"/>
  <c r="D42" i="7"/>
  <c r="C42" i="7"/>
  <c r="B42" i="7"/>
  <c r="A42" i="7"/>
  <c r="F41" i="7"/>
  <c r="D41" i="7"/>
  <c r="C41" i="7"/>
  <c r="E41" i="7" s="1"/>
  <c r="B41" i="7"/>
  <c r="A41" i="7"/>
  <c r="J40" i="7"/>
  <c r="U40" i="7" s="1"/>
  <c r="F40" i="7"/>
  <c r="D40" i="7"/>
  <c r="C40" i="7"/>
  <c r="E40" i="7" s="1"/>
  <c r="G40" i="7" s="1"/>
  <c r="B40" i="7"/>
  <c r="A40" i="7"/>
  <c r="F39" i="7"/>
  <c r="D39" i="7"/>
  <c r="C39" i="7"/>
  <c r="E39" i="7" s="1"/>
  <c r="B39" i="7"/>
  <c r="A39" i="7"/>
  <c r="F38" i="7"/>
  <c r="E38" i="7"/>
  <c r="D38" i="7"/>
  <c r="C38" i="7"/>
  <c r="B38" i="7"/>
  <c r="A38" i="7"/>
  <c r="F37" i="7"/>
  <c r="D37" i="7"/>
  <c r="C37" i="7"/>
  <c r="E37" i="7" s="1"/>
  <c r="B37" i="7"/>
  <c r="A37" i="7"/>
  <c r="J36" i="7"/>
  <c r="U36" i="7" s="1"/>
  <c r="F36" i="7"/>
  <c r="D36" i="7"/>
  <c r="C36" i="7"/>
  <c r="E36" i="7" s="1"/>
  <c r="G36" i="7" s="1"/>
  <c r="B36" i="7"/>
  <c r="A36" i="7"/>
  <c r="F35" i="7"/>
  <c r="D35" i="7"/>
  <c r="C35" i="7"/>
  <c r="E35" i="7" s="1"/>
  <c r="B35" i="7"/>
  <c r="A35" i="7"/>
  <c r="F34" i="7"/>
  <c r="E34" i="7"/>
  <c r="H34" i="7" s="1"/>
  <c r="D34" i="7"/>
  <c r="C34" i="7"/>
  <c r="B34" i="7"/>
  <c r="A34" i="7"/>
  <c r="F33" i="7"/>
  <c r="D33" i="7"/>
  <c r="C33" i="7"/>
  <c r="E33" i="7" s="1"/>
  <c r="B33" i="7"/>
  <c r="A33" i="7"/>
  <c r="J32" i="7"/>
  <c r="U32" i="7" s="1"/>
  <c r="F32" i="7"/>
  <c r="D32" i="7"/>
  <c r="C32" i="7"/>
  <c r="E32" i="7" s="1"/>
  <c r="G32" i="7" s="1"/>
  <c r="B32" i="7"/>
  <c r="A32" i="7"/>
  <c r="F31" i="7"/>
  <c r="D31" i="7"/>
  <c r="C31" i="7"/>
  <c r="E31" i="7" s="1"/>
  <c r="B31" i="7"/>
  <c r="A31" i="7"/>
  <c r="F30" i="7"/>
  <c r="E30" i="7"/>
  <c r="D30" i="7"/>
  <c r="C30" i="7"/>
  <c r="B30" i="7"/>
  <c r="A30" i="7"/>
  <c r="F29" i="7"/>
  <c r="D29" i="7"/>
  <c r="C29" i="7"/>
  <c r="E29" i="7" s="1"/>
  <c r="B29" i="7"/>
  <c r="A29" i="7"/>
  <c r="J28" i="7"/>
  <c r="U28" i="7" s="1"/>
  <c r="F28" i="7"/>
  <c r="D28" i="7"/>
  <c r="C28" i="7"/>
  <c r="E28" i="7" s="1"/>
  <c r="G28" i="7" s="1"/>
  <c r="B28" i="7"/>
  <c r="A28" i="7"/>
  <c r="F27" i="7"/>
  <c r="D27" i="7"/>
  <c r="C27" i="7"/>
  <c r="E27" i="7" s="1"/>
  <c r="B27" i="7"/>
  <c r="A27" i="7"/>
  <c r="F26" i="7"/>
  <c r="E26" i="7"/>
  <c r="H26" i="7" s="1"/>
  <c r="D26" i="7"/>
  <c r="C26" i="7"/>
  <c r="B26" i="7"/>
  <c r="A26" i="7"/>
  <c r="F25" i="7"/>
  <c r="D25" i="7"/>
  <c r="C25" i="7"/>
  <c r="E25" i="7" s="1"/>
  <c r="B25" i="7"/>
  <c r="A25" i="7"/>
  <c r="J24" i="7"/>
  <c r="U24" i="7" s="1"/>
  <c r="F24" i="7"/>
  <c r="D24" i="7"/>
  <c r="C24" i="7"/>
  <c r="E24" i="7" s="1"/>
  <c r="G24" i="7" s="1"/>
  <c r="B24" i="7"/>
  <c r="A24" i="7"/>
  <c r="F23" i="7"/>
  <c r="D23" i="7"/>
  <c r="C23" i="7"/>
  <c r="E23" i="7" s="1"/>
  <c r="B23" i="7"/>
  <c r="F22" i="7"/>
  <c r="E22" i="7"/>
  <c r="H22" i="7" s="1"/>
  <c r="D22" i="7"/>
  <c r="C22" i="7"/>
  <c r="B22" i="7"/>
  <c r="F21" i="7"/>
  <c r="D21" i="7"/>
  <c r="C21" i="7"/>
  <c r="E21" i="7" s="1"/>
  <c r="B21" i="7"/>
  <c r="J20" i="7"/>
  <c r="U20" i="7" s="1"/>
  <c r="F20" i="7"/>
  <c r="D20" i="7"/>
  <c r="C20" i="7"/>
  <c r="E20" i="7" s="1"/>
  <c r="G20" i="7" s="1"/>
  <c r="B20" i="7"/>
  <c r="K19" i="7"/>
  <c r="M19" i="7" s="1"/>
  <c r="F19" i="7"/>
  <c r="D19" i="7"/>
  <c r="C19" i="7"/>
  <c r="E19" i="7" s="1"/>
  <c r="B19" i="7"/>
  <c r="I18" i="7"/>
  <c r="O18" i="7" s="1"/>
  <c r="F18" i="7"/>
  <c r="E18" i="7"/>
  <c r="D18" i="7"/>
  <c r="C18" i="7"/>
  <c r="B18" i="7"/>
  <c r="F17" i="7"/>
  <c r="D17" i="7"/>
  <c r="C17" i="7"/>
  <c r="E17" i="7" s="1"/>
  <c r="B17" i="7"/>
  <c r="F16" i="7"/>
  <c r="D16" i="7"/>
  <c r="C16" i="7"/>
  <c r="E16" i="7" s="1"/>
  <c r="J16" i="7" s="1"/>
  <c r="B16" i="7"/>
  <c r="F15" i="7"/>
  <c r="E15" i="7"/>
  <c r="D15" i="7"/>
  <c r="C15" i="7"/>
  <c r="B15" i="7"/>
  <c r="I14" i="7"/>
  <c r="O14" i="7" s="1"/>
  <c r="H14" i="7"/>
  <c r="S14" i="7" s="1"/>
  <c r="F14" i="7"/>
  <c r="E14" i="7"/>
  <c r="D14" i="7"/>
  <c r="C14" i="7"/>
  <c r="B14" i="7"/>
  <c r="F13" i="7"/>
  <c r="E13" i="7"/>
  <c r="G13" i="7" s="1"/>
  <c r="D13" i="9" s="1"/>
  <c r="D13" i="7"/>
  <c r="C13" i="7"/>
  <c r="B13" i="7"/>
  <c r="G12" i="7"/>
  <c r="D12" i="9" s="1"/>
  <c r="F12" i="7"/>
  <c r="D12" i="7"/>
  <c r="C12" i="7"/>
  <c r="E12" i="7" s="1"/>
  <c r="B12" i="7"/>
  <c r="D11" i="7"/>
  <c r="F11" i="7" s="1"/>
  <c r="C11" i="7"/>
  <c r="E11" i="7" s="1"/>
  <c r="B11" i="7"/>
  <c r="F10" i="7"/>
  <c r="E10" i="7"/>
  <c r="H10" i="7" s="1"/>
  <c r="D10" i="7"/>
  <c r="C10" i="7"/>
  <c r="B10" i="7"/>
  <c r="F9" i="7"/>
  <c r="D9" i="7"/>
  <c r="C9" i="7"/>
  <c r="E9" i="7" s="1"/>
  <c r="B9" i="7"/>
  <c r="J8" i="7"/>
  <c r="U8" i="7" s="1"/>
  <c r="D8" i="7"/>
  <c r="F8" i="7" s="1"/>
  <c r="C8" i="7"/>
  <c r="E8" i="7" s="1"/>
  <c r="G8" i="7" s="1"/>
  <c r="B8" i="7"/>
  <c r="K7" i="7"/>
  <c r="M7" i="7" s="1"/>
  <c r="E7" i="7"/>
  <c r="H7" i="7" s="1"/>
  <c r="D7" i="7"/>
  <c r="F7" i="7" s="1"/>
  <c r="C7" i="7"/>
  <c r="B7" i="7"/>
  <c r="I6" i="7"/>
  <c r="O6" i="7" s="1"/>
  <c r="H6" i="7"/>
  <c r="S6" i="7" s="1"/>
  <c r="E6" i="7"/>
  <c r="D6" i="7"/>
  <c r="F6" i="7" s="1"/>
  <c r="C6" i="7"/>
  <c r="B6" i="7"/>
  <c r="P5" i="7"/>
  <c r="J5" i="7"/>
  <c r="U5" i="7" s="1"/>
  <c r="F5" i="7"/>
  <c r="G5" i="7" s="1"/>
  <c r="D5" i="7"/>
  <c r="C5" i="7"/>
  <c r="E5" i="7" s="1"/>
  <c r="B5" i="7"/>
  <c r="I4" i="7"/>
  <c r="O4" i="7" s="1"/>
  <c r="H4" i="7"/>
  <c r="S4" i="7" s="1"/>
  <c r="E4" i="7"/>
  <c r="D4" i="7"/>
  <c r="F4" i="7" s="1"/>
  <c r="C4" i="7"/>
  <c r="B4" i="7"/>
  <c r="A4" i="7"/>
  <c r="AJ3" i="7"/>
  <c r="E11" i="21"/>
  <c r="D11" i="21"/>
  <c r="C11" i="21"/>
  <c r="B11" i="21"/>
  <c r="A11" i="21"/>
  <c r="K304" i="5"/>
  <c r="H304" i="5"/>
  <c r="H303" i="5"/>
  <c r="K303" i="5" s="1"/>
  <c r="K302" i="5"/>
  <c r="H302" i="5"/>
  <c r="H301" i="5"/>
  <c r="K301" i="5" s="1"/>
  <c r="K300" i="5"/>
  <c r="H300" i="5"/>
  <c r="H299" i="5"/>
  <c r="K299" i="5" s="1"/>
  <c r="K298" i="5"/>
  <c r="H298" i="5"/>
  <c r="H297" i="5"/>
  <c r="K297" i="5" s="1"/>
  <c r="K296" i="5"/>
  <c r="H296" i="5"/>
  <c r="H295" i="5"/>
  <c r="K295" i="5" s="1"/>
  <c r="K294" i="5"/>
  <c r="H294" i="5"/>
  <c r="H293" i="5"/>
  <c r="K293" i="5" s="1"/>
  <c r="K292" i="5"/>
  <c r="H292" i="5"/>
  <c r="H291" i="5"/>
  <c r="K291" i="5" s="1"/>
  <c r="K290" i="5"/>
  <c r="H290" i="5"/>
  <c r="H289" i="5"/>
  <c r="K289" i="5" s="1"/>
  <c r="K288" i="5"/>
  <c r="H288" i="5"/>
  <c r="H287" i="5"/>
  <c r="K287" i="5" s="1"/>
  <c r="K286" i="5"/>
  <c r="H286" i="5"/>
  <c r="H285" i="5"/>
  <c r="K285" i="5" s="1"/>
  <c r="K284" i="5"/>
  <c r="H284" i="5"/>
  <c r="H283" i="5"/>
  <c r="K283" i="5" s="1"/>
  <c r="K282" i="5"/>
  <c r="F282" i="17" s="1"/>
  <c r="H282" i="5"/>
  <c r="H281" i="5"/>
  <c r="K281" i="5" s="1"/>
  <c r="K280" i="5"/>
  <c r="H280" i="5"/>
  <c r="H279" i="5"/>
  <c r="K279" i="5" s="1"/>
  <c r="K278" i="5"/>
  <c r="F278" i="17" s="1"/>
  <c r="H278" i="5"/>
  <c r="H277" i="5"/>
  <c r="K277" i="5" s="1"/>
  <c r="K276" i="5"/>
  <c r="H276" i="5"/>
  <c r="H275" i="5"/>
  <c r="K275" i="5" s="1"/>
  <c r="K274" i="5"/>
  <c r="F274" i="17" s="1"/>
  <c r="H274" i="5"/>
  <c r="H273" i="5"/>
  <c r="K273" i="5" s="1"/>
  <c r="K272" i="5"/>
  <c r="H272" i="5"/>
  <c r="H271" i="5"/>
  <c r="K271" i="5" s="1"/>
  <c r="K270" i="5"/>
  <c r="F270" i="17" s="1"/>
  <c r="H270" i="5"/>
  <c r="H269" i="5"/>
  <c r="K269" i="5" s="1"/>
  <c r="K268" i="5"/>
  <c r="H268" i="5"/>
  <c r="H267" i="5"/>
  <c r="K267" i="5" s="1"/>
  <c r="K266" i="5"/>
  <c r="F266" i="17" s="1"/>
  <c r="H266" i="5"/>
  <c r="H265" i="5"/>
  <c r="K265" i="5" s="1"/>
  <c r="K264" i="5"/>
  <c r="H264" i="5"/>
  <c r="H263" i="5"/>
  <c r="K263" i="5" s="1"/>
  <c r="K262" i="5"/>
  <c r="F262" i="17" s="1"/>
  <c r="H262" i="5"/>
  <c r="H261" i="5"/>
  <c r="K261" i="5" s="1"/>
  <c r="K260" i="5"/>
  <c r="H260" i="5"/>
  <c r="H259" i="5"/>
  <c r="K259" i="5" s="1"/>
  <c r="K258" i="5"/>
  <c r="F258" i="17" s="1"/>
  <c r="H258" i="5"/>
  <c r="H257" i="5"/>
  <c r="K257" i="5" s="1"/>
  <c r="K256" i="5"/>
  <c r="F256" i="17" s="1"/>
  <c r="H256" i="5"/>
  <c r="H255" i="5"/>
  <c r="K255" i="5" s="1"/>
  <c r="K254" i="5"/>
  <c r="F254" i="17" s="1"/>
  <c r="H254" i="5"/>
  <c r="H253" i="5"/>
  <c r="K253" i="5" s="1"/>
  <c r="K252" i="5"/>
  <c r="F252" i="17" s="1"/>
  <c r="H252" i="5"/>
  <c r="H251" i="5"/>
  <c r="K251" i="5" s="1"/>
  <c r="K250" i="5"/>
  <c r="F250" i="17" s="1"/>
  <c r="H250" i="5"/>
  <c r="H249" i="5"/>
  <c r="K249" i="5" s="1"/>
  <c r="K248" i="5"/>
  <c r="F248" i="17" s="1"/>
  <c r="H248" i="5"/>
  <c r="H247" i="5"/>
  <c r="K247" i="5" s="1"/>
  <c r="K246" i="5"/>
  <c r="F246" i="17" s="1"/>
  <c r="H246" i="5"/>
  <c r="H245" i="5"/>
  <c r="K245" i="5" s="1"/>
  <c r="K244" i="5"/>
  <c r="F244" i="17" s="1"/>
  <c r="H244" i="5"/>
  <c r="H243" i="5"/>
  <c r="K243" i="5" s="1"/>
  <c r="K242" i="5"/>
  <c r="F242" i="17" s="1"/>
  <c r="H242" i="5"/>
  <c r="H241" i="5"/>
  <c r="K241" i="5" s="1"/>
  <c r="K240" i="5"/>
  <c r="F240" i="17" s="1"/>
  <c r="H240" i="5"/>
  <c r="H239" i="5"/>
  <c r="K239" i="5" s="1"/>
  <c r="K238" i="5"/>
  <c r="F238" i="17" s="1"/>
  <c r="H238" i="5"/>
  <c r="H237" i="5"/>
  <c r="K237" i="5" s="1"/>
  <c r="K236" i="5"/>
  <c r="F236" i="17" s="1"/>
  <c r="H236" i="5"/>
  <c r="H235" i="5"/>
  <c r="K235" i="5" s="1"/>
  <c r="K234" i="5"/>
  <c r="F234" i="17" s="1"/>
  <c r="H234" i="5"/>
  <c r="H233" i="5"/>
  <c r="K233" i="5" s="1"/>
  <c r="K232" i="5"/>
  <c r="F232" i="17" s="1"/>
  <c r="H232" i="5"/>
  <c r="H231" i="5"/>
  <c r="K231" i="5" s="1"/>
  <c r="K230" i="5"/>
  <c r="F230" i="17" s="1"/>
  <c r="H230" i="5"/>
  <c r="H229" i="5"/>
  <c r="K229" i="5" s="1"/>
  <c r="K228" i="5"/>
  <c r="F228" i="17" s="1"/>
  <c r="H228" i="5"/>
  <c r="H227" i="5"/>
  <c r="K227" i="5" s="1"/>
  <c r="K226" i="5"/>
  <c r="F226" i="17" s="1"/>
  <c r="H226" i="5"/>
  <c r="H225" i="5"/>
  <c r="K225" i="5" s="1"/>
  <c r="K224" i="5"/>
  <c r="F224" i="17" s="1"/>
  <c r="H224" i="5"/>
  <c r="H223" i="5"/>
  <c r="K223" i="5" s="1"/>
  <c r="K222" i="5"/>
  <c r="F222" i="17" s="1"/>
  <c r="H222" i="5"/>
  <c r="H221" i="5"/>
  <c r="K221" i="5" s="1"/>
  <c r="K220" i="5"/>
  <c r="F220" i="17" s="1"/>
  <c r="H220" i="5"/>
  <c r="H219" i="5"/>
  <c r="K219" i="5" s="1"/>
  <c r="K218" i="5"/>
  <c r="F218" i="17" s="1"/>
  <c r="H218" i="5"/>
  <c r="H217" i="5"/>
  <c r="K217" i="5" s="1"/>
  <c r="K216" i="5"/>
  <c r="F216" i="17" s="1"/>
  <c r="H216" i="5"/>
  <c r="H215" i="5"/>
  <c r="K215" i="5" s="1"/>
  <c r="K214" i="5"/>
  <c r="F214" i="17" s="1"/>
  <c r="H214" i="5"/>
  <c r="H213" i="5"/>
  <c r="K213" i="5" s="1"/>
  <c r="K212" i="5"/>
  <c r="F212" i="17" s="1"/>
  <c r="H212" i="5"/>
  <c r="K211" i="5"/>
  <c r="H211" i="5"/>
  <c r="K210" i="5"/>
  <c r="F210" i="17" s="1"/>
  <c r="H210" i="5"/>
  <c r="K209" i="5"/>
  <c r="F209" i="17" s="1"/>
  <c r="H209" i="5"/>
  <c r="K208" i="5"/>
  <c r="F208" i="17" s="1"/>
  <c r="H208" i="5"/>
  <c r="K207" i="5"/>
  <c r="H207" i="5"/>
  <c r="K206" i="5"/>
  <c r="F206" i="17" s="1"/>
  <c r="H206" i="5"/>
  <c r="K205" i="5"/>
  <c r="F205" i="17" s="1"/>
  <c r="H205" i="5"/>
  <c r="K204" i="5"/>
  <c r="F204" i="17" s="1"/>
  <c r="H204" i="5"/>
  <c r="K203" i="5"/>
  <c r="H203" i="5"/>
  <c r="K202" i="5"/>
  <c r="F202" i="17" s="1"/>
  <c r="H202" i="5"/>
  <c r="K201" i="5"/>
  <c r="F201" i="17" s="1"/>
  <c r="H201" i="5"/>
  <c r="K200" i="5"/>
  <c r="F200" i="17" s="1"/>
  <c r="H200" i="5"/>
  <c r="K199" i="5"/>
  <c r="H199" i="5"/>
  <c r="K198" i="5"/>
  <c r="F198" i="17" s="1"/>
  <c r="H198" i="5"/>
  <c r="K197" i="5"/>
  <c r="F197" i="17" s="1"/>
  <c r="H197" i="5"/>
  <c r="K196" i="5"/>
  <c r="F196" i="17" s="1"/>
  <c r="H196" i="5"/>
  <c r="K195" i="5"/>
  <c r="H195" i="5"/>
  <c r="K194" i="5"/>
  <c r="F194" i="17" s="1"/>
  <c r="H194" i="5"/>
  <c r="K193" i="5"/>
  <c r="F193" i="17" s="1"/>
  <c r="H193" i="5"/>
  <c r="K192" i="5"/>
  <c r="F192" i="17" s="1"/>
  <c r="H192" i="5"/>
  <c r="K191" i="5"/>
  <c r="H191" i="5"/>
  <c r="K190" i="5"/>
  <c r="F190" i="17" s="1"/>
  <c r="H190" i="5"/>
  <c r="K189" i="5"/>
  <c r="F189" i="17" s="1"/>
  <c r="H189" i="5"/>
  <c r="K188" i="5"/>
  <c r="F188" i="17" s="1"/>
  <c r="H188" i="5"/>
  <c r="K187" i="5"/>
  <c r="H187" i="5"/>
  <c r="K186" i="5"/>
  <c r="F186" i="17" s="1"/>
  <c r="H186" i="5"/>
  <c r="K185" i="5"/>
  <c r="F185" i="17" s="1"/>
  <c r="H185" i="5"/>
  <c r="K184" i="5"/>
  <c r="F184" i="17" s="1"/>
  <c r="H184" i="5"/>
  <c r="K183" i="5"/>
  <c r="H183" i="5"/>
  <c r="K182" i="5"/>
  <c r="F182" i="17" s="1"/>
  <c r="H182" i="5"/>
  <c r="K181" i="5"/>
  <c r="F181" i="17" s="1"/>
  <c r="H181" i="5"/>
  <c r="K180" i="5"/>
  <c r="F180" i="17" s="1"/>
  <c r="H180" i="5"/>
  <c r="K179" i="5"/>
  <c r="H179" i="5"/>
  <c r="K178" i="5"/>
  <c r="F178" i="17" s="1"/>
  <c r="H178" i="5"/>
  <c r="K177" i="5"/>
  <c r="F177" i="17" s="1"/>
  <c r="H177" i="5"/>
  <c r="K176" i="5"/>
  <c r="F176" i="17" s="1"/>
  <c r="H176" i="5"/>
  <c r="K175" i="5"/>
  <c r="H175" i="5"/>
  <c r="K174" i="5"/>
  <c r="F174" i="17" s="1"/>
  <c r="H174" i="5"/>
  <c r="K173" i="5"/>
  <c r="F173" i="17" s="1"/>
  <c r="H173" i="5"/>
  <c r="K172" i="5"/>
  <c r="F172" i="17" s="1"/>
  <c r="H172" i="5"/>
  <c r="K171" i="5"/>
  <c r="H171" i="5"/>
  <c r="K170" i="5"/>
  <c r="F170" i="17" s="1"/>
  <c r="H170" i="5"/>
  <c r="K169" i="5"/>
  <c r="F169" i="17" s="1"/>
  <c r="H169" i="5"/>
  <c r="K168" i="5"/>
  <c r="F168" i="17" s="1"/>
  <c r="H168" i="5"/>
  <c r="K167" i="5"/>
  <c r="H167" i="5"/>
  <c r="K166" i="5"/>
  <c r="F166" i="17" s="1"/>
  <c r="H166" i="5"/>
  <c r="K165" i="5"/>
  <c r="F165" i="17" s="1"/>
  <c r="H165" i="5"/>
  <c r="K164" i="5"/>
  <c r="F164" i="17" s="1"/>
  <c r="H164" i="5"/>
  <c r="K163" i="5"/>
  <c r="H163" i="5"/>
  <c r="K162" i="5"/>
  <c r="F162" i="17" s="1"/>
  <c r="H162" i="5"/>
  <c r="K161" i="5"/>
  <c r="F161" i="17" s="1"/>
  <c r="H161" i="5"/>
  <c r="K160" i="5"/>
  <c r="F160" i="17" s="1"/>
  <c r="H160" i="5"/>
  <c r="K159" i="5"/>
  <c r="H159" i="5"/>
  <c r="K158" i="5"/>
  <c r="F158" i="17" s="1"/>
  <c r="H158" i="5"/>
  <c r="K157" i="5"/>
  <c r="F157" i="17" s="1"/>
  <c r="H157" i="5"/>
  <c r="K156" i="5"/>
  <c r="F156" i="17" s="1"/>
  <c r="H156" i="5"/>
  <c r="K155" i="5"/>
  <c r="H155" i="5"/>
  <c r="K154" i="5"/>
  <c r="F154" i="17" s="1"/>
  <c r="H154" i="5"/>
  <c r="K153" i="5"/>
  <c r="F153" i="17" s="1"/>
  <c r="H153" i="5"/>
  <c r="K152" i="5"/>
  <c r="F152" i="17" s="1"/>
  <c r="H152" i="5"/>
  <c r="K151" i="5"/>
  <c r="H151" i="5"/>
  <c r="K150" i="5"/>
  <c r="F150" i="17" s="1"/>
  <c r="H150" i="5"/>
  <c r="K149" i="5"/>
  <c r="F149" i="17" s="1"/>
  <c r="H149" i="5"/>
  <c r="K148" i="5"/>
  <c r="F148" i="17" s="1"/>
  <c r="H148" i="5"/>
  <c r="K147" i="5"/>
  <c r="H147" i="5"/>
  <c r="K146" i="5"/>
  <c r="F146" i="17" s="1"/>
  <c r="H146" i="5"/>
  <c r="K145" i="5"/>
  <c r="F145" i="17" s="1"/>
  <c r="H145" i="5"/>
  <c r="K144" i="5"/>
  <c r="F144" i="17" s="1"/>
  <c r="H144" i="5"/>
  <c r="K143" i="5"/>
  <c r="H143" i="5"/>
  <c r="K142" i="5"/>
  <c r="F142" i="17" s="1"/>
  <c r="H142" i="5"/>
  <c r="K141" i="5"/>
  <c r="F141" i="17" s="1"/>
  <c r="H141" i="5"/>
  <c r="K140" i="5"/>
  <c r="F140" i="17" s="1"/>
  <c r="H140" i="5"/>
  <c r="K139" i="5"/>
  <c r="H139" i="5"/>
  <c r="K138" i="5"/>
  <c r="F138" i="17" s="1"/>
  <c r="H138" i="5"/>
  <c r="K137" i="5"/>
  <c r="F137" i="17" s="1"/>
  <c r="H137" i="5"/>
  <c r="K136" i="5"/>
  <c r="F136" i="17" s="1"/>
  <c r="H136" i="5"/>
  <c r="K135" i="5"/>
  <c r="H135" i="5"/>
  <c r="K134" i="5"/>
  <c r="F134" i="17" s="1"/>
  <c r="H134" i="5"/>
  <c r="K133" i="5"/>
  <c r="F133" i="17" s="1"/>
  <c r="H133" i="5"/>
  <c r="K132" i="5"/>
  <c r="F132" i="17" s="1"/>
  <c r="H132" i="5"/>
  <c r="K131" i="5"/>
  <c r="H131" i="5"/>
  <c r="K130" i="5"/>
  <c r="F130" i="17" s="1"/>
  <c r="H130" i="5"/>
  <c r="K129" i="5"/>
  <c r="F129" i="17" s="1"/>
  <c r="H129" i="5"/>
  <c r="K128" i="5"/>
  <c r="F128" i="17" s="1"/>
  <c r="H128" i="5"/>
  <c r="K127" i="5"/>
  <c r="H127" i="5"/>
  <c r="K126" i="5"/>
  <c r="F126" i="17" s="1"/>
  <c r="H126" i="5"/>
  <c r="K125" i="5"/>
  <c r="F125" i="17" s="1"/>
  <c r="H125" i="5"/>
  <c r="K124" i="5"/>
  <c r="F124" i="17" s="1"/>
  <c r="H124" i="5"/>
  <c r="K123" i="5"/>
  <c r="H123" i="5"/>
  <c r="K122" i="5"/>
  <c r="F122" i="17" s="1"/>
  <c r="H122" i="5"/>
  <c r="K121" i="5"/>
  <c r="F121" i="17" s="1"/>
  <c r="H121" i="5"/>
  <c r="K120" i="5"/>
  <c r="F120" i="17" s="1"/>
  <c r="H120" i="5"/>
  <c r="F120" i="5"/>
  <c r="K119" i="5"/>
  <c r="H119" i="5"/>
  <c r="K118" i="5"/>
  <c r="F118" i="17" s="1"/>
  <c r="H118" i="5"/>
  <c r="F118" i="5"/>
  <c r="K117" i="5"/>
  <c r="F117" i="17" s="1"/>
  <c r="H117" i="5"/>
  <c r="K116" i="5"/>
  <c r="F116" i="17" s="1"/>
  <c r="H116" i="5"/>
  <c r="K115" i="5"/>
  <c r="H115" i="5"/>
  <c r="K114" i="5"/>
  <c r="F114" i="17" s="1"/>
  <c r="H114" i="5"/>
  <c r="K113" i="5"/>
  <c r="F113" i="17" s="1"/>
  <c r="H113" i="5"/>
  <c r="K112" i="5"/>
  <c r="F112" i="17" s="1"/>
  <c r="H112" i="5"/>
  <c r="F112" i="5"/>
  <c r="K111" i="5"/>
  <c r="H111" i="5"/>
  <c r="K110" i="5"/>
  <c r="F110" i="17" s="1"/>
  <c r="H110" i="5"/>
  <c r="F110" i="5"/>
  <c r="K109" i="5"/>
  <c r="F109" i="17" s="1"/>
  <c r="H109" i="5"/>
  <c r="K108" i="5"/>
  <c r="F108" i="17" s="1"/>
  <c r="H108" i="5"/>
  <c r="K107" i="5"/>
  <c r="H107" i="5"/>
  <c r="K106" i="5"/>
  <c r="F106" i="17" s="1"/>
  <c r="H106" i="5"/>
  <c r="K105" i="5"/>
  <c r="F105" i="17" s="1"/>
  <c r="H105" i="5"/>
  <c r="K104" i="5"/>
  <c r="F104" i="17" s="1"/>
  <c r="H104" i="5"/>
  <c r="F104" i="5"/>
  <c r="K103" i="5"/>
  <c r="H103" i="5"/>
  <c r="K102" i="5"/>
  <c r="F102" i="17" s="1"/>
  <c r="H102" i="5"/>
  <c r="F102" i="5"/>
  <c r="K101" i="5"/>
  <c r="F101" i="17" s="1"/>
  <c r="H101" i="5"/>
  <c r="K100" i="5"/>
  <c r="F100" i="17" s="1"/>
  <c r="H100" i="5"/>
  <c r="K99" i="5"/>
  <c r="H99" i="5"/>
  <c r="K98" i="5"/>
  <c r="F98" i="17" s="1"/>
  <c r="H98" i="5"/>
  <c r="K97" i="5"/>
  <c r="F97" i="17" s="1"/>
  <c r="H97" i="5"/>
  <c r="K96" i="5"/>
  <c r="F96" i="17" s="1"/>
  <c r="H96" i="5"/>
  <c r="F96" i="5"/>
  <c r="K95" i="5"/>
  <c r="H95" i="5"/>
  <c r="K94" i="5"/>
  <c r="F94" i="17" s="1"/>
  <c r="H94" i="5"/>
  <c r="F94" i="5"/>
  <c r="K93" i="5"/>
  <c r="F93" i="17" s="1"/>
  <c r="H93" i="5"/>
  <c r="K92" i="5"/>
  <c r="F92" i="17" s="1"/>
  <c r="H92" i="5"/>
  <c r="K91" i="5"/>
  <c r="H91" i="5"/>
  <c r="K90" i="5"/>
  <c r="F90" i="17" s="1"/>
  <c r="H90" i="5"/>
  <c r="K89" i="5"/>
  <c r="F89" i="17" s="1"/>
  <c r="H89" i="5"/>
  <c r="K88" i="5"/>
  <c r="F88" i="17" s="1"/>
  <c r="H88" i="5"/>
  <c r="F88" i="5"/>
  <c r="K87" i="5"/>
  <c r="H87" i="5"/>
  <c r="K86" i="5"/>
  <c r="F86" i="17" s="1"/>
  <c r="H86" i="5"/>
  <c r="F86" i="5"/>
  <c r="K85" i="5"/>
  <c r="F85" i="17" s="1"/>
  <c r="H85" i="5"/>
  <c r="K84" i="5"/>
  <c r="F84" i="17" s="1"/>
  <c r="H84" i="5"/>
  <c r="K83" i="5"/>
  <c r="H83" i="5"/>
  <c r="K82" i="5"/>
  <c r="F82" i="17" s="1"/>
  <c r="H82" i="5"/>
  <c r="K81" i="5"/>
  <c r="F81" i="17" s="1"/>
  <c r="H81" i="5"/>
  <c r="K80" i="5"/>
  <c r="F80" i="17" s="1"/>
  <c r="H80" i="5"/>
  <c r="K79" i="5"/>
  <c r="H79" i="5"/>
  <c r="K78" i="5"/>
  <c r="F78" i="17" s="1"/>
  <c r="H78" i="5"/>
  <c r="K77" i="5"/>
  <c r="F77" i="17" s="1"/>
  <c r="H77" i="5"/>
  <c r="K76" i="5"/>
  <c r="F76" i="17" s="1"/>
  <c r="H76" i="5"/>
  <c r="K75" i="5"/>
  <c r="H75" i="5"/>
  <c r="K74" i="5"/>
  <c r="F74" i="17" s="1"/>
  <c r="H74" i="5"/>
  <c r="K73" i="5"/>
  <c r="F73" i="17" s="1"/>
  <c r="H73" i="5"/>
  <c r="K72" i="5"/>
  <c r="F72" i="17" s="1"/>
  <c r="H72" i="5"/>
  <c r="K71" i="5"/>
  <c r="H71" i="5"/>
  <c r="K70" i="5"/>
  <c r="F70" i="17" s="1"/>
  <c r="H70" i="5"/>
  <c r="K69" i="5"/>
  <c r="F69" i="17" s="1"/>
  <c r="H69" i="5"/>
  <c r="K68" i="5"/>
  <c r="F68" i="17" s="1"/>
  <c r="H68" i="5"/>
  <c r="K67" i="5"/>
  <c r="H67" i="5"/>
  <c r="K66" i="5"/>
  <c r="F66" i="17" s="1"/>
  <c r="H66" i="5"/>
  <c r="K65" i="5"/>
  <c r="F65" i="17" s="1"/>
  <c r="H65" i="5"/>
  <c r="K64" i="5"/>
  <c r="F64" i="17" s="1"/>
  <c r="H64" i="5"/>
  <c r="K63" i="5"/>
  <c r="H63" i="5"/>
  <c r="K62" i="5"/>
  <c r="F62" i="17" s="1"/>
  <c r="H62" i="5"/>
  <c r="K61" i="5"/>
  <c r="F61" i="17" s="1"/>
  <c r="H61" i="5"/>
  <c r="K60" i="5"/>
  <c r="F60" i="17" s="1"/>
  <c r="H60" i="5"/>
  <c r="K59" i="5"/>
  <c r="H59" i="5"/>
  <c r="K58" i="5"/>
  <c r="F58" i="17" s="1"/>
  <c r="H58" i="5"/>
  <c r="K57" i="5"/>
  <c r="F57" i="17" s="1"/>
  <c r="H57" i="5"/>
  <c r="K56" i="5"/>
  <c r="F56" i="17" s="1"/>
  <c r="H56" i="5"/>
  <c r="K55" i="5"/>
  <c r="H55" i="5"/>
  <c r="K54" i="5"/>
  <c r="F54" i="17" s="1"/>
  <c r="H54" i="5"/>
  <c r="K53" i="5"/>
  <c r="F53" i="17" s="1"/>
  <c r="H53" i="5"/>
  <c r="K52" i="5"/>
  <c r="F52" i="17" s="1"/>
  <c r="H52" i="5"/>
  <c r="K51" i="5"/>
  <c r="H51" i="5"/>
  <c r="K50" i="5"/>
  <c r="F50" i="17" s="1"/>
  <c r="H50" i="5"/>
  <c r="K49" i="5"/>
  <c r="F49" i="17" s="1"/>
  <c r="H49" i="5"/>
  <c r="K48" i="5"/>
  <c r="F48" i="17" s="1"/>
  <c r="H48" i="5"/>
  <c r="K47" i="5"/>
  <c r="H47" i="5"/>
  <c r="K46" i="5"/>
  <c r="F46" i="17" s="1"/>
  <c r="H46" i="5"/>
  <c r="K45" i="5"/>
  <c r="F45" i="17" s="1"/>
  <c r="H45" i="5"/>
  <c r="K44" i="5"/>
  <c r="F44" i="17" s="1"/>
  <c r="H44" i="5"/>
  <c r="K43" i="5"/>
  <c r="H43" i="5"/>
  <c r="K42" i="5"/>
  <c r="F42" i="17" s="1"/>
  <c r="H42" i="5"/>
  <c r="K41" i="5"/>
  <c r="F41" i="17" s="1"/>
  <c r="H41" i="5"/>
  <c r="K40" i="5"/>
  <c r="F40" i="17" s="1"/>
  <c r="H40" i="5"/>
  <c r="K39" i="5"/>
  <c r="H39" i="5"/>
  <c r="K38" i="5"/>
  <c r="F38" i="17" s="1"/>
  <c r="H38" i="5"/>
  <c r="K37" i="5"/>
  <c r="F37" i="17" s="1"/>
  <c r="H37" i="5"/>
  <c r="K36" i="5"/>
  <c r="F36" i="17" s="1"/>
  <c r="H36" i="5"/>
  <c r="K35" i="5"/>
  <c r="H35" i="5"/>
  <c r="K34" i="5"/>
  <c r="F34" i="17" s="1"/>
  <c r="H34" i="5"/>
  <c r="K33" i="5"/>
  <c r="F33" i="17" s="1"/>
  <c r="H33" i="5"/>
  <c r="K32" i="5"/>
  <c r="F32" i="17" s="1"/>
  <c r="H32" i="5"/>
  <c r="K31" i="5"/>
  <c r="H31" i="5"/>
  <c r="K30" i="5"/>
  <c r="F30" i="17" s="1"/>
  <c r="H30" i="5"/>
  <c r="K29" i="5"/>
  <c r="F29" i="17" s="1"/>
  <c r="H29" i="5"/>
  <c r="K28" i="5"/>
  <c r="F28" i="17" s="1"/>
  <c r="H28" i="5"/>
  <c r="K27" i="5"/>
  <c r="H27" i="5"/>
  <c r="K26" i="5"/>
  <c r="F26" i="17" s="1"/>
  <c r="H26" i="5"/>
  <c r="K25" i="5"/>
  <c r="F25" i="17" s="1"/>
  <c r="H25" i="5"/>
  <c r="K24" i="5"/>
  <c r="F24" i="17" s="1"/>
  <c r="H24" i="5"/>
  <c r="K23" i="5"/>
  <c r="H23" i="5"/>
  <c r="H22" i="5"/>
  <c r="K22" i="5" s="1"/>
  <c r="H21" i="5"/>
  <c r="K21" i="5" s="1"/>
  <c r="K20" i="5"/>
  <c r="F20" i="17" s="1"/>
  <c r="H20" i="5"/>
  <c r="K19" i="5"/>
  <c r="H19" i="5"/>
  <c r="H18" i="5"/>
  <c r="K18" i="5" s="1"/>
  <c r="H17" i="5"/>
  <c r="K17" i="5" s="1"/>
  <c r="K16" i="5"/>
  <c r="F16" i="17" s="1"/>
  <c r="H16" i="5"/>
  <c r="K15" i="5"/>
  <c r="H15" i="5"/>
  <c r="H14" i="5"/>
  <c r="K14" i="5" s="1"/>
  <c r="H13" i="5"/>
  <c r="K13" i="5" s="1"/>
  <c r="K12" i="5"/>
  <c r="F12" i="17" s="1"/>
  <c r="H12" i="5"/>
  <c r="K11" i="5"/>
  <c r="H11" i="5"/>
  <c r="H10" i="5"/>
  <c r="K10" i="5" s="1"/>
  <c r="H9" i="5"/>
  <c r="K9" i="5" s="1"/>
  <c r="K8" i="5"/>
  <c r="F8" i="17" s="1"/>
  <c r="H8" i="5"/>
  <c r="K7" i="5"/>
  <c r="H7" i="5"/>
  <c r="H6" i="5"/>
  <c r="K6" i="5" s="1"/>
  <c r="A6" i="5"/>
  <c r="H5" i="5"/>
  <c r="K5" i="5" s="1"/>
  <c r="H16" i="1"/>
  <c r="H15" i="1"/>
  <c r="H14" i="1"/>
  <c r="H13" i="1"/>
  <c r="H12" i="1"/>
  <c r="H11" i="1"/>
  <c r="H10" i="1"/>
  <c r="H9" i="1"/>
  <c r="H8" i="1"/>
  <c r="B34" i="18"/>
  <c r="B35" i="18" s="1"/>
  <c r="B36" i="18" s="1"/>
  <c r="B29" i="18"/>
  <c r="B28" i="18"/>
  <c r="B27" i="18"/>
  <c r="B21" i="18"/>
  <c r="B22" i="18" s="1"/>
  <c r="B20" i="18"/>
  <c r="B13" i="18"/>
  <c r="B14" i="18" s="1"/>
  <c r="B15" i="18" s="1"/>
  <c r="B6" i="18"/>
  <c r="B7" i="18" s="1"/>
  <c r="B8" i="18" s="1"/>
  <c r="F13" i="17" l="1"/>
  <c r="K12" i="7"/>
  <c r="F21" i="17"/>
  <c r="K20" i="7"/>
  <c r="F229" i="17"/>
  <c r="K228" i="7"/>
  <c r="F237" i="17"/>
  <c r="K236" i="7"/>
  <c r="F261" i="17"/>
  <c r="K260" i="7"/>
  <c r="F269" i="17"/>
  <c r="K268" i="7"/>
  <c r="F285" i="17"/>
  <c r="K284" i="7"/>
  <c r="F293" i="17"/>
  <c r="K292" i="7"/>
  <c r="F301" i="17"/>
  <c r="K300" i="7"/>
  <c r="I32" i="17"/>
  <c r="M32" i="17"/>
  <c r="E31" i="10"/>
  <c r="E31" i="9"/>
  <c r="J31" i="7"/>
  <c r="G31" i="7"/>
  <c r="D31" i="9" s="1"/>
  <c r="I31" i="7"/>
  <c r="F32" i="5"/>
  <c r="H31" i="7"/>
  <c r="M48" i="17"/>
  <c r="I48" i="17"/>
  <c r="E47" i="9"/>
  <c r="J47" i="7"/>
  <c r="I47" i="7"/>
  <c r="G47" i="7"/>
  <c r="D47" i="9" s="1"/>
  <c r="F48" i="5"/>
  <c r="H47" i="7"/>
  <c r="E47" i="10"/>
  <c r="M56" i="17"/>
  <c r="I56" i="17"/>
  <c r="E55" i="10"/>
  <c r="E55" i="9"/>
  <c r="J55" i="7"/>
  <c r="G55" i="7"/>
  <c r="D55" i="9" s="1"/>
  <c r="I55" i="7"/>
  <c r="H55" i="7"/>
  <c r="S62" i="7"/>
  <c r="N62" i="7"/>
  <c r="M72" i="17"/>
  <c r="I72" i="17"/>
  <c r="E71" i="10"/>
  <c r="E71" i="9"/>
  <c r="J71" i="7"/>
  <c r="I71" i="7"/>
  <c r="G71" i="7"/>
  <c r="D71" i="9" s="1"/>
  <c r="F72" i="5"/>
  <c r="H71" i="7"/>
  <c r="M80" i="17"/>
  <c r="I80" i="17"/>
  <c r="E79" i="9"/>
  <c r="J79" i="7"/>
  <c r="E79" i="10"/>
  <c r="G79" i="7"/>
  <c r="D79" i="9" s="1"/>
  <c r="I79" i="7"/>
  <c r="H79" i="7"/>
  <c r="S112" i="7"/>
  <c r="N112" i="7"/>
  <c r="N127" i="7"/>
  <c r="S127" i="7"/>
  <c r="T249" i="7"/>
  <c r="O249" i="7"/>
  <c r="T266" i="7"/>
  <c r="O266" i="7"/>
  <c r="F14" i="17"/>
  <c r="K13" i="7"/>
  <c r="F219" i="17"/>
  <c r="K218" i="7"/>
  <c r="F235" i="17"/>
  <c r="K234" i="7"/>
  <c r="F243" i="17"/>
  <c r="K242" i="7"/>
  <c r="F251" i="17"/>
  <c r="K250" i="7"/>
  <c r="F259" i="17"/>
  <c r="K258" i="7"/>
  <c r="F267" i="17"/>
  <c r="K266" i="7"/>
  <c r="F275" i="17"/>
  <c r="K274" i="7"/>
  <c r="F283" i="17"/>
  <c r="K282" i="7"/>
  <c r="F291" i="17"/>
  <c r="K290" i="7"/>
  <c r="F299" i="17"/>
  <c r="K298" i="7"/>
  <c r="D8" i="9"/>
  <c r="F9" i="5"/>
  <c r="M10" i="17"/>
  <c r="I10" i="17"/>
  <c r="E9" i="10"/>
  <c r="H9" i="7"/>
  <c r="E9" i="9"/>
  <c r="G9" i="7"/>
  <c r="D9" i="9" s="1"/>
  <c r="J9" i="7"/>
  <c r="F10" i="5"/>
  <c r="I9" i="7"/>
  <c r="I20" i="17"/>
  <c r="M20" i="17"/>
  <c r="E19" i="10"/>
  <c r="E19" i="9"/>
  <c r="J19" i="7"/>
  <c r="I19" i="7"/>
  <c r="H19" i="7"/>
  <c r="G19" i="7"/>
  <c r="D19" i="9" s="1"/>
  <c r="S22" i="7"/>
  <c r="N22" i="7"/>
  <c r="D24" i="9"/>
  <c r="F25" i="5"/>
  <c r="I30" i="17"/>
  <c r="M30" i="17"/>
  <c r="E29" i="9"/>
  <c r="H29" i="7"/>
  <c r="E29" i="10"/>
  <c r="G29" i="7"/>
  <c r="D29" i="9" s="1"/>
  <c r="J29" i="7"/>
  <c r="F30" i="5"/>
  <c r="I29" i="7"/>
  <c r="D32" i="9"/>
  <c r="F33" i="5"/>
  <c r="I38" i="17"/>
  <c r="M38" i="17"/>
  <c r="E37" i="10"/>
  <c r="E37" i="9"/>
  <c r="H37" i="7"/>
  <c r="J37" i="7"/>
  <c r="G37" i="7"/>
  <c r="D37" i="9" s="1"/>
  <c r="I37" i="7"/>
  <c r="D40" i="9"/>
  <c r="F41" i="5"/>
  <c r="M46" i="17"/>
  <c r="I46" i="17"/>
  <c r="E45" i="10"/>
  <c r="E45" i="9"/>
  <c r="H45" i="7"/>
  <c r="G45" i="7"/>
  <c r="D45" i="9" s="1"/>
  <c r="J45" i="7"/>
  <c r="F46" i="5"/>
  <c r="I45" i="7"/>
  <c r="D48" i="9"/>
  <c r="F49" i="5"/>
  <c r="M54" i="17"/>
  <c r="I54" i="17"/>
  <c r="E53" i="10"/>
  <c r="E53" i="9"/>
  <c r="H53" i="7"/>
  <c r="J53" i="7"/>
  <c r="G53" i="7"/>
  <c r="D53" i="9" s="1"/>
  <c r="I53" i="7"/>
  <c r="D56" i="9"/>
  <c r="F57" i="5"/>
  <c r="M62" i="17"/>
  <c r="I62" i="17"/>
  <c r="E61" i="10"/>
  <c r="E61" i="9"/>
  <c r="H61" i="7"/>
  <c r="G61" i="7"/>
  <c r="D61" i="9" s="1"/>
  <c r="J61" i="7"/>
  <c r="I61" i="7"/>
  <c r="D64" i="9"/>
  <c r="F65" i="5"/>
  <c r="M70" i="17"/>
  <c r="I70" i="17"/>
  <c r="E69" i="10"/>
  <c r="E69" i="9"/>
  <c r="H69" i="7"/>
  <c r="G69" i="7"/>
  <c r="D69" i="9" s="1"/>
  <c r="F70" i="5"/>
  <c r="J69" i="7"/>
  <c r="I69" i="7"/>
  <c r="D72" i="9"/>
  <c r="F73" i="5"/>
  <c r="M78" i="17"/>
  <c r="I78" i="17"/>
  <c r="E77" i="10"/>
  <c r="E77" i="9"/>
  <c r="H77" i="7"/>
  <c r="G77" i="7"/>
  <c r="D77" i="9" s="1"/>
  <c r="J77" i="7"/>
  <c r="I77" i="7"/>
  <c r="D80" i="9"/>
  <c r="F81" i="5"/>
  <c r="S88" i="7"/>
  <c r="N88" i="7"/>
  <c r="F106" i="5"/>
  <c r="D105" i="9"/>
  <c r="S120" i="7"/>
  <c r="N120" i="7"/>
  <c r="N143" i="7"/>
  <c r="S143" i="7"/>
  <c r="T153" i="7"/>
  <c r="O153" i="7"/>
  <c r="S180" i="7"/>
  <c r="N180" i="7"/>
  <c r="N207" i="7"/>
  <c r="S207" i="7"/>
  <c r="N223" i="7"/>
  <c r="S223" i="7"/>
  <c r="N239" i="7"/>
  <c r="S239" i="7"/>
  <c r="N255" i="7"/>
  <c r="S255" i="7"/>
  <c r="F9" i="17"/>
  <c r="K8" i="7"/>
  <c r="F17" i="17"/>
  <c r="K16" i="7"/>
  <c r="F217" i="17"/>
  <c r="K216" i="7"/>
  <c r="F225" i="17"/>
  <c r="K224" i="7"/>
  <c r="F233" i="17"/>
  <c r="K232" i="7"/>
  <c r="F241" i="17"/>
  <c r="K240" i="7"/>
  <c r="F249" i="17"/>
  <c r="K248" i="7"/>
  <c r="F257" i="17"/>
  <c r="K256" i="7"/>
  <c r="F265" i="17"/>
  <c r="K264" i="7"/>
  <c r="F273" i="17"/>
  <c r="K272" i="7"/>
  <c r="F281" i="17"/>
  <c r="K280" i="7"/>
  <c r="F289" i="17"/>
  <c r="K288" i="7"/>
  <c r="F297" i="17"/>
  <c r="K296" i="7"/>
  <c r="D5" i="9"/>
  <c r="F6" i="5"/>
  <c r="N7" i="7"/>
  <c r="S7" i="7"/>
  <c r="M12" i="17"/>
  <c r="I12" i="17"/>
  <c r="E11" i="9"/>
  <c r="J11" i="7"/>
  <c r="E11" i="10"/>
  <c r="G11" i="7"/>
  <c r="D11" i="9" s="1"/>
  <c r="H11" i="7"/>
  <c r="F12" i="5"/>
  <c r="I11" i="7"/>
  <c r="D20" i="9"/>
  <c r="F21" i="5"/>
  <c r="S26" i="7"/>
  <c r="N26" i="7"/>
  <c r="I28" i="17"/>
  <c r="M28" i="17"/>
  <c r="E27" i="10"/>
  <c r="E27" i="9"/>
  <c r="J27" i="7"/>
  <c r="I27" i="7"/>
  <c r="G27" i="7"/>
  <c r="D27" i="9" s="1"/>
  <c r="H27" i="7"/>
  <c r="S34" i="7"/>
  <c r="N34" i="7"/>
  <c r="I36" i="17"/>
  <c r="M36" i="17"/>
  <c r="E35" i="9"/>
  <c r="E35" i="10"/>
  <c r="J35" i="7"/>
  <c r="F36" i="5"/>
  <c r="I35" i="7"/>
  <c r="G35" i="7"/>
  <c r="D35" i="9" s="1"/>
  <c r="H35" i="7"/>
  <c r="M44" i="17"/>
  <c r="I44" i="17"/>
  <c r="E43" i="10"/>
  <c r="E43" i="9"/>
  <c r="J43" i="7"/>
  <c r="G43" i="7"/>
  <c r="D43" i="9" s="1"/>
  <c r="I43" i="7"/>
  <c r="H43" i="7"/>
  <c r="S50" i="7"/>
  <c r="N50" i="7"/>
  <c r="M52" i="17"/>
  <c r="I52" i="17"/>
  <c r="E51" i="10"/>
  <c r="E51" i="9"/>
  <c r="J51" i="7"/>
  <c r="I51" i="7"/>
  <c r="G51" i="7"/>
  <c r="D51" i="9" s="1"/>
  <c r="F52" i="5"/>
  <c r="H51" i="7"/>
  <c r="S58" i="7"/>
  <c r="N58" i="7"/>
  <c r="M60" i="17"/>
  <c r="I60" i="17"/>
  <c r="E59" i="10"/>
  <c r="E59" i="9"/>
  <c r="J59" i="7"/>
  <c r="G59" i="7"/>
  <c r="D59" i="9" s="1"/>
  <c r="I59" i="7"/>
  <c r="F60" i="5"/>
  <c r="H59" i="7"/>
  <c r="M68" i="17"/>
  <c r="I68" i="17"/>
  <c r="E67" i="10"/>
  <c r="E67" i="9"/>
  <c r="J67" i="7"/>
  <c r="G67" i="7"/>
  <c r="D67" i="9" s="1"/>
  <c r="I67" i="7"/>
  <c r="F68" i="5"/>
  <c r="H67" i="7"/>
  <c r="M76" i="17"/>
  <c r="I76" i="17"/>
  <c r="E75" i="10"/>
  <c r="E75" i="9"/>
  <c r="J75" i="7"/>
  <c r="G75" i="7"/>
  <c r="D75" i="9" s="1"/>
  <c r="I75" i="7"/>
  <c r="H75" i="7"/>
  <c r="S96" i="7"/>
  <c r="N96" i="7"/>
  <c r="D113" i="9"/>
  <c r="F114" i="5"/>
  <c r="N132" i="7"/>
  <c r="S132" i="7"/>
  <c r="N159" i="7"/>
  <c r="S159" i="7"/>
  <c r="T169" i="7"/>
  <c r="O169" i="7"/>
  <c r="S196" i="7"/>
  <c r="N196" i="7"/>
  <c r="T258" i="7"/>
  <c r="O258" i="7"/>
  <c r="T274" i="7"/>
  <c r="O274" i="7"/>
  <c r="F213" i="17"/>
  <c r="K212" i="7"/>
  <c r="F221" i="17"/>
  <c r="K220" i="7"/>
  <c r="F245" i="17"/>
  <c r="K244" i="7"/>
  <c r="F253" i="17"/>
  <c r="K252" i="7"/>
  <c r="F277" i="17"/>
  <c r="K276" i="7"/>
  <c r="I24" i="17"/>
  <c r="M24" i="17"/>
  <c r="E23" i="10"/>
  <c r="E23" i="9"/>
  <c r="J23" i="7"/>
  <c r="G23" i="7"/>
  <c r="D23" i="9" s="1"/>
  <c r="I23" i="7"/>
  <c r="H23" i="7"/>
  <c r="I40" i="17"/>
  <c r="M40" i="17"/>
  <c r="E39" i="10"/>
  <c r="E39" i="9"/>
  <c r="J39" i="7"/>
  <c r="G39" i="7"/>
  <c r="D39" i="9" s="1"/>
  <c r="I39" i="7"/>
  <c r="F40" i="5"/>
  <c r="H39" i="7"/>
  <c r="S46" i="7"/>
  <c r="N46" i="7"/>
  <c r="S54" i="7"/>
  <c r="N54" i="7"/>
  <c r="M64" i="17"/>
  <c r="I64" i="17"/>
  <c r="E63" i="9"/>
  <c r="E63" i="10"/>
  <c r="J63" i="7"/>
  <c r="I63" i="7"/>
  <c r="G63" i="7"/>
  <c r="D63" i="9" s="1"/>
  <c r="H63" i="7"/>
  <c r="S70" i="7"/>
  <c r="N70" i="7"/>
  <c r="S78" i="7"/>
  <c r="N78" i="7"/>
  <c r="D97" i="9"/>
  <c r="F98" i="5"/>
  <c r="T137" i="7"/>
  <c r="O137" i="7"/>
  <c r="S164" i="7"/>
  <c r="N164" i="7"/>
  <c r="N191" i="7"/>
  <c r="S191" i="7"/>
  <c r="T201" i="7"/>
  <c r="O201" i="7"/>
  <c r="T217" i="7"/>
  <c r="O217" i="7"/>
  <c r="T233" i="7"/>
  <c r="O233" i="7"/>
  <c r="F6" i="17"/>
  <c r="K5" i="7"/>
  <c r="F22" i="17"/>
  <c r="K21" i="7"/>
  <c r="F227" i="17"/>
  <c r="K226" i="7"/>
  <c r="F5" i="17"/>
  <c r="K4" i="7"/>
  <c r="F10" i="17"/>
  <c r="K9" i="7"/>
  <c r="F18" i="17"/>
  <c r="K17" i="7"/>
  <c r="F215" i="17"/>
  <c r="K214" i="7"/>
  <c r="F223" i="17"/>
  <c r="K222" i="7"/>
  <c r="F231" i="17"/>
  <c r="K230" i="7"/>
  <c r="F239" i="17"/>
  <c r="K238" i="7"/>
  <c r="F247" i="17"/>
  <c r="K246" i="7"/>
  <c r="F255" i="17"/>
  <c r="K254" i="7"/>
  <c r="F263" i="17"/>
  <c r="K262" i="7"/>
  <c r="K270" i="7"/>
  <c r="F271" i="17"/>
  <c r="F279" i="17"/>
  <c r="K278" i="7"/>
  <c r="F287" i="17"/>
  <c r="K286" i="7"/>
  <c r="F295" i="17"/>
  <c r="K294" i="7"/>
  <c r="F303" i="17"/>
  <c r="K302" i="7"/>
  <c r="S10" i="7"/>
  <c r="N10" i="7"/>
  <c r="U16" i="7"/>
  <c r="P16" i="7"/>
  <c r="I18" i="17"/>
  <c r="M18" i="17"/>
  <c r="E17" i="10"/>
  <c r="H17" i="7"/>
  <c r="E17" i="9"/>
  <c r="J17" i="7"/>
  <c r="I17" i="7"/>
  <c r="G17" i="7"/>
  <c r="D17" i="9" s="1"/>
  <c r="I22" i="17"/>
  <c r="M22" i="17"/>
  <c r="E21" i="10"/>
  <c r="H21" i="7"/>
  <c r="E21" i="9"/>
  <c r="J21" i="7"/>
  <c r="F22" i="5"/>
  <c r="G21" i="7"/>
  <c r="D21" i="9" s="1"/>
  <c r="I21" i="7"/>
  <c r="I26" i="17"/>
  <c r="M26" i="17"/>
  <c r="E25" i="10"/>
  <c r="H25" i="7"/>
  <c r="E25" i="9"/>
  <c r="G25" i="7"/>
  <c r="D25" i="9" s="1"/>
  <c r="F26" i="5"/>
  <c r="J25" i="7"/>
  <c r="I25" i="7"/>
  <c r="D28" i="9"/>
  <c r="F29" i="5"/>
  <c r="I34" i="17"/>
  <c r="M34" i="17"/>
  <c r="E33" i="10"/>
  <c r="H33" i="7"/>
  <c r="E33" i="9"/>
  <c r="G33" i="7"/>
  <c r="D33" i="9" s="1"/>
  <c r="J33" i="7"/>
  <c r="I33" i="7"/>
  <c r="D36" i="9"/>
  <c r="F37" i="5"/>
  <c r="I42" i="17"/>
  <c r="M42" i="17"/>
  <c r="E41" i="10"/>
  <c r="H41" i="7"/>
  <c r="E41" i="9"/>
  <c r="F42" i="5"/>
  <c r="J41" i="7"/>
  <c r="G41" i="7"/>
  <c r="D41" i="9" s="1"/>
  <c r="I41" i="7"/>
  <c r="D44" i="9"/>
  <c r="F45" i="5"/>
  <c r="M50" i="17"/>
  <c r="I50" i="17"/>
  <c r="E49" i="10"/>
  <c r="H49" i="7"/>
  <c r="E49" i="9"/>
  <c r="J49" i="7"/>
  <c r="G49" i="7"/>
  <c r="D49" i="9" s="1"/>
  <c r="F50" i="5"/>
  <c r="I49" i="7"/>
  <c r="D52" i="9"/>
  <c r="F53" i="5"/>
  <c r="M58" i="17"/>
  <c r="I58" i="17"/>
  <c r="E57" i="10"/>
  <c r="H57" i="7"/>
  <c r="E57" i="9"/>
  <c r="G57" i="7"/>
  <c r="D57" i="9" s="1"/>
  <c r="J57" i="7"/>
  <c r="I57" i="7"/>
  <c r="D60" i="9"/>
  <c r="F61" i="5"/>
  <c r="M66" i="17"/>
  <c r="I66" i="17"/>
  <c r="E65" i="10"/>
  <c r="H65" i="7"/>
  <c r="E65" i="9"/>
  <c r="J65" i="7"/>
  <c r="G65" i="7"/>
  <c r="D65" i="9" s="1"/>
  <c r="F66" i="5"/>
  <c r="I65" i="7"/>
  <c r="D68" i="9"/>
  <c r="F69" i="5"/>
  <c r="M74" i="17"/>
  <c r="I74" i="17"/>
  <c r="E73" i="10"/>
  <c r="H73" i="7"/>
  <c r="E73" i="9"/>
  <c r="G73" i="7"/>
  <c r="D73" i="9" s="1"/>
  <c r="J73" i="7"/>
  <c r="I73" i="7"/>
  <c r="D76" i="9"/>
  <c r="F77" i="5"/>
  <c r="M82" i="17"/>
  <c r="I82" i="17"/>
  <c r="E81" i="10"/>
  <c r="H81" i="7"/>
  <c r="E81" i="9"/>
  <c r="J81" i="7"/>
  <c r="G81" i="7"/>
  <c r="D81" i="9" s="1"/>
  <c r="F82" i="5"/>
  <c r="I81" i="7"/>
  <c r="D89" i="9"/>
  <c r="F90" i="5"/>
  <c r="S104" i="7"/>
  <c r="N104" i="7"/>
  <c r="F122" i="5"/>
  <c r="D121" i="9"/>
  <c r="N148" i="7"/>
  <c r="S148" i="7"/>
  <c r="N175" i="7"/>
  <c r="S175" i="7"/>
  <c r="T185" i="7"/>
  <c r="O185" i="7"/>
  <c r="N212" i="7"/>
  <c r="S212" i="7"/>
  <c r="N228" i="7"/>
  <c r="S228" i="7"/>
  <c r="S244" i="7"/>
  <c r="N244" i="7"/>
  <c r="K277" i="7"/>
  <c r="D281" i="9"/>
  <c r="F282" i="5"/>
  <c r="H5" i="9"/>
  <c r="J5" i="9"/>
  <c r="I5" i="9"/>
  <c r="F304" i="17"/>
  <c r="K303" i="7"/>
  <c r="N4" i="7"/>
  <c r="T4" i="7"/>
  <c r="N6" i="7"/>
  <c r="T6" i="7"/>
  <c r="G7" i="7"/>
  <c r="L7" i="7"/>
  <c r="Q7" i="7"/>
  <c r="P8" i="7"/>
  <c r="M13" i="17"/>
  <c r="I13" i="17"/>
  <c r="E12" i="10"/>
  <c r="E12" i="9"/>
  <c r="AG12" i="7"/>
  <c r="I12" i="7"/>
  <c r="H12" i="7"/>
  <c r="AG13" i="7"/>
  <c r="N14" i="7"/>
  <c r="T14" i="7"/>
  <c r="K15" i="7"/>
  <c r="M19" i="17"/>
  <c r="I19" i="17"/>
  <c r="E18" i="10"/>
  <c r="E18" i="9"/>
  <c r="G18" i="7"/>
  <c r="J18" i="7"/>
  <c r="L19" i="7"/>
  <c r="Q19" i="7"/>
  <c r="P20" i="7"/>
  <c r="K24" i="7"/>
  <c r="P24" i="7"/>
  <c r="K28" i="7"/>
  <c r="P28" i="7"/>
  <c r="K32" i="7"/>
  <c r="P32" i="7"/>
  <c r="K36" i="7"/>
  <c r="P36" i="7"/>
  <c r="K40" i="7"/>
  <c r="P40" i="7"/>
  <c r="K44" i="7"/>
  <c r="P44" i="7"/>
  <c r="K48" i="7"/>
  <c r="P48" i="7"/>
  <c r="K52" i="7"/>
  <c r="P52" i="7"/>
  <c r="K56" i="7"/>
  <c r="P56" i="7"/>
  <c r="K60" i="7"/>
  <c r="P60" i="7"/>
  <c r="K64" i="7"/>
  <c r="P64" i="7"/>
  <c r="K68" i="7"/>
  <c r="P68" i="7"/>
  <c r="K72" i="7"/>
  <c r="P72" i="7"/>
  <c r="K76" i="7"/>
  <c r="P76" i="7"/>
  <c r="K80" i="7"/>
  <c r="P80" i="7"/>
  <c r="I83" i="17"/>
  <c r="M83" i="17"/>
  <c r="E82" i="10"/>
  <c r="E82" i="9"/>
  <c r="G82" i="7"/>
  <c r="H82" i="7"/>
  <c r="K83" i="7"/>
  <c r="I85" i="17"/>
  <c r="M85" i="17"/>
  <c r="E84" i="10"/>
  <c r="I84" i="7"/>
  <c r="E84" i="9"/>
  <c r="G84" i="7"/>
  <c r="J84" i="7"/>
  <c r="M86" i="17"/>
  <c r="I86" i="17"/>
  <c r="E85" i="10"/>
  <c r="E85" i="9"/>
  <c r="H85" i="7"/>
  <c r="J85" i="7"/>
  <c r="I85" i="7"/>
  <c r="M89" i="7"/>
  <c r="I91" i="17"/>
  <c r="M91" i="17"/>
  <c r="E90" i="9"/>
  <c r="G90" i="7"/>
  <c r="E90" i="10"/>
  <c r="H90" i="7"/>
  <c r="K91" i="7"/>
  <c r="I93" i="17"/>
  <c r="M93" i="17"/>
  <c r="E92" i="10"/>
  <c r="I92" i="7"/>
  <c r="E92" i="9"/>
  <c r="G92" i="7"/>
  <c r="J92" i="7"/>
  <c r="M94" i="17"/>
  <c r="I94" i="17"/>
  <c r="E93" i="10"/>
  <c r="E93" i="9"/>
  <c r="H93" i="7"/>
  <c r="J93" i="7"/>
  <c r="I93" i="7"/>
  <c r="M97" i="7"/>
  <c r="I99" i="17"/>
  <c r="M99" i="17"/>
  <c r="E98" i="10"/>
  <c r="E98" i="9"/>
  <c r="G98" i="7"/>
  <c r="H98" i="7"/>
  <c r="K99" i="7"/>
  <c r="I101" i="17"/>
  <c r="M101" i="17"/>
  <c r="E100" i="10"/>
  <c r="I100" i="7"/>
  <c r="E100" i="9"/>
  <c r="G100" i="7"/>
  <c r="J100" i="7"/>
  <c r="M102" i="17"/>
  <c r="I102" i="17"/>
  <c r="E101" i="10"/>
  <c r="E101" i="9"/>
  <c r="H101" i="7"/>
  <c r="J101" i="7"/>
  <c r="I101" i="7"/>
  <c r="M105" i="7"/>
  <c r="I107" i="17"/>
  <c r="M107" i="17"/>
  <c r="E106" i="9"/>
  <c r="E106" i="10"/>
  <c r="G106" i="7"/>
  <c r="H106" i="7"/>
  <c r="K107" i="7"/>
  <c r="I109" i="17"/>
  <c r="M109" i="17"/>
  <c r="E108" i="10"/>
  <c r="I108" i="7"/>
  <c r="E108" i="9"/>
  <c r="G108" i="7"/>
  <c r="J108" i="7"/>
  <c r="M110" i="17"/>
  <c r="I110" i="17"/>
  <c r="E109" i="10"/>
  <c r="E109" i="9"/>
  <c r="H109" i="7"/>
  <c r="J109" i="7"/>
  <c r="I109" i="7"/>
  <c r="M113" i="7"/>
  <c r="M115" i="17"/>
  <c r="I115" i="17"/>
  <c r="E114" i="10"/>
  <c r="E114" i="9"/>
  <c r="G114" i="7"/>
  <c r="H114" i="7"/>
  <c r="K115" i="7"/>
  <c r="I117" i="17"/>
  <c r="M117" i="17"/>
  <c r="E116" i="10"/>
  <c r="I116" i="7"/>
  <c r="E116" i="9"/>
  <c r="G116" i="7"/>
  <c r="J116" i="7"/>
  <c r="I118" i="17"/>
  <c r="M118" i="17"/>
  <c r="E117" i="10"/>
  <c r="E117" i="9"/>
  <c r="H117" i="7"/>
  <c r="J117" i="7"/>
  <c r="I117" i="7"/>
  <c r="M121" i="7"/>
  <c r="M123" i="17"/>
  <c r="I123" i="17"/>
  <c r="E122" i="9"/>
  <c r="G122" i="7"/>
  <c r="E122" i="10"/>
  <c r="H122" i="7"/>
  <c r="K123" i="7"/>
  <c r="I125" i="17"/>
  <c r="M125" i="17"/>
  <c r="E124" i="10"/>
  <c r="I124" i="7"/>
  <c r="E124" i="9"/>
  <c r="J124" i="7"/>
  <c r="G124" i="7"/>
  <c r="K124" i="7"/>
  <c r="N126" i="7"/>
  <c r="S128" i="7"/>
  <c r="I130" i="17"/>
  <c r="M130" i="17"/>
  <c r="E129" i="10"/>
  <c r="H129" i="7"/>
  <c r="E129" i="9"/>
  <c r="G129" i="7"/>
  <c r="J129" i="7"/>
  <c r="K129" i="7"/>
  <c r="T133" i="7"/>
  <c r="O133" i="7"/>
  <c r="T134" i="7"/>
  <c r="M136" i="17"/>
  <c r="I136" i="17"/>
  <c r="E135" i="10"/>
  <c r="E135" i="9"/>
  <c r="J135" i="7"/>
  <c r="G135" i="7"/>
  <c r="I135" i="7"/>
  <c r="K135" i="7"/>
  <c r="S139" i="7"/>
  <c r="I141" i="17"/>
  <c r="M141" i="17"/>
  <c r="E140" i="10"/>
  <c r="I140" i="7"/>
  <c r="E140" i="9"/>
  <c r="J140" i="7"/>
  <c r="G140" i="7"/>
  <c r="K140" i="7"/>
  <c r="N142" i="7"/>
  <c r="S144" i="7"/>
  <c r="M146" i="17"/>
  <c r="I146" i="17"/>
  <c r="E145" i="10"/>
  <c r="H145" i="7"/>
  <c r="E145" i="9"/>
  <c r="G145" i="7"/>
  <c r="J145" i="7"/>
  <c r="K145" i="7"/>
  <c r="M147" i="7"/>
  <c r="T149" i="7"/>
  <c r="O149" i="7"/>
  <c r="T150" i="7"/>
  <c r="M152" i="17"/>
  <c r="I152" i="17"/>
  <c r="E151" i="10"/>
  <c r="E151" i="9"/>
  <c r="J151" i="7"/>
  <c r="G151" i="7"/>
  <c r="I151" i="7"/>
  <c r="K151" i="7"/>
  <c r="S155" i="7"/>
  <c r="I157" i="17"/>
  <c r="M157" i="17"/>
  <c r="E156" i="10"/>
  <c r="I156" i="7"/>
  <c r="E156" i="9"/>
  <c r="J156" i="7"/>
  <c r="G156" i="7"/>
  <c r="K156" i="7"/>
  <c r="N158" i="7"/>
  <c r="S160" i="7"/>
  <c r="M162" i="17"/>
  <c r="I162" i="17"/>
  <c r="E161" i="10"/>
  <c r="H161" i="7"/>
  <c r="E161" i="9"/>
  <c r="G161" i="7"/>
  <c r="J161" i="7"/>
  <c r="K161" i="7"/>
  <c r="T165" i="7"/>
  <c r="O165" i="7"/>
  <c r="T166" i="7"/>
  <c r="I168" i="17"/>
  <c r="M168" i="17"/>
  <c r="E167" i="10"/>
  <c r="E167" i="9"/>
  <c r="J167" i="7"/>
  <c r="G167" i="7"/>
  <c r="I167" i="7"/>
  <c r="K167" i="7"/>
  <c r="S171" i="7"/>
  <c r="M173" i="17"/>
  <c r="I173" i="17"/>
  <c r="E172" i="10"/>
  <c r="I172" i="7"/>
  <c r="E172" i="9"/>
  <c r="J172" i="7"/>
  <c r="G172" i="7"/>
  <c r="K172" i="7"/>
  <c r="N174" i="7"/>
  <c r="S176" i="7"/>
  <c r="I178" i="17"/>
  <c r="M178" i="17"/>
  <c r="E177" i="10"/>
  <c r="H177" i="7"/>
  <c r="E177" i="9"/>
  <c r="G177" i="7"/>
  <c r="J177" i="7"/>
  <c r="K177" i="7"/>
  <c r="M179" i="7"/>
  <c r="T181" i="7"/>
  <c r="O181" i="7"/>
  <c r="T182" i="7"/>
  <c r="I184" i="17"/>
  <c r="M184" i="17"/>
  <c r="E183" i="10"/>
  <c r="E183" i="9"/>
  <c r="J183" i="7"/>
  <c r="G183" i="7"/>
  <c r="I183" i="7"/>
  <c r="K183" i="7"/>
  <c r="S187" i="7"/>
  <c r="I189" i="17"/>
  <c r="M189" i="17"/>
  <c r="E188" i="10"/>
  <c r="I188" i="7"/>
  <c r="E188" i="9"/>
  <c r="J188" i="7"/>
  <c r="G188" i="7"/>
  <c r="K188" i="7"/>
  <c r="N190" i="7"/>
  <c r="S192" i="7"/>
  <c r="I194" i="17"/>
  <c r="M194" i="17"/>
  <c r="E193" i="10"/>
  <c r="H193" i="7"/>
  <c r="E193" i="9"/>
  <c r="G193" i="7"/>
  <c r="J193" i="7"/>
  <c r="K193" i="7"/>
  <c r="T197" i="7"/>
  <c r="O197" i="7"/>
  <c r="T198" i="7"/>
  <c r="I200" i="17"/>
  <c r="M200" i="17"/>
  <c r="E199" i="10"/>
  <c r="E199" i="9"/>
  <c r="J199" i="7"/>
  <c r="G199" i="7"/>
  <c r="I199" i="7"/>
  <c r="K199" i="7"/>
  <c r="S203" i="7"/>
  <c r="I205" i="17"/>
  <c r="M205" i="17"/>
  <c r="E204" i="10"/>
  <c r="E204" i="9"/>
  <c r="I204" i="7"/>
  <c r="J204" i="7"/>
  <c r="G204" i="7"/>
  <c r="K204" i="7"/>
  <c r="N206" i="7"/>
  <c r="S208" i="7"/>
  <c r="M210" i="17"/>
  <c r="I210" i="17"/>
  <c r="E209" i="10"/>
  <c r="E209" i="9"/>
  <c r="H209" i="7"/>
  <c r="G209" i="7"/>
  <c r="J209" i="7"/>
  <c r="K209" i="7"/>
  <c r="M211" i="7"/>
  <c r="T213" i="7"/>
  <c r="O213" i="7"/>
  <c r="T214" i="7"/>
  <c r="M216" i="17"/>
  <c r="I216" i="17"/>
  <c r="E215" i="10"/>
  <c r="J215" i="7"/>
  <c r="F216" i="5"/>
  <c r="E215" i="9"/>
  <c r="G215" i="7"/>
  <c r="D215" i="9" s="1"/>
  <c r="I215" i="7"/>
  <c r="K215" i="7"/>
  <c r="S219" i="7"/>
  <c r="M221" i="17"/>
  <c r="I221" i="17"/>
  <c r="E220" i="10"/>
  <c r="E220" i="9"/>
  <c r="I220" i="7"/>
  <c r="J220" i="7"/>
  <c r="G220" i="7"/>
  <c r="D220" i="9" s="1"/>
  <c r="N222" i="7"/>
  <c r="S224" i="7"/>
  <c r="M226" i="17"/>
  <c r="I226" i="17"/>
  <c r="E225" i="10"/>
  <c r="H225" i="7"/>
  <c r="E225" i="9"/>
  <c r="G225" i="7"/>
  <c r="D225" i="9" s="1"/>
  <c r="J225" i="7"/>
  <c r="K225" i="7"/>
  <c r="M227" i="7"/>
  <c r="T229" i="7"/>
  <c r="O229" i="7"/>
  <c r="T230" i="7"/>
  <c r="M232" i="17"/>
  <c r="I232" i="17"/>
  <c r="E231" i="10"/>
  <c r="E231" i="9"/>
  <c r="J231" i="7"/>
  <c r="F232" i="5"/>
  <c r="G231" i="7"/>
  <c r="D231" i="9" s="1"/>
  <c r="I231" i="7"/>
  <c r="K231" i="7"/>
  <c r="S235" i="7"/>
  <c r="M237" i="17"/>
  <c r="I237" i="17"/>
  <c r="E236" i="10"/>
  <c r="E236" i="9"/>
  <c r="I236" i="7"/>
  <c r="J236" i="7"/>
  <c r="G236" i="7"/>
  <c r="D236" i="9" s="1"/>
  <c r="N238" i="7"/>
  <c r="S240" i="7"/>
  <c r="I242" i="17"/>
  <c r="M242" i="17"/>
  <c r="E241" i="10"/>
  <c r="E241" i="9"/>
  <c r="H241" i="7"/>
  <c r="F242" i="5"/>
  <c r="G241" i="7"/>
  <c r="D241" i="9" s="1"/>
  <c r="J241" i="7"/>
  <c r="K241" i="7"/>
  <c r="T245" i="7"/>
  <c r="O245" i="7"/>
  <c r="T246" i="7"/>
  <c r="I248" i="17"/>
  <c r="M248" i="17"/>
  <c r="E247" i="10"/>
  <c r="E247" i="9"/>
  <c r="J247" i="7"/>
  <c r="G247" i="7"/>
  <c r="D247" i="9" s="1"/>
  <c r="I247" i="7"/>
  <c r="K247" i="7"/>
  <c r="S251" i="7"/>
  <c r="I253" i="17"/>
  <c r="M253" i="17"/>
  <c r="E252" i="10"/>
  <c r="E252" i="9"/>
  <c r="I252" i="7"/>
  <c r="F253" i="5"/>
  <c r="J252" i="7"/>
  <c r="G252" i="7"/>
  <c r="D252" i="9" s="1"/>
  <c r="N254" i="7"/>
  <c r="S256" i="7"/>
  <c r="I258" i="17"/>
  <c r="M258" i="17"/>
  <c r="E257" i="10"/>
  <c r="E257" i="9"/>
  <c r="H257" i="7"/>
  <c r="G257" i="7"/>
  <c r="J257" i="7"/>
  <c r="K257" i="7"/>
  <c r="I260" i="17"/>
  <c r="M260" i="17"/>
  <c r="E259" i="10"/>
  <c r="G259" i="7"/>
  <c r="D259" i="9" s="1"/>
  <c r="E259" i="9"/>
  <c r="I259" i="7"/>
  <c r="F260" i="5"/>
  <c r="J259" i="7"/>
  <c r="I263" i="17"/>
  <c r="M263" i="17"/>
  <c r="E262" i="10"/>
  <c r="H262" i="7"/>
  <c r="G262" i="7"/>
  <c r="D262" i="9" s="1"/>
  <c r="J262" i="7"/>
  <c r="S263" i="7"/>
  <c r="N263" i="7"/>
  <c r="M268" i="17"/>
  <c r="I268" i="17"/>
  <c r="E267" i="10"/>
  <c r="G267" i="7"/>
  <c r="D267" i="9" s="1"/>
  <c r="I267" i="7"/>
  <c r="E267" i="9"/>
  <c r="J267" i="7"/>
  <c r="M271" i="17"/>
  <c r="I271" i="17"/>
  <c r="E270" i="10"/>
  <c r="H270" i="7"/>
  <c r="E270" i="9"/>
  <c r="F271" i="5"/>
  <c r="G270" i="7"/>
  <c r="D270" i="9" s="1"/>
  <c r="J270" i="7"/>
  <c r="S271" i="7"/>
  <c r="N271" i="7"/>
  <c r="I276" i="17"/>
  <c r="M276" i="17"/>
  <c r="E275" i="10"/>
  <c r="G275" i="7"/>
  <c r="D275" i="9" s="1"/>
  <c r="E275" i="9"/>
  <c r="I275" i="7"/>
  <c r="J275" i="7"/>
  <c r="I279" i="17"/>
  <c r="M279" i="17"/>
  <c r="E278" i="10"/>
  <c r="H278" i="7"/>
  <c r="F279" i="5"/>
  <c r="G278" i="7"/>
  <c r="D278" i="9" s="1"/>
  <c r="E278" i="9"/>
  <c r="J278" i="7"/>
  <c r="S279" i="7"/>
  <c r="N279" i="7"/>
  <c r="D289" i="9"/>
  <c r="F290" i="5"/>
  <c r="I291" i="17"/>
  <c r="M291" i="17"/>
  <c r="E290" i="10"/>
  <c r="E290" i="9"/>
  <c r="I290" i="7"/>
  <c r="H290" i="7"/>
  <c r="G290" i="7"/>
  <c r="D290" i="9" s="1"/>
  <c r="J290" i="7"/>
  <c r="M292" i="17"/>
  <c r="I292" i="17"/>
  <c r="E291" i="10"/>
  <c r="H291" i="7"/>
  <c r="G291" i="7"/>
  <c r="D291" i="9" s="1"/>
  <c r="E291" i="9"/>
  <c r="J291" i="7"/>
  <c r="I291" i="7"/>
  <c r="D297" i="9"/>
  <c r="F298" i="5"/>
  <c r="I299" i="17"/>
  <c r="M299" i="17"/>
  <c r="E298" i="10"/>
  <c r="E298" i="9"/>
  <c r="I298" i="7"/>
  <c r="H298" i="7"/>
  <c r="G298" i="7"/>
  <c r="D298" i="9" s="1"/>
  <c r="J298" i="7"/>
  <c r="M300" i="17"/>
  <c r="I300" i="17"/>
  <c r="E299" i="10"/>
  <c r="H299" i="7"/>
  <c r="G299" i="7"/>
  <c r="D299" i="9" s="1"/>
  <c r="J299" i="7"/>
  <c r="I299" i="7"/>
  <c r="F300" i="5"/>
  <c r="E299" i="9"/>
  <c r="E262" i="9"/>
  <c r="F7" i="17"/>
  <c r="K6" i="7"/>
  <c r="F15" i="17"/>
  <c r="K14" i="7"/>
  <c r="F19" i="17"/>
  <c r="K18" i="7"/>
  <c r="D88" i="17"/>
  <c r="F87" i="9"/>
  <c r="D96" i="17"/>
  <c r="F95" i="9"/>
  <c r="D102" i="17"/>
  <c r="F101" i="9"/>
  <c r="D112" i="17"/>
  <c r="F111" i="9"/>
  <c r="D118" i="17"/>
  <c r="F117" i="9"/>
  <c r="J13" i="7"/>
  <c r="I16" i="17"/>
  <c r="M16" i="17"/>
  <c r="E15" i="9"/>
  <c r="J15" i="7"/>
  <c r="E15" i="10"/>
  <c r="M17" i="17"/>
  <c r="I17" i="17"/>
  <c r="E16" i="10"/>
  <c r="E16" i="9"/>
  <c r="I16" i="7"/>
  <c r="T18" i="7"/>
  <c r="J22" i="7"/>
  <c r="J26" i="7"/>
  <c r="M31" i="17"/>
  <c r="I31" i="17"/>
  <c r="E30" i="10"/>
  <c r="E30" i="9"/>
  <c r="G30" i="7"/>
  <c r="J34" i="7"/>
  <c r="M39" i="17"/>
  <c r="I39" i="17"/>
  <c r="E38" i="9"/>
  <c r="E38" i="10"/>
  <c r="G38" i="7"/>
  <c r="M43" i="17"/>
  <c r="I43" i="17"/>
  <c r="E42" i="9"/>
  <c r="E42" i="10"/>
  <c r="G42" i="7"/>
  <c r="J46" i="7"/>
  <c r="J50" i="7"/>
  <c r="J54" i="7"/>
  <c r="J58" i="7"/>
  <c r="J62" i="7"/>
  <c r="I67" i="17"/>
  <c r="M67" i="17"/>
  <c r="E66" i="10"/>
  <c r="E66" i="9"/>
  <c r="G66" i="7"/>
  <c r="J70" i="7"/>
  <c r="I75" i="17"/>
  <c r="M75" i="17"/>
  <c r="E74" i="9"/>
  <c r="E74" i="10"/>
  <c r="G74" i="7"/>
  <c r="J78" i="7"/>
  <c r="M84" i="17"/>
  <c r="I84" i="17"/>
  <c r="E83" i="10"/>
  <c r="E83" i="9"/>
  <c r="J83" i="7"/>
  <c r="I83" i="7"/>
  <c r="Q88" i="7"/>
  <c r="M88" i="7"/>
  <c r="R88" i="7"/>
  <c r="L88" i="7"/>
  <c r="L89" i="7"/>
  <c r="M92" i="17"/>
  <c r="I92" i="17"/>
  <c r="E91" i="10"/>
  <c r="E91" i="9"/>
  <c r="J91" i="7"/>
  <c r="I91" i="7"/>
  <c r="Q96" i="7"/>
  <c r="M96" i="7"/>
  <c r="R96" i="7"/>
  <c r="L96" i="7"/>
  <c r="H99" i="7"/>
  <c r="Q104" i="7"/>
  <c r="M104" i="7"/>
  <c r="R104" i="7"/>
  <c r="L104" i="7"/>
  <c r="H107" i="7"/>
  <c r="I116" i="17"/>
  <c r="M116" i="17"/>
  <c r="E115" i="10"/>
  <c r="E115" i="9"/>
  <c r="J115" i="7"/>
  <c r="I115" i="7"/>
  <c r="H123" i="7"/>
  <c r="S124" i="7"/>
  <c r="M126" i="17"/>
  <c r="I126" i="17"/>
  <c r="E125" i="10"/>
  <c r="E125" i="9"/>
  <c r="H125" i="7"/>
  <c r="G125" i="7"/>
  <c r="J125" i="7"/>
  <c r="R131" i="7"/>
  <c r="Q131" i="7"/>
  <c r="L131" i="7"/>
  <c r="S135" i="7"/>
  <c r="Q136" i="7"/>
  <c r="M136" i="7"/>
  <c r="R136" i="7"/>
  <c r="L136" i="7"/>
  <c r="L141" i="7"/>
  <c r="R141" i="7"/>
  <c r="M141" i="7"/>
  <c r="T145" i="7"/>
  <c r="O145" i="7"/>
  <c r="T146" i="7"/>
  <c r="M148" i="17"/>
  <c r="I148" i="17"/>
  <c r="E147" i="10"/>
  <c r="E147" i="9"/>
  <c r="J147" i="7"/>
  <c r="G147" i="7"/>
  <c r="I147" i="7"/>
  <c r="S151" i="7"/>
  <c r="Q152" i="7"/>
  <c r="M152" i="7"/>
  <c r="R152" i="7"/>
  <c r="L152" i="7"/>
  <c r="S156" i="7"/>
  <c r="M158" i="17"/>
  <c r="I158" i="17"/>
  <c r="E157" i="10"/>
  <c r="E157" i="9"/>
  <c r="H157" i="7"/>
  <c r="G157" i="7"/>
  <c r="J157" i="7"/>
  <c r="R163" i="7"/>
  <c r="Q163" i="7"/>
  <c r="L163" i="7"/>
  <c r="M169" i="17"/>
  <c r="I169" i="17"/>
  <c r="E168" i="10"/>
  <c r="E168" i="9"/>
  <c r="I168" i="7"/>
  <c r="J168" i="7"/>
  <c r="G168" i="7"/>
  <c r="S172" i="7"/>
  <c r="L173" i="7"/>
  <c r="R173" i="7"/>
  <c r="M173" i="7"/>
  <c r="T177" i="7"/>
  <c r="O177" i="7"/>
  <c r="T178" i="7"/>
  <c r="I180" i="17"/>
  <c r="M180" i="17"/>
  <c r="E179" i="10"/>
  <c r="E179" i="9"/>
  <c r="J179" i="7"/>
  <c r="G179" i="7"/>
  <c r="I179" i="7"/>
  <c r="S183" i="7"/>
  <c r="L189" i="7"/>
  <c r="R189" i="7"/>
  <c r="M189" i="7"/>
  <c r="T193" i="7"/>
  <c r="O193" i="7"/>
  <c r="T194" i="7"/>
  <c r="R195" i="7"/>
  <c r="Q195" i="7"/>
  <c r="L195" i="7"/>
  <c r="I201" i="17"/>
  <c r="M201" i="17"/>
  <c r="E200" i="10"/>
  <c r="E200" i="9"/>
  <c r="I200" i="7"/>
  <c r="J200" i="7"/>
  <c r="G200" i="7"/>
  <c r="Q200" i="7"/>
  <c r="M200" i="7"/>
  <c r="R200" i="7"/>
  <c r="L200" i="7"/>
  <c r="N202" i="7"/>
  <c r="L205" i="7"/>
  <c r="R205" i="7"/>
  <c r="M205" i="7"/>
  <c r="M212" i="17"/>
  <c r="I212" i="17"/>
  <c r="E211" i="10"/>
  <c r="J211" i="7"/>
  <c r="E211" i="9"/>
  <c r="G211" i="7"/>
  <c r="I211" i="7"/>
  <c r="M217" i="17"/>
  <c r="I217" i="17"/>
  <c r="E216" i="10"/>
  <c r="E216" i="9"/>
  <c r="I216" i="7"/>
  <c r="J216" i="7"/>
  <c r="G216" i="7"/>
  <c r="D216" i="9" s="1"/>
  <c r="N218" i="7"/>
  <c r="L221" i="7"/>
  <c r="R221" i="7"/>
  <c r="M221" i="7"/>
  <c r="T225" i="7"/>
  <c r="O225" i="7"/>
  <c r="T226" i="7"/>
  <c r="M228" i="17"/>
  <c r="I228" i="17"/>
  <c r="E227" i="10"/>
  <c r="E227" i="9"/>
  <c r="J227" i="7"/>
  <c r="F228" i="5"/>
  <c r="G227" i="7"/>
  <c r="D227" i="9" s="1"/>
  <c r="I227" i="7"/>
  <c r="M233" i="17"/>
  <c r="I233" i="17"/>
  <c r="E232" i="10"/>
  <c r="E232" i="9"/>
  <c r="I232" i="7"/>
  <c r="J232" i="7"/>
  <c r="G232" i="7"/>
  <c r="D232" i="9" s="1"/>
  <c r="N234" i="7"/>
  <c r="L237" i="7"/>
  <c r="R237" i="7"/>
  <c r="M237" i="7"/>
  <c r="R243" i="7"/>
  <c r="Q243" i="7"/>
  <c r="L243" i="7"/>
  <c r="S247" i="7"/>
  <c r="N250" i="7"/>
  <c r="I254" i="17"/>
  <c r="M254" i="17"/>
  <c r="E253" i="10"/>
  <c r="E253" i="9"/>
  <c r="H253" i="7"/>
  <c r="F254" i="5"/>
  <c r="G253" i="7"/>
  <c r="D253" i="9" s="1"/>
  <c r="J253" i="7"/>
  <c r="Q269" i="7"/>
  <c r="M269" i="7"/>
  <c r="L269" i="7"/>
  <c r="D273" i="9"/>
  <c r="F274" i="5"/>
  <c r="A6" i="17"/>
  <c r="A5" i="9"/>
  <c r="A5" i="7"/>
  <c r="A5" i="10"/>
  <c r="F27" i="17"/>
  <c r="K26" i="7"/>
  <c r="F31" i="17"/>
  <c r="K30" i="7"/>
  <c r="F35" i="17"/>
  <c r="K34" i="7"/>
  <c r="F43" i="17"/>
  <c r="K42" i="7"/>
  <c r="F47" i="17"/>
  <c r="K46" i="7"/>
  <c r="F51" i="17"/>
  <c r="K50" i="7"/>
  <c r="F59" i="17"/>
  <c r="K58" i="7"/>
  <c r="F63" i="17"/>
  <c r="K62" i="7"/>
  <c r="F75" i="17"/>
  <c r="K74" i="7"/>
  <c r="F79" i="17"/>
  <c r="K78" i="7"/>
  <c r="F83" i="17"/>
  <c r="K82" i="7"/>
  <c r="F87" i="17"/>
  <c r="K86" i="7"/>
  <c r="F91" i="17"/>
  <c r="K90" i="7"/>
  <c r="F95" i="17"/>
  <c r="K94" i="7"/>
  <c r="F99" i="17"/>
  <c r="K98" i="7"/>
  <c r="F111" i="17"/>
  <c r="K110" i="7"/>
  <c r="F127" i="17"/>
  <c r="K126" i="7"/>
  <c r="F135" i="17"/>
  <c r="K134" i="7"/>
  <c r="F143" i="17"/>
  <c r="K142" i="7"/>
  <c r="F147" i="17"/>
  <c r="K146" i="7"/>
  <c r="F151" i="17"/>
  <c r="K150" i="7"/>
  <c r="F163" i="17"/>
  <c r="K162" i="7"/>
  <c r="F167" i="17"/>
  <c r="K166" i="7"/>
  <c r="F171" i="17"/>
  <c r="K170" i="7"/>
  <c r="F175" i="17"/>
  <c r="K174" i="7"/>
  <c r="F179" i="17"/>
  <c r="K178" i="7"/>
  <c r="F183" i="17"/>
  <c r="K182" i="7"/>
  <c r="F195" i="17"/>
  <c r="K194" i="7"/>
  <c r="F199" i="17"/>
  <c r="K198" i="7"/>
  <c r="F203" i="17"/>
  <c r="K202" i="7"/>
  <c r="F260" i="17"/>
  <c r="K259" i="7"/>
  <c r="F264" i="17"/>
  <c r="K263" i="7"/>
  <c r="F268" i="17"/>
  <c r="K267" i="7"/>
  <c r="F272" i="17"/>
  <c r="K271" i="7"/>
  <c r="F276" i="17"/>
  <c r="K275" i="7"/>
  <c r="F280" i="17"/>
  <c r="K279" i="7"/>
  <c r="F284" i="17"/>
  <c r="K283" i="7"/>
  <c r="F286" i="17"/>
  <c r="K285" i="7"/>
  <c r="F288" i="17"/>
  <c r="K287" i="7"/>
  <c r="F290" i="17"/>
  <c r="K289" i="7"/>
  <c r="F292" i="17"/>
  <c r="K291" i="7"/>
  <c r="F294" i="17"/>
  <c r="K293" i="7"/>
  <c r="F296" i="17"/>
  <c r="K295" i="7"/>
  <c r="F298" i="17"/>
  <c r="K297" i="7"/>
  <c r="F300" i="17"/>
  <c r="K299" i="7"/>
  <c r="F302" i="17"/>
  <c r="K301" i="7"/>
  <c r="A7" i="5"/>
  <c r="F14" i="5"/>
  <c r="M5" i="17"/>
  <c r="I5" i="17"/>
  <c r="E4" i="10"/>
  <c r="E4" i="9"/>
  <c r="G4" i="7"/>
  <c r="J4" i="7"/>
  <c r="M6" i="17"/>
  <c r="I6" i="17"/>
  <c r="E5" i="10"/>
  <c r="I5" i="7"/>
  <c r="H5" i="7"/>
  <c r="M7" i="17"/>
  <c r="I7" i="17"/>
  <c r="E6" i="10"/>
  <c r="E6" i="9"/>
  <c r="G6" i="7"/>
  <c r="J6" i="7"/>
  <c r="K11" i="7"/>
  <c r="J12" i="7"/>
  <c r="M15" i="17"/>
  <c r="I15" i="17"/>
  <c r="E14" i="10"/>
  <c r="E14" i="9"/>
  <c r="G14" i="7"/>
  <c r="J14" i="7"/>
  <c r="G15" i="7"/>
  <c r="H30" i="7"/>
  <c r="H38" i="7"/>
  <c r="H42" i="7"/>
  <c r="H66" i="7"/>
  <c r="H74" i="7"/>
  <c r="U82" i="7"/>
  <c r="K84" i="7"/>
  <c r="S84" i="7"/>
  <c r="K85" i="7"/>
  <c r="J86" i="7"/>
  <c r="M88" i="17"/>
  <c r="I88" i="17"/>
  <c r="E87" i="10"/>
  <c r="E87" i="9"/>
  <c r="J87" i="7"/>
  <c r="I87" i="7"/>
  <c r="H87" i="7"/>
  <c r="U90" i="7"/>
  <c r="K92" i="7"/>
  <c r="S92" i="7"/>
  <c r="K93" i="7"/>
  <c r="J94" i="7"/>
  <c r="M96" i="17"/>
  <c r="I96" i="17"/>
  <c r="E95" i="9"/>
  <c r="E95" i="10"/>
  <c r="J95" i="7"/>
  <c r="I95" i="7"/>
  <c r="H95" i="7"/>
  <c r="U98" i="7"/>
  <c r="K100" i="7"/>
  <c r="S100" i="7"/>
  <c r="K101" i="7"/>
  <c r="J102" i="7"/>
  <c r="M104" i="17"/>
  <c r="I104" i="17"/>
  <c r="E103" i="10"/>
  <c r="E103" i="9"/>
  <c r="J103" i="7"/>
  <c r="I103" i="7"/>
  <c r="H103" i="7"/>
  <c r="U106" i="7"/>
  <c r="K108" i="7"/>
  <c r="S108" i="7"/>
  <c r="K109" i="7"/>
  <c r="J110" i="7"/>
  <c r="I112" i="17"/>
  <c r="M112" i="17"/>
  <c r="E111" i="9"/>
  <c r="J111" i="7"/>
  <c r="E111" i="10"/>
  <c r="I111" i="7"/>
  <c r="H111" i="7"/>
  <c r="U114" i="7"/>
  <c r="K116" i="7"/>
  <c r="S116" i="7"/>
  <c r="K117" i="7"/>
  <c r="J118" i="7"/>
  <c r="I120" i="17"/>
  <c r="M120" i="17"/>
  <c r="E119" i="10"/>
  <c r="E119" i="9"/>
  <c r="J119" i="7"/>
  <c r="I119" i="7"/>
  <c r="H119" i="7"/>
  <c r="U122" i="7"/>
  <c r="Q125" i="7"/>
  <c r="M129" i="17"/>
  <c r="I129" i="17"/>
  <c r="E128" i="10"/>
  <c r="E128" i="9"/>
  <c r="I128" i="7"/>
  <c r="J128" i="7"/>
  <c r="G128" i="7"/>
  <c r="K128" i="7"/>
  <c r="N130" i="7"/>
  <c r="M134" i="17"/>
  <c r="I134" i="17"/>
  <c r="E133" i="10"/>
  <c r="E133" i="9"/>
  <c r="H133" i="7"/>
  <c r="G133" i="7"/>
  <c r="J133" i="7"/>
  <c r="K133" i="7"/>
  <c r="T138" i="7"/>
  <c r="M140" i="17"/>
  <c r="I140" i="17"/>
  <c r="E139" i="10"/>
  <c r="E139" i="9"/>
  <c r="J139" i="7"/>
  <c r="G139" i="7"/>
  <c r="I139" i="7"/>
  <c r="K139" i="7"/>
  <c r="N140" i="7"/>
  <c r="Q141" i="7"/>
  <c r="I145" i="17"/>
  <c r="M145" i="17"/>
  <c r="E144" i="10"/>
  <c r="E144" i="9"/>
  <c r="I144" i="7"/>
  <c r="J144" i="7"/>
  <c r="G144" i="7"/>
  <c r="K144" i="7"/>
  <c r="N146" i="7"/>
  <c r="M150" i="17"/>
  <c r="I150" i="17"/>
  <c r="E149" i="10"/>
  <c r="E149" i="9"/>
  <c r="H149" i="7"/>
  <c r="G149" i="7"/>
  <c r="J149" i="7"/>
  <c r="K149" i="7"/>
  <c r="T154" i="7"/>
  <c r="M156" i="17"/>
  <c r="I156" i="17"/>
  <c r="E155" i="10"/>
  <c r="E155" i="9"/>
  <c r="J155" i="7"/>
  <c r="G155" i="7"/>
  <c r="I155" i="7"/>
  <c r="K155" i="7"/>
  <c r="Q157" i="7"/>
  <c r="I161" i="17"/>
  <c r="M161" i="17"/>
  <c r="E160" i="9"/>
  <c r="I160" i="7"/>
  <c r="E160" i="10"/>
  <c r="J160" i="7"/>
  <c r="G160" i="7"/>
  <c r="K160" i="7"/>
  <c r="N162" i="7"/>
  <c r="I166" i="17"/>
  <c r="M166" i="17"/>
  <c r="E165" i="10"/>
  <c r="E165" i="9"/>
  <c r="H165" i="7"/>
  <c r="G165" i="7"/>
  <c r="J165" i="7"/>
  <c r="K165" i="7"/>
  <c r="T170" i="7"/>
  <c r="I172" i="17"/>
  <c r="M172" i="17"/>
  <c r="E171" i="10"/>
  <c r="E171" i="9"/>
  <c r="J171" i="7"/>
  <c r="G171" i="7"/>
  <c r="I171" i="7"/>
  <c r="K171" i="7"/>
  <c r="Q173" i="7"/>
  <c r="M177" i="17"/>
  <c r="I177" i="17"/>
  <c r="E176" i="10"/>
  <c r="E176" i="9"/>
  <c r="I176" i="7"/>
  <c r="J176" i="7"/>
  <c r="G176" i="7"/>
  <c r="K176" i="7"/>
  <c r="N178" i="7"/>
  <c r="I182" i="17"/>
  <c r="M182" i="17"/>
  <c r="E181" i="10"/>
  <c r="E181" i="9"/>
  <c r="H181" i="7"/>
  <c r="G181" i="7"/>
  <c r="J181" i="7"/>
  <c r="K181" i="7"/>
  <c r="T186" i="7"/>
  <c r="I188" i="17"/>
  <c r="M188" i="17"/>
  <c r="E187" i="10"/>
  <c r="E187" i="9"/>
  <c r="J187" i="7"/>
  <c r="G187" i="7"/>
  <c r="I187" i="7"/>
  <c r="K187" i="7"/>
  <c r="N188" i="7"/>
  <c r="Q189" i="7"/>
  <c r="I193" i="17"/>
  <c r="M193" i="17"/>
  <c r="E192" i="10"/>
  <c r="E192" i="9"/>
  <c r="I192" i="7"/>
  <c r="J192" i="7"/>
  <c r="G192" i="7"/>
  <c r="K192" i="7"/>
  <c r="N194" i="7"/>
  <c r="I198" i="17"/>
  <c r="M198" i="17"/>
  <c r="E197" i="10"/>
  <c r="E197" i="9"/>
  <c r="H197" i="7"/>
  <c r="G197" i="7"/>
  <c r="J197" i="7"/>
  <c r="K197" i="7"/>
  <c r="T202" i="7"/>
  <c r="I204" i="17"/>
  <c r="M204" i="17"/>
  <c r="E203" i="10"/>
  <c r="E203" i="9"/>
  <c r="J203" i="7"/>
  <c r="G203" i="7"/>
  <c r="I203" i="7"/>
  <c r="K203" i="7"/>
  <c r="N204" i="7"/>
  <c r="Q205" i="7"/>
  <c r="M209" i="17"/>
  <c r="I209" i="17"/>
  <c r="E208" i="10"/>
  <c r="E208" i="9"/>
  <c r="I208" i="7"/>
  <c r="J208" i="7"/>
  <c r="G208" i="7"/>
  <c r="K208" i="7"/>
  <c r="N210" i="7"/>
  <c r="M214" i="17"/>
  <c r="I214" i="17"/>
  <c r="E213" i="10"/>
  <c r="E213" i="9"/>
  <c r="H213" i="7"/>
  <c r="G213" i="7"/>
  <c r="D213" i="9" s="1"/>
  <c r="J213" i="7"/>
  <c r="K213" i="7"/>
  <c r="T218" i="7"/>
  <c r="M220" i="17"/>
  <c r="I220" i="17"/>
  <c r="E219" i="10"/>
  <c r="E219" i="9"/>
  <c r="J219" i="7"/>
  <c r="G219" i="7"/>
  <c r="D219" i="9" s="1"/>
  <c r="I219" i="7"/>
  <c r="K219" i="7"/>
  <c r="N220" i="7"/>
  <c r="Q221" i="7"/>
  <c r="M225" i="17"/>
  <c r="I225" i="17"/>
  <c r="E224" i="10"/>
  <c r="E224" i="9"/>
  <c r="I224" i="7"/>
  <c r="F225" i="5"/>
  <c r="J224" i="7"/>
  <c r="G224" i="7"/>
  <c r="D224" i="9" s="1"/>
  <c r="N226" i="7"/>
  <c r="M230" i="17"/>
  <c r="I230" i="17"/>
  <c r="E229" i="10"/>
  <c r="E229" i="9"/>
  <c r="H229" i="7"/>
  <c r="G229" i="7"/>
  <c r="D229" i="9" s="1"/>
  <c r="J229" i="7"/>
  <c r="K229" i="7"/>
  <c r="T234" i="7"/>
  <c r="M236" i="17"/>
  <c r="I236" i="17"/>
  <c r="E235" i="10"/>
  <c r="E235" i="9"/>
  <c r="J235" i="7"/>
  <c r="G235" i="7"/>
  <c r="D235" i="9" s="1"/>
  <c r="I235" i="7"/>
  <c r="K235" i="7"/>
  <c r="N236" i="7"/>
  <c r="Q237" i="7"/>
  <c r="I241" i="17"/>
  <c r="M241" i="17"/>
  <c r="E240" i="10"/>
  <c r="E240" i="9"/>
  <c r="I240" i="7"/>
  <c r="J240" i="7"/>
  <c r="G240" i="7"/>
  <c r="D240" i="9" s="1"/>
  <c r="N242" i="7"/>
  <c r="I246" i="17"/>
  <c r="M246" i="17"/>
  <c r="E245" i="10"/>
  <c r="E245" i="9"/>
  <c r="H245" i="7"/>
  <c r="F246" i="5"/>
  <c r="G245" i="7"/>
  <c r="D245" i="9" s="1"/>
  <c r="J245" i="7"/>
  <c r="K245" i="7"/>
  <c r="T250" i="7"/>
  <c r="I252" i="17"/>
  <c r="M252" i="17"/>
  <c r="E251" i="10"/>
  <c r="J251" i="7"/>
  <c r="F252" i="5"/>
  <c r="E251" i="9"/>
  <c r="G251" i="7"/>
  <c r="D251" i="9" s="1"/>
  <c r="I251" i="7"/>
  <c r="K251" i="7"/>
  <c r="N252" i="7"/>
  <c r="Q253" i="7"/>
  <c r="I257" i="17"/>
  <c r="M257" i="17"/>
  <c r="E256" i="10"/>
  <c r="E256" i="9"/>
  <c r="I256" i="7"/>
  <c r="J256" i="7"/>
  <c r="G256" i="7"/>
  <c r="D256" i="9" s="1"/>
  <c r="D261" i="9"/>
  <c r="F262" i="5"/>
  <c r="O262" i="7"/>
  <c r="S264" i="7"/>
  <c r="K265" i="7"/>
  <c r="D269" i="9"/>
  <c r="F270" i="5"/>
  <c r="R269" i="7"/>
  <c r="O270" i="7"/>
  <c r="S272" i="7"/>
  <c r="K273" i="7"/>
  <c r="D277" i="9"/>
  <c r="F278" i="5"/>
  <c r="O278" i="7"/>
  <c r="S280" i="7"/>
  <c r="K281" i="7"/>
  <c r="F11" i="17"/>
  <c r="K10" i="7"/>
  <c r="F23" i="17"/>
  <c r="K22" i="7"/>
  <c r="D86" i="17"/>
  <c r="F85" i="9"/>
  <c r="D94" i="17"/>
  <c r="F93" i="9"/>
  <c r="D104" i="17"/>
  <c r="F103" i="9"/>
  <c r="D110" i="17"/>
  <c r="F109" i="9"/>
  <c r="D120" i="17"/>
  <c r="F119" i="9"/>
  <c r="M8" i="17"/>
  <c r="I8" i="17"/>
  <c r="E7" i="9"/>
  <c r="J7" i="7"/>
  <c r="E7" i="10"/>
  <c r="R7" i="7"/>
  <c r="M11" i="17"/>
  <c r="I11" i="17"/>
  <c r="E10" i="10"/>
  <c r="E10" i="9"/>
  <c r="G10" i="7"/>
  <c r="D10" i="9" s="1"/>
  <c r="J10" i="7"/>
  <c r="I14" i="17"/>
  <c r="M14" i="17"/>
  <c r="E13" i="10"/>
  <c r="AF13" i="7"/>
  <c r="C13" i="9" s="1"/>
  <c r="H13" i="7"/>
  <c r="E13" i="9"/>
  <c r="I15" i="7"/>
  <c r="H16" i="7"/>
  <c r="R19" i="7"/>
  <c r="M23" i="17"/>
  <c r="I23" i="17"/>
  <c r="E22" i="9"/>
  <c r="G22" i="7"/>
  <c r="D22" i="9" s="1"/>
  <c r="M27" i="17"/>
  <c r="I27" i="17"/>
  <c r="E26" i="10"/>
  <c r="E26" i="9"/>
  <c r="G26" i="7"/>
  <c r="J30" i="7"/>
  <c r="M35" i="17"/>
  <c r="E34" i="10"/>
  <c r="E34" i="9"/>
  <c r="I35" i="17"/>
  <c r="G34" i="7"/>
  <c r="J38" i="7"/>
  <c r="J42" i="7"/>
  <c r="I47" i="17"/>
  <c r="M47" i="17"/>
  <c r="E46" i="10"/>
  <c r="E46" i="9"/>
  <c r="G46" i="7"/>
  <c r="I51" i="17"/>
  <c r="M51" i="17"/>
  <c r="E50" i="10"/>
  <c r="E50" i="9"/>
  <c r="G50" i="7"/>
  <c r="I55" i="17"/>
  <c r="M55" i="17"/>
  <c r="E54" i="10"/>
  <c r="E54" i="9"/>
  <c r="G54" i="7"/>
  <c r="I59" i="17"/>
  <c r="M59" i="17"/>
  <c r="E58" i="9"/>
  <c r="G58" i="7"/>
  <c r="I63" i="17"/>
  <c r="M63" i="17"/>
  <c r="E62" i="10"/>
  <c r="E62" i="9"/>
  <c r="G62" i="7"/>
  <c r="J66" i="7"/>
  <c r="I71" i="17"/>
  <c r="M71" i="17"/>
  <c r="E70" i="10"/>
  <c r="E70" i="9"/>
  <c r="G70" i="7"/>
  <c r="J74" i="7"/>
  <c r="I79" i="17"/>
  <c r="M79" i="17"/>
  <c r="E78" i="10"/>
  <c r="E78" i="9"/>
  <c r="G78" i="7"/>
  <c r="H83" i="7"/>
  <c r="R89" i="7"/>
  <c r="H91" i="7"/>
  <c r="L97" i="7"/>
  <c r="M100" i="17"/>
  <c r="I100" i="17"/>
  <c r="E99" i="10"/>
  <c r="E99" i="9"/>
  <c r="J99" i="7"/>
  <c r="I99" i="7"/>
  <c r="L105" i="7"/>
  <c r="M108" i="17"/>
  <c r="I108" i="17"/>
  <c r="E107" i="10"/>
  <c r="E107" i="9"/>
  <c r="J107" i="7"/>
  <c r="I107" i="7"/>
  <c r="Q112" i="7"/>
  <c r="M112" i="7"/>
  <c r="R112" i="7"/>
  <c r="L112" i="7"/>
  <c r="L113" i="7"/>
  <c r="H115" i="7"/>
  <c r="Q120" i="7"/>
  <c r="M120" i="7"/>
  <c r="R120" i="7"/>
  <c r="L120" i="7"/>
  <c r="L121" i="7"/>
  <c r="M124" i="17"/>
  <c r="I124" i="17"/>
  <c r="E123" i="10"/>
  <c r="E123" i="9"/>
  <c r="J123" i="7"/>
  <c r="I123" i="7"/>
  <c r="L125" i="7"/>
  <c r="R125" i="7"/>
  <c r="M125" i="7"/>
  <c r="T129" i="7"/>
  <c r="O129" i="7"/>
  <c r="T130" i="7"/>
  <c r="M132" i="17"/>
  <c r="I132" i="17"/>
  <c r="E131" i="10"/>
  <c r="E131" i="9"/>
  <c r="J131" i="7"/>
  <c r="G131" i="7"/>
  <c r="I131" i="7"/>
  <c r="M137" i="17"/>
  <c r="I137" i="17"/>
  <c r="E136" i="10"/>
  <c r="E136" i="9"/>
  <c r="I136" i="7"/>
  <c r="J136" i="7"/>
  <c r="G136" i="7"/>
  <c r="N138" i="7"/>
  <c r="M142" i="17"/>
  <c r="I142" i="17"/>
  <c r="E141" i="10"/>
  <c r="E141" i="9"/>
  <c r="H141" i="7"/>
  <c r="G141" i="7"/>
  <c r="J141" i="7"/>
  <c r="R147" i="7"/>
  <c r="Q147" i="7"/>
  <c r="L147" i="7"/>
  <c r="I153" i="17"/>
  <c r="M153" i="17"/>
  <c r="E152" i="10"/>
  <c r="E152" i="9"/>
  <c r="I152" i="7"/>
  <c r="J152" i="7"/>
  <c r="G152" i="7"/>
  <c r="N154" i="7"/>
  <c r="L157" i="7"/>
  <c r="R157" i="7"/>
  <c r="M157" i="7"/>
  <c r="T161" i="7"/>
  <c r="O161" i="7"/>
  <c r="T162" i="7"/>
  <c r="I164" i="17"/>
  <c r="M164" i="17"/>
  <c r="E163" i="10"/>
  <c r="E163" i="9"/>
  <c r="J163" i="7"/>
  <c r="G163" i="7"/>
  <c r="I163" i="7"/>
  <c r="S167" i="7"/>
  <c r="Q168" i="7"/>
  <c r="M168" i="7"/>
  <c r="R168" i="7"/>
  <c r="L168" i="7"/>
  <c r="N170" i="7"/>
  <c r="I174" i="17"/>
  <c r="M174" i="17"/>
  <c r="E173" i="10"/>
  <c r="E173" i="9"/>
  <c r="H173" i="7"/>
  <c r="G173" i="7"/>
  <c r="J173" i="7"/>
  <c r="R179" i="7"/>
  <c r="Q179" i="7"/>
  <c r="L179" i="7"/>
  <c r="M185" i="17"/>
  <c r="I185" i="17"/>
  <c r="E184" i="10"/>
  <c r="E184" i="9"/>
  <c r="I184" i="7"/>
  <c r="J184" i="7"/>
  <c r="G184" i="7"/>
  <c r="Q184" i="7"/>
  <c r="M184" i="7"/>
  <c r="R184" i="7"/>
  <c r="L184" i="7"/>
  <c r="N186" i="7"/>
  <c r="I190" i="17"/>
  <c r="M190" i="17"/>
  <c r="E189" i="10"/>
  <c r="E189" i="9"/>
  <c r="H189" i="7"/>
  <c r="G189" i="7"/>
  <c r="J189" i="7"/>
  <c r="I196" i="17"/>
  <c r="M196" i="17"/>
  <c r="E195" i="10"/>
  <c r="E195" i="9"/>
  <c r="J195" i="7"/>
  <c r="G195" i="7"/>
  <c r="I195" i="7"/>
  <c r="S199" i="7"/>
  <c r="I206" i="17"/>
  <c r="M206" i="17"/>
  <c r="E205" i="10"/>
  <c r="E205" i="9"/>
  <c r="H205" i="7"/>
  <c r="G205" i="7"/>
  <c r="J205" i="7"/>
  <c r="T209" i="7"/>
  <c r="O209" i="7"/>
  <c r="T210" i="7"/>
  <c r="R211" i="7"/>
  <c r="Q211" i="7"/>
  <c r="L211" i="7"/>
  <c r="S215" i="7"/>
  <c r="M222" i="17"/>
  <c r="I222" i="17"/>
  <c r="E221" i="10"/>
  <c r="H221" i="7"/>
  <c r="F222" i="5"/>
  <c r="G221" i="7"/>
  <c r="D221" i="9" s="1"/>
  <c r="J221" i="7"/>
  <c r="R227" i="7"/>
  <c r="Q227" i="7"/>
  <c r="L227" i="7"/>
  <c r="S231" i="7"/>
  <c r="M238" i="17"/>
  <c r="I238" i="17"/>
  <c r="E237" i="10"/>
  <c r="E237" i="9"/>
  <c r="H237" i="7"/>
  <c r="G237" i="7"/>
  <c r="D237" i="9" s="1"/>
  <c r="J237" i="7"/>
  <c r="T241" i="7"/>
  <c r="O241" i="7"/>
  <c r="T242" i="7"/>
  <c r="I244" i="17"/>
  <c r="M244" i="17"/>
  <c r="E243" i="10"/>
  <c r="E243" i="9"/>
  <c r="J243" i="7"/>
  <c r="G243" i="7"/>
  <c r="D243" i="9" s="1"/>
  <c r="I243" i="7"/>
  <c r="I249" i="17"/>
  <c r="E248" i="10"/>
  <c r="M249" i="17"/>
  <c r="E248" i="9"/>
  <c r="I248" i="7"/>
  <c r="F249" i="5"/>
  <c r="J248" i="7"/>
  <c r="G248" i="7"/>
  <c r="D248" i="9" s="1"/>
  <c r="L253" i="7"/>
  <c r="R253" i="7"/>
  <c r="M253" i="7"/>
  <c r="T257" i="7"/>
  <c r="O257" i="7"/>
  <c r="Q261" i="7"/>
  <c r="M261" i="7"/>
  <c r="L261" i="7"/>
  <c r="D265" i="9"/>
  <c r="F266" i="5"/>
  <c r="F13" i="5"/>
  <c r="F17" i="5"/>
  <c r="F39" i="17"/>
  <c r="K38" i="7"/>
  <c r="F55" i="17"/>
  <c r="K54" i="7"/>
  <c r="F67" i="17"/>
  <c r="K66" i="7"/>
  <c r="F71" i="17"/>
  <c r="K70" i="7"/>
  <c r="F103" i="17"/>
  <c r="K102" i="7"/>
  <c r="F107" i="17"/>
  <c r="K106" i="7"/>
  <c r="F115" i="17"/>
  <c r="K114" i="7"/>
  <c r="F119" i="17"/>
  <c r="K118" i="7"/>
  <c r="F123" i="17"/>
  <c r="K122" i="7"/>
  <c r="F131" i="17"/>
  <c r="K130" i="7"/>
  <c r="F139" i="17"/>
  <c r="K138" i="7"/>
  <c r="F155" i="17"/>
  <c r="K154" i="7"/>
  <c r="F159" i="17"/>
  <c r="K158" i="7"/>
  <c r="F187" i="17"/>
  <c r="K186" i="7"/>
  <c r="F191" i="17"/>
  <c r="K190" i="7"/>
  <c r="F207" i="17"/>
  <c r="K206" i="7"/>
  <c r="F211" i="17"/>
  <c r="K210" i="7"/>
  <c r="I86" i="5"/>
  <c r="L86" i="5" s="1"/>
  <c r="I88" i="5"/>
  <c r="L88" i="5" s="1"/>
  <c r="I94" i="5"/>
  <c r="L94" i="5" s="1"/>
  <c r="I96" i="5"/>
  <c r="L96" i="5" s="1"/>
  <c r="I102" i="5"/>
  <c r="L102" i="5" s="1"/>
  <c r="I104" i="5"/>
  <c r="L104" i="5" s="1"/>
  <c r="I110" i="5"/>
  <c r="L110" i="5" s="1"/>
  <c r="I112" i="5"/>
  <c r="L112" i="5" s="1"/>
  <c r="I118" i="5"/>
  <c r="L118" i="5" s="1"/>
  <c r="I120" i="5"/>
  <c r="L120" i="5" s="1"/>
  <c r="I7" i="7"/>
  <c r="M9" i="17"/>
  <c r="I9" i="17"/>
  <c r="E8" i="10"/>
  <c r="E8" i="9"/>
  <c r="I8" i="7"/>
  <c r="H8" i="7"/>
  <c r="I10" i="7"/>
  <c r="AF12" i="7"/>
  <c r="C12" i="9" s="1"/>
  <c r="I13" i="7"/>
  <c r="H15" i="7"/>
  <c r="G16" i="7"/>
  <c r="D16" i="9" s="1"/>
  <c r="H18" i="7"/>
  <c r="M21" i="17"/>
  <c r="I21" i="17"/>
  <c r="E20" i="10"/>
  <c r="E20" i="9"/>
  <c r="I20" i="7"/>
  <c r="H20" i="7"/>
  <c r="I22" i="7"/>
  <c r="K23" i="7"/>
  <c r="M25" i="17"/>
  <c r="I25" i="17"/>
  <c r="E24" i="10"/>
  <c r="E24" i="9"/>
  <c r="I24" i="7"/>
  <c r="H24" i="7"/>
  <c r="K25" i="7"/>
  <c r="I26" i="7"/>
  <c r="K27" i="7"/>
  <c r="M29" i="17"/>
  <c r="I29" i="17"/>
  <c r="E28" i="10"/>
  <c r="I28" i="7"/>
  <c r="E28" i="9"/>
  <c r="H28" i="7"/>
  <c r="K29" i="7"/>
  <c r="I30" i="7"/>
  <c r="K31" i="7"/>
  <c r="M33" i="17"/>
  <c r="I33" i="17"/>
  <c r="E32" i="10"/>
  <c r="E32" i="9"/>
  <c r="I32" i="7"/>
  <c r="H32" i="7"/>
  <c r="K33" i="7"/>
  <c r="I34" i="7"/>
  <c r="K35" i="7"/>
  <c r="M37" i="17"/>
  <c r="I37" i="17"/>
  <c r="E36" i="10"/>
  <c r="I36" i="7"/>
  <c r="E36" i="9"/>
  <c r="H36" i="7"/>
  <c r="K37" i="7"/>
  <c r="I38" i="7"/>
  <c r="K39" i="7"/>
  <c r="M41" i="17"/>
  <c r="I41" i="17"/>
  <c r="E40" i="10"/>
  <c r="E40" i="9"/>
  <c r="I40" i="7"/>
  <c r="H40" i="7"/>
  <c r="K41" i="7"/>
  <c r="I42" i="7"/>
  <c r="K43" i="7"/>
  <c r="I45" i="17"/>
  <c r="M45" i="17"/>
  <c r="E44" i="10"/>
  <c r="I44" i="7"/>
  <c r="E44" i="9"/>
  <c r="H44" i="7"/>
  <c r="K45" i="7"/>
  <c r="I46" i="7"/>
  <c r="K47" i="7"/>
  <c r="I49" i="17"/>
  <c r="M49" i="17"/>
  <c r="E48" i="10"/>
  <c r="E48" i="9"/>
  <c r="I48" i="7"/>
  <c r="H48" i="7"/>
  <c r="K49" i="7"/>
  <c r="I50" i="7"/>
  <c r="K51" i="7"/>
  <c r="I53" i="17"/>
  <c r="M53" i="17"/>
  <c r="E52" i="10"/>
  <c r="I52" i="7"/>
  <c r="E52" i="9"/>
  <c r="H52" i="7"/>
  <c r="K53" i="7"/>
  <c r="I54" i="7"/>
  <c r="K55" i="7"/>
  <c r="I57" i="17"/>
  <c r="M57" i="17"/>
  <c r="E56" i="10"/>
  <c r="E56" i="9"/>
  <c r="I56" i="7"/>
  <c r="H56" i="7"/>
  <c r="K57" i="7"/>
  <c r="I58" i="7"/>
  <c r="K59" i="7"/>
  <c r="I61" i="17"/>
  <c r="M61" i="17"/>
  <c r="E60" i="10"/>
  <c r="I60" i="7"/>
  <c r="E60" i="9"/>
  <c r="H60" i="7"/>
  <c r="K61" i="7"/>
  <c r="I62" i="7"/>
  <c r="K63" i="7"/>
  <c r="I65" i="17"/>
  <c r="M65" i="17"/>
  <c r="E64" i="10"/>
  <c r="E64" i="9"/>
  <c r="I64" i="7"/>
  <c r="H64" i="7"/>
  <c r="K65" i="7"/>
  <c r="I66" i="7"/>
  <c r="K67" i="7"/>
  <c r="I69" i="17"/>
  <c r="M69" i="17"/>
  <c r="E68" i="10"/>
  <c r="I68" i="7"/>
  <c r="E68" i="9"/>
  <c r="H68" i="7"/>
  <c r="K69" i="7"/>
  <c r="I70" i="7"/>
  <c r="K71" i="7"/>
  <c r="I73" i="17"/>
  <c r="M73" i="17"/>
  <c r="E72" i="10"/>
  <c r="E72" i="9"/>
  <c r="I72" i="7"/>
  <c r="H72" i="7"/>
  <c r="K73" i="7"/>
  <c r="I74" i="7"/>
  <c r="K75" i="7"/>
  <c r="I77" i="17"/>
  <c r="M77" i="17"/>
  <c r="E76" i="10"/>
  <c r="I76" i="7"/>
  <c r="E76" i="9"/>
  <c r="H76" i="7"/>
  <c r="K77" i="7"/>
  <c r="I78" i="7"/>
  <c r="K79" i="7"/>
  <c r="I81" i="17"/>
  <c r="M81" i="17"/>
  <c r="E80" i="10"/>
  <c r="E80" i="9"/>
  <c r="I80" i="7"/>
  <c r="H80" i="7"/>
  <c r="K81" i="7"/>
  <c r="I82" i="7"/>
  <c r="G83" i="7"/>
  <c r="I87" i="17"/>
  <c r="M87" i="17"/>
  <c r="E86" i="10"/>
  <c r="E86" i="9"/>
  <c r="G86" i="7"/>
  <c r="H86" i="7"/>
  <c r="T86" i="7"/>
  <c r="K87" i="7"/>
  <c r="I89" i="17"/>
  <c r="M89" i="17"/>
  <c r="E88" i="10"/>
  <c r="E88" i="9"/>
  <c r="I88" i="7"/>
  <c r="G88" i="7"/>
  <c r="J88" i="7"/>
  <c r="M90" i="17"/>
  <c r="I90" i="17"/>
  <c r="E89" i="10"/>
  <c r="H89" i="7"/>
  <c r="E89" i="9"/>
  <c r="J89" i="7"/>
  <c r="I89" i="7"/>
  <c r="Q89" i="7"/>
  <c r="I90" i="7"/>
  <c r="G91" i="7"/>
  <c r="I95" i="17"/>
  <c r="M95" i="17"/>
  <c r="E94" i="10"/>
  <c r="E94" i="9"/>
  <c r="G94" i="7"/>
  <c r="H94" i="7"/>
  <c r="T94" i="7"/>
  <c r="K95" i="7"/>
  <c r="I97" i="17"/>
  <c r="M97" i="17"/>
  <c r="E96" i="10"/>
  <c r="E96" i="9"/>
  <c r="I96" i="7"/>
  <c r="G96" i="7"/>
  <c r="J96" i="7"/>
  <c r="M98" i="17"/>
  <c r="I98" i="17"/>
  <c r="E97" i="10"/>
  <c r="H97" i="7"/>
  <c r="E97" i="9"/>
  <c r="J97" i="7"/>
  <c r="I97" i="7"/>
  <c r="Q97" i="7"/>
  <c r="I98" i="7"/>
  <c r="G99" i="7"/>
  <c r="I103" i="17"/>
  <c r="M103" i="17"/>
  <c r="E102" i="10"/>
  <c r="E102" i="9"/>
  <c r="G102" i="7"/>
  <c r="H102" i="7"/>
  <c r="T102" i="7"/>
  <c r="K103" i="7"/>
  <c r="I105" i="17"/>
  <c r="M105" i="17"/>
  <c r="E104" i="10"/>
  <c r="E104" i="9"/>
  <c r="I104" i="7"/>
  <c r="G104" i="7"/>
  <c r="J104" i="7"/>
  <c r="M106" i="17"/>
  <c r="I106" i="17"/>
  <c r="E105" i="10"/>
  <c r="H105" i="7"/>
  <c r="E105" i="9"/>
  <c r="J105" i="7"/>
  <c r="I105" i="7"/>
  <c r="Q105" i="7"/>
  <c r="I106" i="7"/>
  <c r="G107" i="7"/>
  <c r="I111" i="17"/>
  <c r="M111" i="17"/>
  <c r="E110" i="10"/>
  <c r="E110" i="9"/>
  <c r="G110" i="7"/>
  <c r="H110" i="7"/>
  <c r="T110" i="7"/>
  <c r="K111" i="7"/>
  <c r="I113" i="17"/>
  <c r="M113" i="17"/>
  <c r="E112" i="10"/>
  <c r="E112" i="9"/>
  <c r="I112" i="7"/>
  <c r="G112" i="7"/>
  <c r="J112" i="7"/>
  <c r="I114" i="17"/>
  <c r="M114" i="17"/>
  <c r="E113" i="10"/>
  <c r="H113" i="7"/>
  <c r="E113" i="9"/>
  <c r="J113" i="7"/>
  <c r="I113" i="7"/>
  <c r="Q113" i="7"/>
  <c r="I114" i="7"/>
  <c r="G115" i="7"/>
  <c r="M119" i="17"/>
  <c r="I119" i="17"/>
  <c r="E118" i="10"/>
  <c r="E118" i="9"/>
  <c r="G118" i="7"/>
  <c r="H118" i="7"/>
  <c r="T118" i="7"/>
  <c r="K119" i="7"/>
  <c r="I121" i="17"/>
  <c r="M121" i="17"/>
  <c r="E120" i="10"/>
  <c r="E120" i="9"/>
  <c r="I120" i="7"/>
  <c r="G120" i="7"/>
  <c r="J120" i="7"/>
  <c r="I122" i="17"/>
  <c r="M122" i="17"/>
  <c r="E121" i="10"/>
  <c r="H121" i="7"/>
  <c r="E121" i="9"/>
  <c r="J121" i="7"/>
  <c r="I121" i="7"/>
  <c r="Q121" i="7"/>
  <c r="I122" i="7"/>
  <c r="G123" i="7"/>
  <c r="I125" i="7"/>
  <c r="T126" i="7"/>
  <c r="M128" i="17"/>
  <c r="I128" i="17"/>
  <c r="E127" i="9"/>
  <c r="E127" i="10"/>
  <c r="J127" i="7"/>
  <c r="G127" i="7"/>
  <c r="I127" i="7"/>
  <c r="K127" i="7"/>
  <c r="H131" i="7"/>
  <c r="I133" i="17"/>
  <c r="M133" i="17"/>
  <c r="E132" i="10"/>
  <c r="I132" i="7"/>
  <c r="E132" i="9"/>
  <c r="J132" i="7"/>
  <c r="G132" i="7"/>
  <c r="K132" i="7"/>
  <c r="N134" i="7"/>
  <c r="H136" i="7"/>
  <c r="I138" i="17"/>
  <c r="M138" i="17"/>
  <c r="E137" i="10"/>
  <c r="H137" i="7"/>
  <c r="E137" i="9"/>
  <c r="G137" i="7"/>
  <c r="J137" i="7"/>
  <c r="K137" i="7"/>
  <c r="I141" i="7"/>
  <c r="T142" i="7"/>
  <c r="M144" i="17"/>
  <c r="I144" i="17"/>
  <c r="E143" i="9"/>
  <c r="J143" i="7"/>
  <c r="E143" i="10"/>
  <c r="G143" i="7"/>
  <c r="I143" i="7"/>
  <c r="K143" i="7"/>
  <c r="H147" i="7"/>
  <c r="I149" i="17"/>
  <c r="M149" i="17"/>
  <c r="E148" i="10"/>
  <c r="I148" i="7"/>
  <c r="E148" i="9"/>
  <c r="J148" i="7"/>
  <c r="G148" i="7"/>
  <c r="K148" i="7"/>
  <c r="N150" i="7"/>
  <c r="H152" i="7"/>
  <c r="M154" i="17"/>
  <c r="I154" i="17"/>
  <c r="E153" i="10"/>
  <c r="H153" i="7"/>
  <c r="E153" i="9"/>
  <c r="G153" i="7"/>
  <c r="J153" i="7"/>
  <c r="K153" i="7"/>
  <c r="I157" i="7"/>
  <c r="T158" i="7"/>
  <c r="M160" i="17"/>
  <c r="I160" i="17"/>
  <c r="E159" i="10"/>
  <c r="E159" i="9"/>
  <c r="J159" i="7"/>
  <c r="G159" i="7"/>
  <c r="I159" i="7"/>
  <c r="K159" i="7"/>
  <c r="H163" i="7"/>
  <c r="M165" i="17"/>
  <c r="I165" i="17"/>
  <c r="E164" i="10"/>
  <c r="I164" i="7"/>
  <c r="E164" i="9"/>
  <c r="J164" i="7"/>
  <c r="G164" i="7"/>
  <c r="K164" i="7"/>
  <c r="N166" i="7"/>
  <c r="H168" i="7"/>
  <c r="I170" i="17"/>
  <c r="M170" i="17"/>
  <c r="E169" i="10"/>
  <c r="H169" i="7"/>
  <c r="E169" i="9"/>
  <c r="G169" i="7"/>
  <c r="J169" i="7"/>
  <c r="K169" i="7"/>
  <c r="I173" i="7"/>
  <c r="T174" i="7"/>
  <c r="I176" i="17"/>
  <c r="M176" i="17"/>
  <c r="E175" i="9"/>
  <c r="J175" i="7"/>
  <c r="E175" i="10"/>
  <c r="G175" i="7"/>
  <c r="I175" i="7"/>
  <c r="K175" i="7"/>
  <c r="H179" i="7"/>
  <c r="M181" i="17"/>
  <c r="I181" i="17"/>
  <c r="E180" i="10"/>
  <c r="I180" i="7"/>
  <c r="E180" i="9"/>
  <c r="J180" i="7"/>
  <c r="G180" i="7"/>
  <c r="K180" i="7"/>
  <c r="N182" i="7"/>
  <c r="H184" i="7"/>
  <c r="I186" i="17"/>
  <c r="M186" i="17"/>
  <c r="E185" i="10"/>
  <c r="H185" i="7"/>
  <c r="E185" i="9"/>
  <c r="G185" i="7"/>
  <c r="J185" i="7"/>
  <c r="K185" i="7"/>
  <c r="I189" i="7"/>
  <c r="T190" i="7"/>
  <c r="I192" i="17"/>
  <c r="M192" i="17"/>
  <c r="E191" i="10"/>
  <c r="E191" i="9"/>
  <c r="J191" i="7"/>
  <c r="G191" i="7"/>
  <c r="I191" i="7"/>
  <c r="K191" i="7"/>
  <c r="H195" i="7"/>
  <c r="I197" i="17"/>
  <c r="M197" i="17"/>
  <c r="E196" i="10"/>
  <c r="E196" i="9"/>
  <c r="I196" i="7"/>
  <c r="J196" i="7"/>
  <c r="G196" i="7"/>
  <c r="K196" i="7"/>
  <c r="N198" i="7"/>
  <c r="H200" i="7"/>
  <c r="I202" i="17"/>
  <c r="M202" i="17"/>
  <c r="E201" i="10"/>
  <c r="E201" i="9"/>
  <c r="H201" i="7"/>
  <c r="G201" i="7"/>
  <c r="J201" i="7"/>
  <c r="K201" i="7"/>
  <c r="I205" i="7"/>
  <c r="T206" i="7"/>
  <c r="M208" i="17"/>
  <c r="I208" i="17"/>
  <c r="E207" i="10"/>
  <c r="E207" i="9"/>
  <c r="J207" i="7"/>
  <c r="G207" i="7"/>
  <c r="I207" i="7"/>
  <c r="K207" i="7"/>
  <c r="H211" i="7"/>
  <c r="M213" i="17"/>
  <c r="I213" i="17"/>
  <c r="E212" i="10"/>
  <c r="E212" i="9"/>
  <c r="I212" i="7"/>
  <c r="J212" i="7"/>
  <c r="G212" i="7"/>
  <c r="D212" i="9" s="1"/>
  <c r="N214" i="7"/>
  <c r="H216" i="7"/>
  <c r="M218" i="17"/>
  <c r="I218" i="17"/>
  <c r="E217" i="10"/>
  <c r="E217" i="9"/>
  <c r="H217" i="7"/>
  <c r="G217" i="7"/>
  <c r="D217" i="9" s="1"/>
  <c r="J217" i="7"/>
  <c r="K217" i="7"/>
  <c r="I221" i="7"/>
  <c r="T222" i="7"/>
  <c r="M224" i="17"/>
  <c r="I224" i="17"/>
  <c r="E223" i="10"/>
  <c r="E223" i="9"/>
  <c r="J223" i="7"/>
  <c r="G223" i="7"/>
  <c r="D223" i="9" s="1"/>
  <c r="I223" i="7"/>
  <c r="K223" i="7"/>
  <c r="H227" i="7"/>
  <c r="M229" i="17"/>
  <c r="I229" i="17"/>
  <c r="E228" i="10"/>
  <c r="E228" i="9"/>
  <c r="I228" i="7"/>
  <c r="F229" i="5"/>
  <c r="J228" i="7"/>
  <c r="G228" i="7"/>
  <c r="D228" i="9" s="1"/>
  <c r="N230" i="7"/>
  <c r="H232" i="7"/>
  <c r="M234" i="17"/>
  <c r="I234" i="17"/>
  <c r="E233" i="10"/>
  <c r="E233" i="9"/>
  <c r="H233" i="7"/>
  <c r="G233" i="7"/>
  <c r="D233" i="9" s="1"/>
  <c r="J233" i="7"/>
  <c r="K233" i="7"/>
  <c r="I237" i="7"/>
  <c r="T238" i="7"/>
  <c r="M240" i="17"/>
  <c r="I240" i="17"/>
  <c r="E239" i="10"/>
  <c r="E239" i="9"/>
  <c r="J239" i="7"/>
  <c r="F240" i="5"/>
  <c r="G239" i="7"/>
  <c r="D239" i="9" s="1"/>
  <c r="I239" i="7"/>
  <c r="K239" i="7"/>
  <c r="H243" i="7"/>
  <c r="I245" i="17"/>
  <c r="M245" i="17"/>
  <c r="E244" i="10"/>
  <c r="E244" i="9"/>
  <c r="I244" i="7"/>
  <c r="F245" i="5"/>
  <c r="J244" i="7"/>
  <c r="G244" i="7"/>
  <c r="D244" i="9" s="1"/>
  <c r="N246" i="7"/>
  <c r="H248" i="7"/>
  <c r="I250" i="17"/>
  <c r="M250" i="17"/>
  <c r="E249" i="10"/>
  <c r="E249" i="9"/>
  <c r="H249" i="7"/>
  <c r="F250" i="5"/>
  <c r="G249" i="7"/>
  <c r="D249" i="9" s="1"/>
  <c r="J249" i="7"/>
  <c r="K249" i="7"/>
  <c r="I253" i="7"/>
  <c r="T254" i="7"/>
  <c r="I256" i="17"/>
  <c r="M256" i="17"/>
  <c r="E255" i="9"/>
  <c r="E255" i="10"/>
  <c r="J255" i="7"/>
  <c r="F256" i="5"/>
  <c r="G255" i="7"/>
  <c r="D255" i="9" s="1"/>
  <c r="I255" i="7"/>
  <c r="K255" i="7"/>
  <c r="I259" i="17"/>
  <c r="M259" i="17"/>
  <c r="E258" i="10"/>
  <c r="E258" i="9"/>
  <c r="H258" i="7"/>
  <c r="F259" i="5"/>
  <c r="G258" i="7"/>
  <c r="D258" i="9" s="1"/>
  <c r="J258" i="7"/>
  <c r="H259" i="7"/>
  <c r="I264" i="17"/>
  <c r="M264" i="17"/>
  <c r="E263" i="10"/>
  <c r="E263" i="9"/>
  <c r="G263" i="7"/>
  <c r="I263" i="7"/>
  <c r="F264" i="5"/>
  <c r="J263" i="7"/>
  <c r="M267" i="17"/>
  <c r="I267" i="17"/>
  <c r="E266" i="10"/>
  <c r="E266" i="9"/>
  <c r="H266" i="7"/>
  <c r="F267" i="5"/>
  <c r="G266" i="7"/>
  <c r="D266" i="9" s="1"/>
  <c r="J266" i="7"/>
  <c r="H267" i="7"/>
  <c r="M272" i="17"/>
  <c r="I272" i="17"/>
  <c r="E271" i="10"/>
  <c r="E271" i="9"/>
  <c r="G271" i="7"/>
  <c r="I271" i="7"/>
  <c r="F272" i="5"/>
  <c r="J271" i="7"/>
  <c r="M275" i="17"/>
  <c r="I275" i="17"/>
  <c r="E274" i="10"/>
  <c r="E274" i="9"/>
  <c r="H274" i="7"/>
  <c r="F275" i="5"/>
  <c r="G274" i="7"/>
  <c r="D274" i="9" s="1"/>
  <c r="J274" i="7"/>
  <c r="H275" i="7"/>
  <c r="M280" i="17"/>
  <c r="I280" i="17"/>
  <c r="E279" i="10"/>
  <c r="E279" i="9"/>
  <c r="G279" i="7"/>
  <c r="I279" i="7"/>
  <c r="F280" i="5"/>
  <c r="J279" i="7"/>
  <c r="D285" i="9"/>
  <c r="F286" i="5"/>
  <c r="I287" i="17"/>
  <c r="M287" i="17"/>
  <c r="E286" i="10"/>
  <c r="I286" i="7"/>
  <c r="H286" i="7"/>
  <c r="G286" i="7"/>
  <c r="D286" i="9" s="1"/>
  <c r="E286" i="9"/>
  <c r="J286" i="7"/>
  <c r="M288" i="17"/>
  <c r="I288" i="17"/>
  <c r="E287" i="10"/>
  <c r="E287" i="9"/>
  <c r="H287" i="7"/>
  <c r="G287" i="7"/>
  <c r="D287" i="9" s="1"/>
  <c r="J287" i="7"/>
  <c r="I287" i="7"/>
  <c r="F288" i="5"/>
  <c r="D293" i="9"/>
  <c r="F294" i="5"/>
  <c r="I295" i="17"/>
  <c r="M295" i="17"/>
  <c r="E294" i="10"/>
  <c r="I294" i="7"/>
  <c r="H294" i="7"/>
  <c r="G294" i="7"/>
  <c r="D294" i="9" s="1"/>
  <c r="F295" i="5"/>
  <c r="E294" i="9"/>
  <c r="J294" i="7"/>
  <c r="M296" i="17"/>
  <c r="I296" i="17"/>
  <c r="E295" i="10"/>
  <c r="E295" i="9"/>
  <c r="H295" i="7"/>
  <c r="G295" i="7"/>
  <c r="D295" i="9" s="1"/>
  <c r="J295" i="7"/>
  <c r="I295" i="7"/>
  <c r="F296" i="5"/>
  <c r="D301" i="9"/>
  <c r="F302" i="5"/>
  <c r="M303" i="17"/>
  <c r="I303" i="17"/>
  <c r="E302" i="10"/>
  <c r="I302" i="7"/>
  <c r="H302" i="7"/>
  <c r="G302" i="7"/>
  <c r="D302" i="9" s="1"/>
  <c r="E302" i="9"/>
  <c r="J302" i="7"/>
  <c r="I304" i="17"/>
  <c r="M304" i="17"/>
  <c r="E303" i="10"/>
  <c r="E303" i="9"/>
  <c r="H303" i="7"/>
  <c r="G303" i="7"/>
  <c r="D303" i="9" s="1"/>
  <c r="J303" i="7"/>
  <c r="I303" i="7"/>
  <c r="F304" i="5"/>
  <c r="E221" i="9"/>
  <c r="E22" i="10"/>
  <c r="E58" i="10"/>
  <c r="I283" i="17"/>
  <c r="M283" i="17"/>
  <c r="E282" i="10"/>
  <c r="E282" i="9"/>
  <c r="H282" i="7"/>
  <c r="G282" i="7"/>
  <c r="D282" i="9" s="1"/>
  <c r="O283" i="7"/>
  <c r="T283" i="7"/>
  <c r="I127" i="17"/>
  <c r="M127" i="17"/>
  <c r="E126" i="10"/>
  <c r="E126" i="9"/>
  <c r="G126" i="7"/>
  <c r="J126" i="7"/>
  <c r="I131" i="17"/>
  <c r="M131" i="17"/>
  <c r="E130" i="10"/>
  <c r="E130" i="9"/>
  <c r="G130" i="7"/>
  <c r="J130" i="7"/>
  <c r="I135" i="17"/>
  <c r="M135" i="17"/>
  <c r="E134" i="10"/>
  <c r="E134" i="9"/>
  <c r="G134" i="7"/>
  <c r="J134" i="7"/>
  <c r="I139" i="17"/>
  <c r="M139" i="17"/>
  <c r="E138" i="9"/>
  <c r="E138" i="10"/>
  <c r="G138" i="7"/>
  <c r="J138" i="7"/>
  <c r="I143" i="17"/>
  <c r="M143" i="17"/>
  <c r="E142" i="10"/>
  <c r="E142" i="9"/>
  <c r="G142" i="7"/>
  <c r="J142" i="7"/>
  <c r="I147" i="17"/>
  <c r="M147" i="17"/>
  <c r="E146" i="10"/>
  <c r="E146" i="9"/>
  <c r="G146" i="7"/>
  <c r="J146" i="7"/>
  <c r="I151" i="17"/>
  <c r="M151" i="17"/>
  <c r="E150" i="10"/>
  <c r="E150" i="9"/>
  <c r="G150" i="7"/>
  <c r="J150" i="7"/>
  <c r="I155" i="17"/>
  <c r="M155" i="17"/>
  <c r="E154" i="10"/>
  <c r="E154" i="9"/>
  <c r="G154" i="7"/>
  <c r="J154" i="7"/>
  <c r="I159" i="17"/>
  <c r="M159" i="17"/>
  <c r="E158" i="10"/>
  <c r="E158" i="9"/>
  <c r="G158" i="7"/>
  <c r="J158" i="7"/>
  <c r="M163" i="17"/>
  <c r="I163" i="17"/>
  <c r="E162" i="10"/>
  <c r="E162" i="9"/>
  <c r="G162" i="7"/>
  <c r="J162" i="7"/>
  <c r="M167" i="17"/>
  <c r="I167" i="17"/>
  <c r="E166" i="10"/>
  <c r="E166" i="9"/>
  <c r="G166" i="7"/>
  <c r="J166" i="7"/>
  <c r="M171" i="17"/>
  <c r="I171" i="17"/>
  <c r="E170" i="10"/>
  <c r="E170" i="9"/>
  <c r="G170" i="7"/>
  <c r="J170" i="7"/>
  <c r="M175" i="17"/>
  <c r="I175" i="17"/>
  <c r="E174" i="10"/>
  <c r="E174" i="9"/>
  <c r="G174" i="7"/>
  <c r="J174" i="7"/>
  <c r="M179" i="17"/>
  <c r="I179" i="17"/>
  <c r="E178" i="10"/>
  <c r="E178" i="9"/>
  <c r="G178" i="7"/>
  <c r="J178" i="7"/>
  <c r="M183" i="17"/>
  <c r="I183" i="17"/>
  <c r="E182" i="10"/>
  <c r="E182" i="9"/>
  <c r="G182" i="7"/>
  <c r="J182" i="7"/>
  <c r="I187" i="17"/>
  <c r="M187" i="17"/>
  <c r="E186" i="10"/>
  <c r="E186" i="9"/>
  <c r="G186" i="7"/>
  <c r="J186" i="7"/>
  <c r="I191" i="17"/>
  <c r="M191" i="17"/>
  <c r="E190" i="10"/>
  <c r="E190" i="9"/>
  <c r="G190" i="7"/>
  <c r="J190" i="7"/>
  <c r="I195" i="17"/>
  <c r="M195" i="17"/>
  <c r="E194" i="10"/>
  <c r="E194" i="9"/>
  <c r="G194" i="7"/>
  <c r="J194" i="7"/>
  <c r="I199" i="17"/>
  <c r="M199" i="17"/>
  <c r="E198" i="10"/>
  <c r="E198" i="9"/>
  <c r="G198" i="7"/>
  <c r="J198" i="7"/>
  <c r="I203" i="17"/>
  <c r="M203" i="17"/>
  <c r="E202" i="10"/>
  <c r="G202" i="7"/>
  <c r="E202" i="9"/>
  <c r="J202" i="7"/>
  <c r="I207" i="17"/>
  <c r="M207" i="17"/>
  <c r="E206" i="10"/>
  <c r="G206" i="7"/>
  <c r="E206" i="9"/>
  <c r="J206" i="7"/>
  <c r="M211" i="17"/>
  <c r="I211" i="17"/>
  <c r="E210" i="10"/>
  <c r="E210" i="9"/>
  <c r="G210" i="7"/>
  <c r="J210" i="7"/>
  <c r="M215" i="17"/>
  <c r="I215" i="17"/>
  <c r="E214" i="10"/>
  <c r="E214" i="9"/>
  <c r="G214" i="7"/>
  <c r="F215" i="5"/>
  <c r="J214" i="7"/>
  <c r="M219" i="17"/>
  <c r="I219" i="17"/>
  <c r="E218" i="10"/>
  <c r="E218" i="9"/>
  <c r="G218" i="7"/>
  <c r="F219" i="5"/>
  <c r="J218" i="7"/>
  <c r="M223" i="17"/>
  <c r="I223" i="17"/>
  <c r="E222" i="10"/>
  <c r="E222" i="9"/>
  <c r="G222" i="7"/>
  <c r="F223" i="5"/>
  <c r="J222" i="7"/>
  <c r="M227" i="17"/>
  <c r="I227" i="17"/>
  <c r="E226" i="10"/>
  <c r="E226" i="9"/>
  <c r="G226" i="7"/>
  <c r="F227" i="5"/>
  <c r="J226" i="7"/>
  <c r="M231" i="17"/>
  <c r="I231" i="17"/>
  <c r="E230" i="10"/>
  <c r="E230" i="9"/>
  <c r="G230" i="7"/>
  <c r="F231" i="5"/>
  <c r="J230" i="7"/>
  <c r="M235" i="17"/>
  <c r="I235" i="17"/>
  <c r="E234" i="10"/>
  <c r="G234" i="7"/>
  <c r="F235" i="5" s="1"/>
  <c r="E234" i="9"/>
  <c r="J234" i="7"/>
  <c r="M239" i="17"/>
  <c r="I239" i="17"/>
  <c r="E238" i="10"/>
  <c r="E238" i="9"/>
  <c r="G238" i="7"/>
  <c r="F239" i="5"/>
  <c r="J238" i="7"/>
  <c r="I243" i="17"/>
  <c r="M243" i="17"/>
  <c r="E242" i="10"/>
  <c r="E242" i="9"/>
  <c r="G242" i="7"/>
  <c r="F243" i="5"/>
  <c r="J242" i="7"/>
  <c r="I247" i="17"/>
  <c r="M247" i="17"/>
  <c r="E246" i="10"/>
  <c r="G246" i="7"/>
  <c r="F247" i="5" s="1"/>
  <c r="J246" i="7"/>
  <c r="I251" i="17"/>
  <c r="M251" i="17"/>
  <c r="E250" i="10"/>
  <c r="E250" i="9"/>
  <c r="G250" i="7"/>
  <c r="F251" i="5" s="1"/>
  <c r="J250" i="7"/>
  <c r="I255" i="17"/>
  <c r="M255" i="17"/>
  <c r="E254" i="10"/>
  <c r="E254" i="9"/>
  <c r="G254" i="7"/>
  <c r="F255" i="5" s="1"/>
  <c r="J254" i="7"/>
  <c r="I261" i="17"/>
  <c r="M261" i="17"/>
  <c r="E260" i="10"/>
  <c r="E260" i="9"/>
  <c r="J260" i="7"/>
  <c r="F261" i="5"/>
  <c r="I260" i="7"/>
  <c r="P261" i="7"/>
  <c r="M265" i="17"/>
  <c r="I265" i="17"/>
  <c r="E264" i="10"/>
  <c r="E264" i="9"/>
  <c r="J264" i="7"/>
  <c r="F265" i="5"/>
  <c r="I264" i="7"/>
  <c r="P265" i="7"/>
  <c r="M269" i="17"/>
  <c r="I269" i="17"/>
  <c r="E268" i="10"/>
  <c r="E268" i="9"/>
  <c r="J268" i="7"/>
  <c r="F269" i="5"/>
  <c r="I268" i="7"/>
  <c r="P269" i="7"/>
  <c r="I273" i="17"/>
  <c r="M273" i="17"/>
  <c r="E272" i="10"/>
  <c r="E272" i="9"/>
  <c r="J272" i="7"/>
  <c r="F273" i="5"/>
  <c r="I272" i="7"/>
  <c r="P273" i="7"/>
  <c r="I277" i="17"/>
  <c r="M277" i="17"/>
  <c r="E276" i="10"/>
  <c r="E276" i="9"/>
  <c r="J276" i="7"/>
  <c r="F277" i="5"/>
  <c r="I276" i="7"/>
  <c r="P277" i="7"/>
  <c r="I281" i="17"/>
  <c r="M281" i="17"/>
  <c r="E280" i="10"/>
  <c r="E280" i="9"/>
  <c r="J280" i="7"/>
  <c r="F281" i="5"/>
  <c r="I280" i="7"/>
  <c r="S284" i="7"/>
  <c r="N284" i="7"/>
  <c r="E246" i="9"/>
  <c r="I285" i="17"/>
  <c r="M285" i="17"/>
  <c r="E284" i="10"/>
  <c r="E284" i="9"/>
  <c r="J284" i="7"/>
  <c r="I284" i="7"/>
  <c r="I286" i="17"/>
  <c r="M286" i="17"/>
  <c r="E285" i="10"/>
  <c r="E285" i="9"/>
  <c r="J285" i="7"/>
  <c r="I285" i="7"/>
  <c r="H285" i="7"/>
  <c r="S288" i="7"/>
  <c r="N288" i="7"/>
  <c r="I290" i="17"/>
  <c r="M290" i="17"/>
  <c r="E289" i="10"/>
  <c r="E289" i="9"/>
  <c r="J289" i="7"/>
  <c r="I289" i="7"/>
  <c r="H289" i="7"/>
  <c r="S292" i="7"/>
  <c r="N292" i="7"/>
  <c r="I294" i="17"/>
  <c r="M294" i="17"/>
  <c r="E293" i="10"/>
  <c r="E293" i="9"/>
  <c r="J293" i="7"/>
  <c r="I293" i="7"/>
  <c r="H293" i="7"/>
  <c r="S296" i="7"/>
  <c r="N296" i="7"/>
  <c r="I298" i="17"/>
  <c r="M298" i="17"/>
  <c r="E297" i="10"/>
  <c r="E297" i="9"/>
  <c r="J297" i="7"/>
  <c r="I297" i="7"/>
  <c r="H297" i="7"/>
  <c r="S300" i="7"/>
  <c r="N300" i="7"/>
  <c r="I302" i="17"/>
  <c r="M302" i="17"/>
  <c r="E301" i="10"/>
  <c r="E301" i="9"/>
  <c r="J301" i="7"/>
  <c r="I301" i="7"/>
  <c r="H301" i="7"/>
  <c r="N284" i="17"/>
  <c r="J284" i="17"/>
  <c r="G283" i="9"/>
  <c r="J283" i="9"/>
  <c r="I283" i="9"/>
  <c r="H283" i="9"/>
  <c r="I262" i="17"/>
  <c r="M262" i="17"/>
  <c r="E261" i="10"/>
  <c r="E261" i="9"/>
  <c r="I261" i="7"/>
  <c r="H261" i="7"/>
  <c r="M266" i="17"/>
  <c r="I266" i="17"/>
  <c r="E265" i="10"/>
  <c r="E265" i="9"/>
  <c r="I265" i="7"/>
  <c r="H265" i="7"/>
  <c r="M270" i="17"/>
  <c r="I270" i="17"/>
  <c r="E269" i="10"/>
  <c r="E269" i="9"/>
  <c r="I269" i="7"/>
  <c r="H269" i="7"/>
  <c r="M274" i="17"/>
  <c r="I274" i="17"/>
  <c r="E273" i="10"/>
  <c r="E273" i="9"/>
  <c r="I273" i="7"/>
  <c r="H273" i="7"/>
  <c r="I278" i="17"/>
  <c r="M278" i="17"/>
  <c r="E277" i="10"/>
  <c r="E277" i="9"/>
  <c r="I277" i="7"/>
  <c r="H277" i="7"/>
  <c r="I282" i="17"/>
  <c r="M282" i="17"/>
  <c r="E281" i="10"/>
  <c r="E281" i="9"/>
  <c r="I281" i="7"/>
  <c r="H281" i="7"/>
  <c r="N283" i="7"/>
  <c r="I288" i="7"/>
  <c r="I292" i="7"/>
  <c r="I296" i="7"/>
  <c r="I300" i="7"/>
  <c r="M284" i="17"/>
  <c r="I284" i="17"/>
  <c r="E283" i="10"/>
  <c r="G283" i="7"/>
  <c r="J283" i="7"/>
  <c r="G284" i="7"/>
  <c r="I289" i="17"/>
  <c r="M289" i="17"/>
  <c r="E288" i="10"/>
  <c r="E288" i="9"/>
  <c r="G288" i="7"/>
  <c r="J288" i="7"/>
  <c r="I293" i="17"/>
  <c r="M293" i="17"/>
  <c r="E292" i="10"/>
  <c r="E292" i="9"/>
  <c r="G292" i="7"/>
  <c r="J292" i="7"/>
  <c r="I297" i="17"/>
  <c r="M297" i="17"/>
  <c r="E296" i="10"/>
  <c r="E296" i="9"/>
  <c r="G296" i="7"/>
  <c r="J296" i="7"/>
  <c r="M301" i="17"/>
  <c r="I301" i="17"/>
  <c r="E300" i="10"/>
  <c r="E300" i="9"/>
  <c r="G300" i="7"/>
  <c r="J300" i="7"/>
  <c r="D251" i="17" l="1"/>
  <c r="F250" i="9"/>
  <c r="I251" i="5"/>
  <c r="L251" i="5" s="1"/>
  <c r="D255" i="17"/>
  <c r="F254" i="9"/>
  <c r="I255" i="5"/>
  <c r="L255" i="5" s="1"/>
  <c r="D247" i="17"/>
  <c r="F246" i="9"/>
  <c r="I247" i="5"/>
  <c r="L247" i="5" s="1"/>
  <c r="D235" i="17"/>
  <c r="F234" i="9"/>
  <c r="I235" i="5"/>
  <c r="L235" i="5" s="1"/>
  <c r="F297" i="5"/>
  <c r="D296" i="9"/>
  <c r="K293" i="17"/>
  <c r="O293" i="17"/>
  <c r="J292" i="10"/>
  <c r="I292" i="10"/>
  <c r="H292" i="10"/>
  <c r="G292" i="10"/>
  <c r="O300" i="7"/>
  <c r="T300" i="7"/>
  <c r="N278" i="17"/>
  <c r="J278" i="17"/>
  <c r="I277" i="9"/>
  <c r="H277" i="9"/>
  <c r="J277" i="9"/>
  <c r="G277" i="9"/>
  <c r="D277" i="10" s="1"/>
  <c r="G278" i="5"/>
  <c r="O274" i="17"/>
  <c r="K274" i="17"/>
  <c r="I273" i="10"/>
  <c r="H273" i="10"/>
  <c r="J273" i="10"/>
  <c r="G273" i="10"/>
  <c r="N262" i="17"/>
  <c r="J262" i="17"/>
  <c r="I261" i="9"/>
  <c r="H261" i="9"/>
  <c r="J261" i="9"/>
  <c r="G261" i="9"/>
  <c r="D261" i="10" s="1"/>
  <c r="K294" i="17"/>
  <c r="O294" i="17"/>
  <c r="I293" i="10"/>
  <c r="H293" i="10"/>
  <c r="G293" i="10"/>
  <c r="J293" i="10"/>
  <c r="U285" i="7"/>
  <c r="P285" i="7"/>
  <c r="N285" i="17"/>
  <c r="J285" i="17"/>
  <c r="J284" i="9"/>
  <c r="I284" i="9"/>
  <c r="H284" i="9"/>
  <c r="G284" i="9"/>
  <c r="D284" i="10" s="1"/>
  <c r="G285" i="5"/>
  <c r="N247" i="17"/>
  <c r="J247" i="17"/>
  <c r="H246" i="9"/>
  <c r="G246" i="9"/>
  <c r="D246" i="10" s="1"/>
  <c r="I246" i="9"/>
  <c r="J246" i="9"/>
  <c r="G247" i="5"/>
  <c r="K281" i="17"/>
  <c r="O281" i="17"/>
  <c r="J280" i="10"/>
  <c r="I280" i="10"/>
  <c r="G280" i="10"/>
  <c r="H280" i="10"/>
  <c r="N277" i="17"/>
  <c r="J277" i="17"/>
  <c r="J276" i="9"/>
  <c r="I276" i="9"/>
  <c r="H276" i="9"/>
  <c r="G276" i="9"/>
  <c r="D276" i="10" s="1"/>
  <c r="D265" i="17"/>
  <c r="F264" i="9"/>
  <c r="I265" i="5"/>
  <c r="L265" i="5" s="1"/>
  <c r="T260" i="7"/>
  <c r="O260" i="7"/>
  <c r="N261" i="17"/>
  <c r="J261" i="17"/>
  <c r="J260" i="9"/>
  <c r="I260" i="9"/>
  <c r="H260" i="9"/>
  <c r="G260" i="9"/>
  <c r="D260" i="10" s="1"/>
  <c r="G261" i="5"/>
  <c r="N255" i="17"/>
  <c r="J255" i="17"/>
  <c r="H254" i="9"/>
  <c r="G254" i="9"/>
  <c r="D254" i="10" s="1"/>
  <c r="I254" i="9"/>
  <c r="J254" i="9"/>
  <c r="G255" i="5"/>
  <c r="U242" i="7"/>
  <c r="P242" i="7"/>
  <c r="U238" i="7"/>
  <c r="P238" i="7"/>
  <c r="U234" i="7"/>
  <c r="P234" i="7"/>
  <c r="U230" i="7"/>
  <c r="P230" i="7"/>
  <c r="K231" i="17"/>
  <c r="O231" i="17"/>
  <c r="H230" i="10"/>
  <c r="G230" i="10"/>
  <c r="I230" i="10"/>
  <c r="J230" i="10"/>
  <c r="K227" i="17"/>
  <c r="O227" i="17"/>
  <c r="H226" i="10"/>
  <c r="G226" i="10"/>
  <c r="I226" i="10"/>
  <c r="J226" i="10"/>
  <c r="K223" i="17"/>
  <c r="O223" i="17"/>
  <c r="H222" i="10"/>
  <c r="G222" i="10"/>
  <c r="I222" i="10"/>
  <c r="J222" i="10"/>
  <c r="K219" i="17"/>
  <c r="O219" i="17"/>
  <c r="H218" i="10"/>
  <c r="G218" i="10"/>
  <c r="I218" i="10"/>
  <c r="J218" i="10"/>
  <c r="K215" i="17"/>
  <c r="O215" i="17"/>
  <c r="H214" i="10"/>
  <c r="G214" i="10"/>
  <c r="I214" i="10"/>
  <c r="J214" i="10"/>
  <c r="D202" i="9"/>
  <c r="F203" i="5"/>
  <c r="O199" i="17"/>
  <c r="K199" i="17"/>
  <c r="H198" i="10"/>
  <c r="G198" i="10"/>
  <c r="I198" i="10"/>
  <c r="J198" i="10"/>
  <c r="J187" i="17"/>
  <c r="N187" i="17"/>
  <c r="J186" i="9"/>
  <c r="I186" i="9"/>
  <c r="H186" i="9"/>
  <c r="G187" i="5"/>
  <c r="G186" i="9"/>
  <c r="D186" i="10" s="1"/>
  <c r="U178" i="7"/>
  <c r="P178" i="7"/>
  <c r="D174" i="9"/>
  <c r="F175" i="5"/>
  <c r="U146" i="7"/>
  <c r="P146" i="7"/>
  <c r="D142" i="9"/>
  <c r="F143" i="5"/>
  <c r="U130" i="7"/>
  <c r="P130" i="7"/>
  <c r="D126" i="9"/>
  <c r="F127" i="5"/>
  <c r="O59" i="17"/>
  <c r="K59" i="17"/>
  <c r="H58" i="10"/>
  <c r="G58" i="10"/>
  <c r="J58" i="10"/>
  <c r="I58" i="10"/>
  <c r="S303" i="7"/>
  <c r="N303" i="7"/>
  <c r="N303" i="17"/>
  <c r="J303" i="17"/>
  <c r="H302" i="9"/>
  <c r="G302" i="9"/>
  <c r="D302" i="10" s="1"/>
  <c r="I302" i="9"/>
  <c r="J302" i="9"/>
  <c r="T295" i="7"/>
  <c r="O295" i="7"/>
  <c r="D295" i="17"/>
  <c r="F294" i="9"/>
  <c r="I295" i="5"/>
  <c r="L295" i="5" s="1"/>
  <c r="S287" i="7"/>
  <c r="N287" i="7"/>
  <c r="T286" i="7"/>
  <c r="O286" i="7"/>
  <c r="S275" i="7"/>
  <c r="N275" i="7"/>
  <c r="S267" i="7"/>
  <c r="N267" i="7"/>
  <c r="S259" i="7"/>
  <c r="N259" i="7"/>
  <c r="D256" i="17"/>
  <c r="F255" i="9"/>
  <c r="I256" i="5"/>
  <c r="L256" i="5" s="1"/>
  <c r="D245" i="17"/>
  <c r="F244" i="9"/>
  <c r="I245" i="5"/>
  <c r="L245" i="5" s="1"/>
  <c r="O240" i="17"/>
  <c r="K240" i="17"/>
  <c r="J239" i="10"/>
  <c r="H239" i="10"/>
  <c r="G239" i="10"/>
  <c r="I239" i="10"/>
  <c r="T237" i="7"/>
  <c r="O237" i="7"/>
  <c r="N234" i="17"/>
  <c r="J234" i="17"/>
  <c r="H233" i="9"/>
  <c r="J233" i="9"/>
  <c r="I233" i="9"/>
  <c r="G233" i="9"/>
  <c r="D233" i="10" s="1"/>
  <c r="G234" i="5"/>
  <c r="U228" i="7"/>
  <c r="P228" i="7"/>
  <c r="P217" i="7"/>
  <c r="U217" i="7"/>
  <c r="J208" i="17"/>
  <c r="N208" i="17"/>
  <c r="J207" i="9"/>
  <c r="I207" i="9"/>
  <c r="G207" i="9"/>
  <c r="D207" i="10" s="1"/>
  <c r="H207" i="9"/>
  <c r="G208" i="5"/>
  <c r="P201" i="7"/>
  <c r="U201" i="7"/>
  <c r="S200" i="7"/>
  <c r="N200" i="7"/>
  <c r="V200" i="7" s="1"/>
  <c r="J197" i="17"/>
  <c r="N197" i="17"/>
  <c r="I196" i="9"/>
  <c r="G196" i="9"/>
  <c r="D196" i="10" s="1"/>
  <c r="H196" i="9"/>
  <c r="G197" i="5"/>
  <c r="J196" i="9"/>
  <c r="D191" i="9"/>
  <c r="F192" i="5"/>
  <c r="F186" i="5"/>
  <c r="D185" i="9"/>
  <c r="O181" i="17"/>
  <c r="K181" i="17"/>
  <c r="I180" i="10"/>
  <c r="J180" i="10"/>
  <c r="G180" i="10"/>
  <c r="H180" i="10"/>
  <c r="N170" i="17"/>
  <c r="J170" i="17"/>
  <c r="G169" i="9"/>
  <c r="D169" i="10" s="1"/>
  <c r="J169" i="9"/>
  <c r="I169" i="9"/>
  <c r="H169" i="9"/>
  <c r="N165" i="17"/>
  <c r="J165" i="17"/>
  <c r="H164" i="9"/>
  <c r="G164" i="9"/>
  <c r="D164" i="10" s="1"/>
  <c r="I164" i="9"/>
  <c r="J164" i="9"/>
  <c r="G165" i="5"/>
  <c r="R159" i="7"/>
  <c r="Q159" i="7"/>
  <c r="L159" i="7"/>
  <c r="V159" i="7" s="1"/>
  <c r="M159" i="7"/>
  <c r="S153" i="7"/>
  <c r="N153" i="7"/>
  <c r="Q148" i="7"/>
  <c r="M148" i="7"/>
  <c r="R148" i="7"/>
  <c r="L148" i="7"/>
  <c r="T143" i="7"/>
  <c r="O143" i="7"/>
  <c r="P137" i="7"/>
  <c r="U137" i="7"/>
  <c r="S136" i="7"/>
  <c r="W136" i="7" s="1"/>
  <c r="N136" i="7"/>
  <c r="N131" i="7"/>
  <c r="V131" i="7" s="1"/>
  <c r="S131" i="7"/>
  <c r="W131" i="7" s="1"/>
  <c r="N128" i="17"/>
  <c r="J128" i="17"/>
  <c r="I127" i="9"/>
  <c r="H127" i="9"/>
  <c r="J127" i="9"/>
  <c r="G127" i="9"/>
  <c r="D127" i="10" s="1"/>
  <c r="T125" i="7"/>
  <c r="O125" i="7"/>
  <c r="T121" i="7"/>
  <c r="O121" i="7"/>
  <c r="U120" i="7"/>
  <c r="P120" i="7"/>
  <c r="S118" i="7"/>
  <c r="N118" i="7"/>
  <c r="N113" i="7"/>
  <c r="S113" i="7"/>
  <c r="O111" i="17"/>
  <c r="K111" i="17"/>
  <c r="H110" i="10"/>
  <c r="G110" i="10"/>
  <c r="J110" i="10"/>
  <c r="I110" i="10"/>
  <c r="D99" i="9"/>
  <c r="F100" i="5"/>
  <c r="O98" i="17"/>
  <c r="K98" i="17"/>
  <c r="I97" i="10"/>
  <c r="H97" i="10"/>
  <c r="J97" i="10"/>
  <c r="G97" i="10"/>
  <c r="O97" i="17"/>
  <c r="K97" i="17"/>
  <c r="J96" i="10"/>
  <c r="I96" i="10"/>
  <c r="G96" i="10"/>
  <c r="H96" i="10"/>
  <c r="R95" i="7"/>
  <c r="Q95" i="7"/>
  <c r="L95" i="7"/>
  <c r="M95" i="7"/>
  <c r="T89" i="7"/>
  <c r="O89" i="7"/>
  <c r="U88" i="7"/>
  <c r="P88" i="7"/>
  <c r="N89" i="17"/>
  <c r="J89" i="17"/>
  <c r="H88" i="9"/>
  <c r="G88" i="9"/>
  <c r="D88" i="10" s="1"/>
  <c r="J88" i="9"/>
  <c r="I88" i="9"/>
  <c r="G89" i="5"/>
  <c r="S86" i="7"/>
  <c r="N86" i="7"/>
  <c r="L81" i="7"/>
  <c r="Q81" i="7"/>
  <c r="M81" i="7"/>
  <c r="R81" i="7"/>
  <c r="R79" i="7"/>
  <c r="Q79" i="7"/>
  <c r="L79" i="7"/>
  <c r="M79" i="7"/>
  <c r="N73" i="17"/>
  <c r="J73" i="17"/>
  <c r="H72" i="9"/>
  <c r="G72" i="9"/>
  <c r="D72" i="10" s="1"/>
  <c r="J72" i="9"/>
  <c r="I72" i="9"/>
  <c r="G73" i="5"/>
  <c r="N69" i="17"/>
  <c r="J69" i="17"/>
  <c r="H68" i="9"/>
  <c r="G68" i="9"/>
  <c r="D68" i="10" s="1"/>
  <c r="I68" i="9"/>
  <c r="J68" i="9"/>
  <c r="G69" i="5"/>
  <c r="L65" i="7"/>
  <c r="Q65" i="7"/>
  <c r="M65" i="7"/>
  <c r="R65" i="7"/>
  <c r="R63" i="7"/>
  <c r="Q63" i="7"/>
  <c r="L63" i="7"/>
  <c r="V63" i="7" s="1"/>
  <c r="M63" i="7"/>
  <c r="N61" i="17"/>
  <c r="J61" i="17"/>
  <c r="H60" i="9"/>
  <c r="G60" i="9"/>
  <c r="D60" i="10" s="1"/>
  <c r="I60" i="9"/>
  <c r="G61" i="5"/>
  <c r="J60" i="9"/>
  <c r="L57" i="7"/>
  <c r="V57" i="7" s="1"/>
  <c r="Q57" i="7"/>
  <c r="R57" i="7"/>
  <c r="M57" i="7"/>
  <c r="N57" i="17"/>
  <c r="J57" i="17"/>
  <c r="H56" i="9"/>
  <c r="G56" i="9"/>
  <c r="D56" i="10" s="1"/>
  <c r="J56" i="9"/>
  <c r="I56" i="9"/>
  <c r="G57" i="5"/>
  <c r="N53" i="17"/>
  <c r="J53" i="17"/>
  <c r="H52" i="9"/>
  <c r="G52" i="9"/>
  <c r="D52" i="10" s="1"/>
  <c r="I52" i="9"/>
  <c r="J52" i="9"/>
  <c r="G53" i="5"/>
  <c r="L49" i="7"/>
  <c r="Q49" i="7"/>
  <c r="M49" i="7"/>
  <c r="R49" i="7"/>
  <c r="R47" i="7"/>
  <c r="L47" i="7"/>
  <c r="Q47" i="7"/>
  <c r="M47" i="7"/>
  <c r="N41" i="17"/>
  <c r="J41" i="17"/>
  <c r="H40" i="9"/>
  <c r="G40" i="9"/>
  <c r="D40" i="10" s="1"/>
  <c r="J40" i="9"/>
  <c r="I40" i="9"/>
  <c r="G41" i="5"/>
  <c r="N37" i="17"/>
  <c r="J37" i="17"/>
  <c r="H36" i="9"/>
  <c r="G36" i="9"/>
  <c r="D36" i="10" s="1"/>
  <c r="I36" i="9"/>
  <c r="J36" i="9"/>
  <c r="G37" i="5"/>
  <c r="N33" i="17"/>
  <c r="J33" i="17"/>
  <c r="H32" i="9"/>
  <c r="G32" i="9"/>
  <c r="D32" i="10" s="1"/>
  <c r="J32" i="9"/>
  <c r="I32" i="9"/>
  <c r="G33" i="5"/>
  <c r="T13" i="7"/>
  <c r="O13" i="7"/>
  <c r="G118" i="17"/>
  <c r="K117" i="9"/>
  <c r="G86" i="17"/>
  <c r="K85" i="9"/>
  <c r="N249" i="17"/>
  <c r="J249" i="17"/>
  <c r="J248" i="9"/>
  <c r="I248" i="9"/>
  <c r="H248" i="9"/>
  <c r="G248" i="9"/>
  <c r="D248" i="10" s="1"/>
  <c r="G249" i="5"/>
  <c r="P205" i="7"/>
  <c r="U205" i="7"/>
  <c r="J206" i="17"/>
  <c r="N206" i="17"/>
  <c r="H205" i="9"/>
  <c r="I205" i="9"/>
  <c r="G205" i="9"/>
  <c r="D205" i="10" s="1"/>
  <c r="G206" i="5"/>
  <c r="J205" i="9"/>
  <c r="U195" i="7"/>
  <c r="P195" i="7"/>
  <c r="O174" i="17"/>
  <c r="K174" i="17"/>
  <c r="H173" i="10"/>
  <c r="J173" i="10"/>
  <c r="G173" i="10"/>
  <c r="I173" i="10"/>
  <c r="U136" i="7"/>
  <c r="P136" i="7"/>
  <c r="D131" i="9"/>
  <c r="F132" i="5"/>
  <c r="T107" i="7"/>
  <c r="O107" i="7"/>
  <c r="U66" i="7"/>
  <c r="P66" i="7"/>
  <c r="N59" i="17"/>
  <c r="J59" i="17"/>
  <c r="J58" i="9"/>
  <c r="I58" i="9"/>
  <c r="H58" i="9"/>
  <c r="G59" i="5"/>
  <c r="G58" i="9"/>
  <c r="D58" i="10" s="1"/>
  <c r="U42" i="7"/>
  <c r="P42" i="7"/>
  <c r="O15" i="7"/>
  <c r="T15" i="7"/>
  <c r="J13" i="10"/>
  <c r="I13" i="10"/>
  <c r="U10" i="7"/>
  <c r="P10" i="7"/>
  <c r="I7" i="9"/>
  <c r="H7" i="9"/>
  <c r="J7" i="9"/>
  <c r="D270" i="17"/>
  <c r="F269" i="9"/>
  <c r="I270" i="5"/>
  <c r="L270" i="5" s="1"/>
  <c r="D262" i="17"/>
  <c r="F261" i="9"/>
  <c r="I262" i="5"/>
  <c r="L262" i="5" s="1"/>
  <c r="R251" i="7"/>
  <c r="Q251" i="7"/>
  <c r="L251" i="7"/>
  <c r="M251" i="7"/>
  <c r="N252" i="17"/>
  <c r="J252" i="17"/>
  <c r="G251" i="9"/>
  <c r="D251" i="10" s="1"/>
  <c r="J251" i="9"/>
  <c r="I251" i="9"/>
  <c r="H251" i="9"/>
  <c r="G252" i="5"/>
  <c r="L245" i="7"/>
  <c r="R245" i="7"/>
  <c r="M245" i="7"/>
  <c r="Q245" i="7"/>
  <c r="W245" i="7" s="1"/>
  <c r="J236" i="17"/>
  <c r="N236" i="17"/>
  <c r="J235" i="9"/>
  <c r="G235" i="9"/>
  <c r="D235" i="10" s="1"/>
  <c r="I235" i="9"/>
  <c r="H235" i="9"/>
  <c r="G236" i="5"/>
  <c r="N230" i="17"/>
  <c r="J230" i="17"/>
  <c r="H229" i="9"/>
  <c r="J229" i="9"/>
  <c r="I229" i="9"/>
  <c r="G229" i="9"/>
  <c r="D229" i="10" s="1"/>
  <c r="D225" i="17"/>
  <c r="F224" i="9"/>
  <c r="I225" i="5"/>
  <c r="L225" i="5" s="1"/>
  <c r="O225" i="17"/>
  <c r="K225" i="17"/>
  <c r="J224" i="10"/>
  <c r="I224" i="10"/>
  <c r="H224" i="10"/>
  <c r="G224" i="10"/>
  <c r="T219" i="7"/>
  <c r="O219" i="7"/>
  <c r="P213" i="7"/>
  <c r="U213" i="7"/>
  <c r="J209" i="17"/>
  <c r="N209" i="17"/>
  <c r="I208" i="9"/>
  <c r="H208" i="9"/>
  <c r="G208" i="9"/>
  <c r="D208" i="10" s="1"/>
  <c r="J208" i="9"/>
  <c r="G209" i="5"/>
  <c r="R203" i="7"/>
  <c r="Q203" i="7"/>
  <c r="L203" i="7"/>
  <c r="M203" i="7"/>
  <c r="L197" i="7"/>
  <c r="R197" i="7"/>
  <c r="M197" i="7"/>
  <c r="Q197" i="7"/>
  <c r="Q192" i="7"/>
  <c r="M192" i="7"/>
  <c r="R192" i="7"/>
  <c r="L192" i="7"/>
  <c r="D176" i="9"/>
  <c r="F177" i="5"/>
  <c r="T171" i="7"/>
  <c r="O171" i="7"/>
  <c r="N172" i="17"/>
  <c r="J172" i="17"/>
  <c r="I171" i="9"/>
  <c r="H171" i="9"/>
  <c r="J171" i="9"/>
  <c r="G171" i="9"/>
  <c r="D171" i="10" s="1"/>
  <c r="G172" i="5"/>
  <c r="D165" i="9"/>
  <c r="F166" i="5"/>
  <c r="N161" i="17"/>
  <c r="J161" i="17"/>
  <c r="H160" i="9"/>
  <c r="G160" i="9"/>
  <c r="D160" i="10" s="1"/>
  <c r="J160" i="9"/>
  <c r="I160" i="9"/>
  <c r="G161" i="5"/>
  <c r="T111" i="7"/>
  <c r="O111" i="7"/>
  <c r="U102" i="7"/>
  <c r="P102" i="7"/>
  <c r="U6" i="7"/>
  <c r="P6" i="7"/>
  <c r="I4" i="10"/>
  <c r="J4" i="10"/>
  <c r="D228" i="17"/>
  <c r="F227" i="9"/>
  <c r="I228" i="5"/>
  <c r="L228" i="5" s="1"/>
  <c r="V205" i="7"/>
  <c r="T179" i="7"/>
  <c r="O179" i="7"/>
  <c r="S157" i="7"/>
  <c r="N157" i="7"/>
  <c r="V157" i="7" s="1"/>
  <c r="W152" i="7"/>
  <c r="P78" i="7"/>
  <c r="U78" i="7"/>
  <c r="D66" i="9"/>
  <c r="F67" i="5"/>
  <c r="P54" i="7"/>
  <c r="U54" i="7"/>
  <c r="N17" i="17"/>
  <c r="J17" i="17"/>
  <c r="H16" i="9"/>
  <c r="G16" i="9"/>
  <c r="D16" i="10" s="1"/>
  <c r="J16" i="9"/>
  <c r="I16" i="9"/>
  <c r="G17" i="5"/>
  <c r="D300" i="17"/>
  <c r="F299" i="9"/>
  <c r="I300" i="5"/>
  <c r="L300" i="5" s="1"/>
  <c r="D271" i="17"/>
  <c r="F270" i="9"/>
  <c r="I271" i="5"/>
  <c r="L271" i="5" s="1"/>
  <c r="U267" i="7"/>
  <c r="P267" i="7"/>
  <c r="O259" i="7"/>
  <c r="T259" i="7"/>
  <c r="D257" i="9"/>
  <c r="N253" i="17"/>
  <c r="J253" i="17"/>
  <c r="J252" i="9"/>
  <c r="I252" i="9"/>
  <c r="H252" i="9"/>
  <c r="G252" i="9"/>
  <c r="D252" i="10" s="1"/>
  <c r="G253" i="5"/>
  <c r="N248" i="17"/>
  <c r="J248" i="17"/>
  <c r="G247" i="9"/>
  <c r="D247" i="10" s="1"/>
  <c r="J247" i="9"/>
  <c r="I247" i="9"/>
  <c r="H247" i="9"/>
  <c r="G248" i="5"/>
  <c r="S241" i="7"/>
  <c r="N241" i="7"/>
  <c r="T236" i="7"/>
  <c r="O236" i="7"/>
  <c r="R231" i="7"/>
  <c r="Q231" i="7"/>
  <c r="L231" i="7"/>
  <c r="M231" i="7"/>
  <c r="P225" i="7"/>
  <c r="U225" i="7"/>
  <c r="T215" i="7"/>
  <c r="O215" i="7"/>
  <c r="O210" i="17"/>
  <c r="K210" i="17"/>
  <c r="I209" i="10"/>
  <c r="H209" i="10"/>
  <c r="J209" i="10"/>
  <c r="G209" i="10"/>
  <c r="U204" i="7"/>
  <c r="P204" i="7"/>
  <c r="O205" i="17"/>
  <c r="K205" i="17"/>
  <c r="J204" i="10"/>
  <c r="I204" i="10"/>
  <c r="H204" i="10"/>
  <c r="G204" i="10"/>
  <c r="O194" i="17"/>
  <c r="K194" i="17"/>
  <c r="H193" i="10"/>
  <c r="J193" i="10"/>
  <c r="G193" i="10"/>
  <c r="I193" i="10"/>
  <c r="U188" i="7"/>
  <c r="P188" i="7"/>
  <c r="D172" i="9"/>
  <c r="F173" i="5"/>
  <c r="D167" i="9"/>
  <c r="F168" i="5"/>
  <c r="P161" i="7"/>
  <c r="U161" i="7"/>
  <c r="O152" i="17"/>
  <c r="K152" i="17"/>
  <c r="G151" i="10"/>
  <c r="J151" i="10"/>
  <c r="I151" i="10"/>
  <c r="H151" i="10"/>
  <c r="L145" i="7"/>
  <c r="V145" i="7" s="1"/>
  <c r="R145" i="7"/>
  <c r="M145" i="7"/>
  <c r="Q145" i="7"/>
  <c r="T140" i="7"/>
  <c r="O140" i="7"/>
  <c r="T135" i="7"/>
  <c r="O135" i="7"/>
  <c r="N136" i="17"/>
  <c r="J136" i="17"/>
  <c r="I135" i="9"/>
  <c r="H135" i="9"/>
  <c r="J135" i="9"/>
  <c r="G135" i="9"/>
  <c r="D135" i="10" s="1"/>
  <c r="L129" i="7"/>
  <c r="R129" i="7"/>
  <c r="M129" i="7"/>
  <c r="Q129" i="7"/>
  <c r="T124" i="7"/>
  <c r="O124" i="7"/>
  <c r="T116" i="7"/>
  <c r="O116" i="7"/>
  <c r="D114" i="9"/>
  <c r="F115" i="5"/>
  <c r="P109" i="7"/>
  <c r="U109" i="7"/>
  <c r="O110" i="17"/>
  <c r="K110" i="17"/>
  <c r="I109" i="10"/>
  <c r="H109" i="10"/>
  <c r="G109" i="10"/>
  <c r="J109" i="10"/>
  <c r="O109" i="17"/>
  <c r="K109" i="17"/>
  <c r="J108" i="10"/>
  <c r="I108" i="10"/>
  <c r="H108" i="10"/>
  <c r="G108" i="10"/>
  <c r="O107" i="17"/>
  <c r="K107" i="17"/>
  <c r="H106" i="10"/>
  <c r="G106" i="10"/>
  <c r="J106" i="10"/>
  <c r="I106" i="10"/>
  <c r="S101" i="7"/>
  <c r="N101" i="7"/>
  <c r="N101" i="17"/>
  <c r="J101" i="17"/>
  <c r="H100" i="9"/>
  <c r="G100" i="9"/>
  <c r="D100" i="10" s="1"/>
  <c r="I100" i="9"/>
  <c r="J100" i="9"/>
  <c r="G101" i="5"/>
  <c r="O99" i="17"/>
  <c r="K99" i="17"/>
  <c r="H98" i="10"/>
  <c r="G98" i="10"/>
  <c r="J98" i="10"/>
  <c r="I98" i="10"/>
  <c r="T92" i="7"/>
  <c r="O92" i="7"/>
  <c r="O91" i="17"/>
  <c r="K91" i="17"/>
  <c r="H90" i="10"/>
  <c r="G90" i="10"/>
  <c r="J90" i="10"/>
  <c r="I90" i="10"/>
  <c r="S85" i="7"/>
  <c r="N85" i="7"/>
  <c r="Q36" i="7"/>
  <c r="M36" i="7"/>
  <c r="R36" i="7"/>
  <c r="L36" i="7"/>
  <c r="Q24" i="7"/>
  <c r="M24" i="7"/>
  <c r="R24" i="7"/>
  <c r="L24" i="7"/>
  <c r="W7" i="7"/>
  <c r="D90" i="17"/>
  <c r="F89" i="9"/>
  <c r="I90" i="5"/>
  <c r="L90" i="5" s="1"/>
  <c r="T81" i="7"/>
  <c r="O81" i="7"/>
  <c r="P81" i="7"/>
  <c r="U81" i="7"/>
  <c r="O82" i="17"/>
  <c r="K82" i="17"/>
  <c r="I81" i="10"/>
  <c r="H81" i="10"/>
  <c r="J81" i="10"/>
  <c r="G81" i="10"/>
  <c r="P73" i="7"/>
  <c r="U73" i="7"/>
  <c r="O66" i="17"/>
  <c r="K66" i="17"/>
  <c r="I65" i="10"/>
  <c r="H65" i="10"/>
  <c r="J65" i="10"/>
  <c r="G65" i="10"/>
  <c r="P57" i="7"/>
  <c r="U57" i="7"/>
  <c r="O50" i="17"/>
  <c r="K50" i="17"/>
  <c r="I49" i="10"/>
  <c r="H49" i="10"/>
  <c r="J49" i="10"/>
  <c r="G49" i="10"/>
  <c r="P41" i="7"/>
  <c r="U41" i="7"/>
  <c r="T33" i="7"/>
  <c r="O33" i="7"/>
  <c r="O34" i="17"/>
  <c r="K34" i="17"/>
  <c r="H33" i="10"/>
  <c r="J33" i="10"/>
  <c r="I33" i="10"/>
  <c r="G33" i="10"/>
  <c r="D26" i="17"/>
  <c r="F25" i="9"/>
  <c r="I26" i="5"/>
  <c r="L26" i="5" s="1"/>
  <c r="P17" i="7"/>
  <c r="U17" i="7"/>
  <c r="O64" i="17"/>
  <c r="K64" i="17"/>
  <c r="G63" i="10"/>
  <c r="J63" i="10"/>
  <c r="I63" i="10"/>
  <c r="H63" i="10"/>
  <c r="O40" i="17"/>
  <c r="K40" i="17"/>
  <c r="J39" i="10"/>
  <c r="G39" i="10"/>
  <c r="I39" i="10"/>
  <c r="H39" i="10"/>
  <c r="N23" i="7"/>
  <c r="S23" i="7"/>
  <c r="O24" i="17"/>
  <c r="K24" i="17"/>
  <c r="J23" i="10"/>
  <c r="G23" i="10"/>
  <c r="H23" i="10"/>
  <c r="I23" i="10"/>
  <c r="Q244" i="7"/>
  <c r="M244" i="7"/>
  <c r="R244" i="7"/>
  <c r="L244" i="7"/>
  <c r="D36" i="17"/>
  <c r="F35" i="9"/>
  <c r="I36" i="5"/>
  <c r="L36" i="5" s="1"/>
  <c r="U27" i="7"/>
  <c r="P27" i="7"/>
  <c r="D21" i="17"/>
  <c r="F20" i="9"/>
  <c r="I21" i="5"/>
  <c r="L21" i="5" s="1"/>
  <c r="J11" i="10"/>
  <c r="I11" i="10"/>
  <c r="R288" i="7"/>
  <c r="L288" i="7"/>
  <c r="V288" i="7" s="1"/>
  <c r="Q288" i="7"/>
  <c r="W288" i="7" s="1"/>
  <c r="M288" i="7"/>
  <c r="Q256" i="7"/>
  <c r="M256" i="7"/>
  <c r="R256" i="7"/>
  <c r="L256" i="7"/>
  <c r="Q224" i="7"/>
  <c r="M224" i="7"/>
  <c r="R224" i="7"/>
  <c r="L224" i="7"/>
  <c r="D73" i="17"/>
  <c r="F72" i="9"/>
  <c r="I73" i="5"/>
  <c r="L73" i="5" s="1"/>
  <c r="O62" i="17"/>
  <c r="K62" i="17"/>
  <c r="I61" i="10"/>
  <c r="H61" i="10"/>
  <c r="G61" i="10"/>
  <c r="J61" i="10"/>
  <c r="T45" i="7"/>
  <c r="O45" i="7"/>
  <c r="D41" i="17"/>
  <c r="I41" i="5"/>
  <c r="L41" i="5" s="1"/>
  <c r="F40" i="9"/>
  <c r="D25" i="17"/>
  <c r="I25" i="5"/>
  <c r="L25" i="5" s="1"/>
  <c r="F24" i="9"/>
  <c r="O20" i="17"/>
  <c r="K20" i="17"/>
  <c r="J19" i="10"/>
  <c r="G19" i="10"/>
  <c r="H19" i="10"/>
  <c r="I19" i="10"/>
  <c r="N79" i="7"/>
  <c r="S79" i="7"/>
  <c r="N80" i="17"/>
  <c r="J80" i="17"/>
  <c r="I79" i="9"/>
  <c r="H79" i="9"/>
  <c r="J79" i="9"/>
  <c r="G79" i="9"/>
  <c r="D79" i="10" s="1"/>
  <c r="Q236" i="7"/>
  <c r="M236" i="7"/>
  <c r="R236" i="7"/>
  <c r="L236" i="7"/>
  <c r="V236" i="7" s="1"/>
  <c r="T141" i="7"/>
  <c r="O141" i="7"/>
  <c r="K138" i="17"/>
  <c r="O138" i="17"/>
  <c r="I137" i="10"/>
  <c r="H137" i="10"/>
  <c r="J137" i="10"/>
  <c r="G137" i="10"/>
  <c r="U132" i="7"/>
  <c r="P132" i="7"/>
  <c r="P121" i="7"/>
  <c r="U121" i="7"/>
  <c r="D120" i="9"/>
  <c r="F121" i="5"/>
  <c r="R119" i="7"/>
  <c r="Q119" i="7"/>
  <c r="L119" i="7"/>
  <c r="M119" i="7"/>
  <c r="T113" i="7"/>
  <c r="O113" i="7"/>
  <c r="V113" i="7" s="1"/>
  <c r="U112" i="7"/>
  <c r="W112" i="7" s="1"/>
  <c r="P112" i="7"/>
  <c r="S110" i="7"/>
  <c r="N110" i="7"/>
  <c r="N105" i="7"/>
  <c r="V105" i="7" s="1"/>
  <c r="S105" i="7"/>
  <c r="O103" i="17"/>
  <c r="K103" i="17"/>
  <c r="H102" i="10"/>
  <c r="G102" i="10"/>
  <c r="J102" i="10"/>
  <c r="I102" i="10"/>
  <c r="D91" i="9"/>
  <c r="F92" i="5"/>
  <c r="O90" i="17"/>
  <c r="K90" i="17"/>
  <c r="I89" i="10"/>
  <c r="H89" i="10"/>
  <c r="J89" i="10"/>
  <c r="G89" i="10"/>
  <c r="O89" i="17"/>
  <c r="K89" i="17"/>
  <c r="J88" i="10"/>
  <c r="I88" i="10"/>
  <c r="G88" i="10"/>
  <c r="H88" i="10"/>
  <c r="D86" i="9"/>
  <c r="F87" i="5"/>
  <c r="S80" i="7"/>
  <c r="N80" i="7"/>
  <c r="O81" i="17"/>
  <c r="K81" i="17"/>
  <c r="J80" i="10"/>
  <c r="I80" i="10"/>
  <c r="G80" i="10"/>
  <c r="H80" i="10"/>
  <c r="T76" i="7"/>
  <c r="O76" i="7"/>
  <c r="S72" i="7"/>
  <c r="N72" i="7"/>
  <c r="O73" i="17"/>
  <c r="K73" i="17"/>
  <c r="J72" i="10"/>
  <c r="I72" i="10"/>
  <c r="G72" i="10"/>
  <c r="H72" i="10"/>
  <c r="T68" i="7"/>
  <c r="O68" i="7"/>
  <c r="S64" i="7"/>
  <c r="N64" i="7"/>
  <c r="O62" i="7"/>
  <c r="T62" i="7"/>
  <c r="O57" i="17"/>
  <c r="K57" i="17"/>
  <c r="J56" i="10"/>
  <c r="I56" i="10"/>
  <c r="G56" i="10"/>
  <c r="H56" i="10"/>
  <c r="O52" i="7"/>
  <c r="T52" i="7"/>
  <c r="S48" i="7"/>
  <c r="N48" i="7"/>
  <c r="O46" i="7"/>
  <c r="T46" i="7"/>
  <c r="K41" i="17"/>
  <c r="O41" i="17"/>
  <c r="J40" i="10"/>
  <c r="I40" i="10"/>
  <c r="G40" i="10"/>
  <c r="H40" i="10"/>
  <c r="O36" i="7"/>
  <c r="T36" i="7"/>
  <c r="S32" i="7"/>
  <c r="N32" i="7"/>
  <c r="O30" i="7"/>
  <c r="T30" i="7"/>
  <c r="T28" i="7"/>
  <c r="O28" i="7"/>
  <c r="S24" i="7"/>
  <c r="N24" i="7"/>
  <c r="O22" i="7"/>
  <c r="T22" i="7"/>
  <c r="S18" i="7"/>
  <c r="N18" i="7"/>
  <c r="G112" i="17"/>
  <c r="K111" i="9"/>
  <c r="F23" i="5"/>
  <c r="R130" i="7"/>
  <c r="M130" i="7"/>
  <c r="Q130" i="7"/>
  <c r="L130" i="7"/>
  <c r="D17" i="17"/>
  <c r="F16" i="9"/>
  <c r="I17" i="5"/>
  <c r="L17" i="5" s="1"/>
  <c r="N244" i="17"/>
  <c r="J244" i="17"/>
  <c r="G243" i="9"/>
  <c r="D243" i="10" s="1"/>
  <c r="J243" i="9"/>
  <c r="I243" i="9"/>
  <c r="H243" i="9"/>
  <c r="G244" i="5"/>
  <c r="N238" i="17"/>
  <c r="J238" i="17"/>
  <c r="H237" i="9"/>
  <c r="I237" i="9"/>
  <c r="G237" i="9"/>
  <c r="D237" i="10" s="1"/>
  <c r="J237" i="9"/>
  <c r="G238" i="5"/>
  <c r="D205" i="9"/>
  <c r="F206" i="5"/>
  <c r="T195" i="7"/>
  <c r="W195" i="7" s="1"/>
  <c r="O195" i="7"/>
  <c r="P189" i="7"/>
  <c r="U189" i="7"/>
  <c r="J190" i="17"/>
  <c r="N190" i="17"/>
  <c r="G189" i="9"/>
  <c r="D189" i="10" s="1"/>
  <c r="J189" i="9"/>
  <c r="I189" i="9"/>
  <c r="H189" i="9"/>
  <c r="G190" i="5"/>
  <c r="N185" i="17"/>
  <c r="J185" i="17"/>
  <c r="H184" i="9"/>
  <c r="G184" i="9"/>
  <c r="D184" i="10" s="1"/>
  <c r="J184" i="9"/>
  <c r="I184" i="9"/>
  <c r="G185" i="5"/>
  <c r="N164" i="17"/>
  <c r="J164" i="17"/>
  <c r="I163" i="9"/>
  <c r="H163" i="9"/>
  <c r="J163" i="9"/>
  <c r="G163" i="9"/>
  <c r="D163" i="10" s="1"/>
  <c r="N142" i="17"/>
  <c r="J142" i="17"/>
  <c r="G141" i="9"/>
  <c r="D141" i="10" s="1"/>
  <c r="J141" i="9"/>
  <c r="I141" i="9"/>
  <c r="H141" i="9"/>
  <c r="G142" i="5"/>
  <c r="T136" i="7"/>
  <c r="O136" i="7"/>
  <c r="W120" i="7"/>
  <c r="U107" i="7"/>
  <c r="P107" i="7"/>
  <c r="O100" i="17"/>
  <c r="K100" i="17"/>
  <c r="G99" i="10"/>
  <c r="J99" i="10"/>
  <c r="H99" i="10"/>
  <c r="I99" i="10"/>
  <c r="U74" i="7"/>
  <c r="P74" i="7"/>
  <c r="D62" i="9"/>
  <c r="F63" i="5"/>
  <c r="D50" i="9"/>
  <c r="F51" i="5"/>
  <c r="U30" i="7"/>
  <c r="P30" i="7"/>
  <c r="N14" i="17"/>
  <c r="J14" i="17"/>
  <c r="J13" i="9"/>
  <c r="I13" i="9"/>
  <c r="H13" i="9"/>
  <c r="R22" i="7"/>
  <c r="M22" i="7"/>
  <c r="Q22" i="7"/>
  <c r="L22" i="7"/>
  <c r="U256" i="7"/>
  <c r="P256" i="7"/>
  <c r="N257" i="17"/>
  <c r="J257" i="17"/>
  <c r="J256" i="9"/>
  <c r="I256" i="9"/>
  <c r="H256" i="9"/>
  <c r="G256" i="9"/>
  <c r="D256" i="10" s="1"/>
  <c r="D252" i="17"/>
  <c r="F251" i="9"/>
  <c r="I252" i="5"/>
  <c r="L252" i="5" s="1"/>
  <c r="P245" i="7"/>
  <c r="U245" i="7"/>
  <c r="T224" i="7"/>
  <c r="O224" i="7"/>
  <c r="J220" i="17"/>
  <c r="N220" i="17"/>
  <c r="J219" i="9"/>
  <c r="G219" i="9"/>
  <c r="D219" i="10" s="1"/>
  <c r="H219" i="9"/>
  <c r="I219" i="9"/>
  <c r="U208" i="7"/>
  <c r="P208" i="7"/>
  <c r="O209" i="17"/>
  <c r="K209" i="17"/>
  <c r="J208" i="10"/>
  <c r="I208" i="10"/>
  <c r="H208" i="10"/>
  <c r="G208" i="10"/>
  <c r="T203" i="7"/>
  <c r="O203" i="7"/>
  <c r="J204" i="17"/>
  <c r="N204" i="17"/>
  <c r="J203" i="9"/>
  <c r="G203" i="9"/>
  <c r="D203" i="10" s="1"/>
  <c r="I203" i="9"/>
  <c r="H203" i="9"/>
  <c r="G204" i="5"/>
  <c r="P197" i="7"/>
  <c r="U197" i="7"/>
  <c r="D192" i="9"/>
  <c r="F193" i="5"/>
  <c r="P187" i="7"/>
  <c r="U187" i="7"/>
  <c r="N182" i="17"/>
  <c r="J182" i="17"/>
  <c r="G181" i="9"/>
  <c r="D181" i="10" s="1"/>
  <c r="J181" i="9"/>
  <c r="I181" i="9"/>
  <c r="G182" i="5"/>
  <c r="H181" i="9"/>
  <c r="O172" i="17"/>
  <c r="K172" i="17"/>
  <c r="J171" i="10"/>
  <c r="H171" i="10"/>
  <c r="G171" i="10"/>
  <c r="I171" i="10"/>
  <c r="N165" i="7"/>
  <c r="S165" i="7"/>
  <c r="O161" i="17"/>
  <c r="K161" i="17"/>
  <c r="G160" i="10"/>
  <c r="I160" i="10"/>
  <c r="H160" i="10"/>
  <c r="J160" i="10"/>
  <c r="R155" i="7"/>
  <c r="Q155" i="7"/>
  <c r="L155" i="7"/>
  <c r="M155" i="7"/>
  <c r="D144" i="9"/>
  <c r="F145" i="5"/>
  <c r="L133" i="7"/>
  <c r="R133" i="7"/>
  <c r="M133" i="7"/>
  <c r="Q133" i="7"/>
  <c r="Q128" i="7"/>
  <c r="M128" i="7"/>
  <c r="R128" i="7"/>
  <c r="L128" i="7"/>
  <c r="T119" i="7"/>
  <c r="O119" i="7"/>
  <c r="N103" i="7"/>
  <c r="S103" i="7"/>
  <c r="O104" i="17"/>
  <c r="K104" i="17"/>
  <c r="G103" i="10"/>
  <c r="J103" i="10"/>
  <c r="I103" i="10"/>
  <c r="H103" i="10"/>
  <c r="Q100" i="7"/>
  <c r="M100" i="7"/>
  <c r="R100" i="7"/>
  <c r="L100" i="7"/>
  <c r="N88" i="17"/>
  <c r="J88" i="17"/>
  <c r="I87" i="9"/>
  <c r="H87" i="9"/>
  <c r="J87" i="9"/>
  <c r="G87" i="9"/>
  <c r="D87" i="10" s="1"/>
  <c r="U86" i="7"/>
  <c r="P86" i="7"/>
  <c r="S74" i="7"/>
  <c r="N74" i="7"/>
  <c r="D15" i="9"/>
  <c r="F16" i="5"/>
  <c r="N15" i="17"/>
  <c r="J15" i="17"/>
  <c r="J14" i="9"/>
  <c r="I14" i="9"/>
  <c r="G14" i="9"/>
  <c r="D14" i="10" s="1"/>
  <c r="H14" i="9"/>
  <c r="G15" i="5"/>
  <c r="D6" i="9"/>
  <c r="F7" i="5"/>
  <c r="U4" i="7"/>
  <c r="P4" i="7"/>
  <c r="R301" i="7"/>
  <c r="Q301" i="7"/>
  <c r="M301" i="7"/>
  <c r="L301" i="7"/>
  <c r="V301" i="7" s="1"/>
  <c r="R293" i="7"/>
  <c r="Q293" i="7"/>
  <c r="M293" i="7"/>
  <c r="L293" i="7"/>
  <c r="V293" i="7" s="1"/>
  <c r="R285" i="7"/>
  <c r="Q285" i="7"/>
  <c r="M285" i="7"/>
  <c r="L285" i="7"/>
  <c r="M271" i="7"/>
  <c r="Q271" i="7"/>
  <c r="L271" i="7"/>
  <c r="R271" i="7"/>
  <c r="R194" i="7"/>
  <c r="M194" i="7"/>
  <c r="Q194" i="7"/>
  <c r="W194" i="7" s="1"/>
  <c r="L194" i="7"/>
  <c r="R170" i="7"/>
  <c r="M170" i="7"/>
  <c r="L170" i="7"/>
  <c r="Q170" i="7"/>
  <c r="W170" i="7" s="1"/>
  <c r="R146" i="7"/>
  <c r="M146" i="7"/>
  <c r="Q146" i="7"/>
  <c r="L146" i="7"/>
  <c r="R94" i="7"/>
  <c r="M94" i="7"/>
  <c r="L94" i="7"/>
  <c r="V94" i="7" s="1"/>
  <c r="Q94" i="7"/>
  <c r="R78" i="7"/>
  <c r="M78" i="7"/>
  <c r="Q78" i="7"/>
  <c r="L78" i="7"/>
  <c r="R50" i="7"/>
  <c r="M50" i="7"/>
  <c r="Q50" i="7"/>
  <c r="L50" i="7"/>
  <c r="V50" i="7" s="1"/>
  <c r="S253" i="7"/>
  <c r="N253" i="7"/>
  <c r="V253" i="7" s="1"/>
  <c r="J233" i="17"/>
  <c r="N233" i="17"/>
  <c r="I232" i="9"/>
  <c r="J232" i="9"/>
  <c r="H232" i="9"/>
  <c r="G232" i="9"/>
  <c r="D232" i="10" s="1"/>
  <c r="P227" i="7"/>
  <c r="U227" i="7"/>
  <c r="U216" i="7"/>
  <c r="P216" i="7"/>
  <c r="T211" i="7"/>
  <c r="O211" i="7"/>
  <c r="W200" i="7"/>
  <c r="O180" i="17"/>
  <c r="K180" i="17"/>
  <c r="J179" i="10"/>
  <c r="G179" i="10"/>
  <c r="I179" i="10"/>
  <c r="H179" i="10"/>
  <c r="D168" i="9"/>
  <c r="F169" i="5"/>
  <c r="N169" i="17"/>
  <c r="J169" i="17"/>
  <c r="H168" i="9"/>
  <c r="G168" i="9"/>
  <c r="D168" i="10" s="1"/>
  <c r="J168" i="9"/>
  <c r="I168" i="9"/>
  <c r="G169" i="5"/>
  <c r="T83" i="7"/>
  <c r="O83" i="7"/>
  <c r="D30" i="9"/>
  <c r="F31" i="5"/>
  <c r="P13" i="7"/>
  <c r="U13" i="7"/>
  <c r="T299" i="7"/>
  <c r="O299" i="7"/>
  <c r="N298" i="7"/>
  <c r="S298" i="7"/>
  <c r="N299" i="17"/>
  <c r="J299" i="17"/>
  <c r="H298" i="9"/>
  <c r="G298" i="9"/>
  <c r="D298" i="10" s="1"/>
  <c r="J298" i="9"/>
  <c r="I298" i="9"/>
  <c r="G299" i="5"/>
  <c r="S291" i="7"/>
  <c r="N291" i="7"/>
  <c r="D290" i="17"/>
  <c r="F289" i="9"/>
  <c r="I290" i="5"/>
  <c r="L290" i="5" s="1"/>
  <c r="P278" i="7"/>
  <c r="U278" i="7"/>
  <c r="O276" i="17"/>
  <c r="K276" i="17"/>
  <c r="G275" i="10"/>
  <c r="J275" i="10"/>
  <c r="H275" i="10"/>
  <c r="I275" i="10"/>
  <c r="K271" i="17"/>
  <c r="O271" i="17"/>
  <c r="H270" i="10"/>
  <c r="G270" i="10"/>
  <c r="I270" i="10"/>
  <c r="J270" i="10"/>
  <c r="F263" i="5"/>
  <c r="U259" i="7"/>
  <c r="P259" i="7"/>
  <c r="N260" i="17"/>
  <c r="J260" i="17"/>
  <c r="G259" i="9"/>
  <c r="D259" i="10" s="1"/>
  <c r="J259" i="9"/>
  <c r="I259" i="9"/>
  <c r="H259" i="9"/>
  <c r="F258" i="5"/>
  <c r="K258" i="17"/>
  <c r="O258" i="17"/>
  <c r="I257" i="10"/>
  <c r="H257" i="10"/>
  <c r="J257" i="10"/>
  <c r="G257" i="10"/>
  <c r="O253" i="17"/>
  <c r="K253" i="17"/>
  <c r="J252" i="10"/>
  <c r="I252" i="10"/>
  <c r="H252" i="10"/>
  <c r="G252" i="10"/>
  <c r="T231" i="7"/>
  <c r="O231" i="7"/>
  <c r="P231" i="7"/>
  <c r="U231" i="7"/>
  <c r="U220" i="7"/>
  <c r="P220" i="7"/>
  <c r="J221" i="17"/>
  <c r="N221" i="17"/>
  <c r="I220" i="9"/>
  <c r="J220" i="9"/>
  <c r="H220" i="9"/>
  <c r="G220" i="9"/>
  <c r="D220" i="10" s="1"/>
  <c r="G221" i="5"/>
  <c r="P215" i="7"/>
  <c r="U215" i="7"/>
  <c r="S209" i="7"/>
  <c r="N209" i="7"/>
  <c r="T204" i="7"/>
  <c r="O204" i="7"/>
  <c r="R199" i="7"/>
  <c r="Q199" i="7"/>
  <c r="L199" i="7"/>
  <c r="M199" i="7"/>
  <c r="P199" i="7"/>
  <c r="U199" i="7"/>
  <c r="J194" i="17"/>
  <c r="N194" i="17"/>
  <c r="H193" i="9"/>
  <c r="G193" i="9"/>
  <c r="D193" i="10" s="1"/>
  <c r="J193" i="9"/>
  <c r="I193" i="9"/>
  <c r="G194" i="5"/>
  <c r="J189" i="17"/>
  <c r="N189" i="17"/>
  <c r="H188" i="9"/>
  <c r="G188" i="9"/>
  <c r="D188" i="10" s="1"/>
  <c r="I188" i="9"/>
  <c r="G189" i="5"/>
  <c r="J188" i="9"/>
  <c r="R183" i="7"/>
  <c r="Q183" i="7"/>
  <c r="L183" i="7"/>
  <c r="V183" i="7" s="1"/>
  <c r="M183" i="7"/>
  <c r="P183" i="7"/>
  <c r="U183" i="7"/>
  <c r="D177" i="9"/>
  <c r="F178" i="5"/>
  <c r="O178" i="17"/>
  <c r="K178" i="17"/>
  <c r="H177" i="10"/>
  <c r="J177" i="10"/>
  <c r="G177" i="10"/>
  <c r="I177" i="10"/>
  <c r="U172" i="7"/>
  <c r="P172" i="7"/>
  <c r="O173" i="17"/>
  <c r="K173" i="17"/>
  <c r="I172" i="10"/>
  <c r="G172" i="10"/>
  <c r="J172" i="10"/>
  <c r="H172" i="10"/>
  <c r="D161" i="9"/>
  <c r="F162" i="5"/>
  <c r="O162" i="17"/>
  <c r="K162" i="17"/>
  <c r="J161" i="10"/>
  <c r="G161" i="10"/>
  <c r="I161" i="10"/>
  <c r="H161" i="10"/>
  <c r="U156" i="7"/>
  <c r="P156" i="7"/>
  <c r="O157" i="17"/>
  <c r="K157" i="17"/>
  <c r="G156" i="10"/>
  <c r="J156" i="10"/>
  <c r="I156" i="10"/>
  <c r="H156" i="10"/>
  <c r="P145" i="7"/>
  <c r="U145" i="7"/>
  <c r="D140" i="9"/>
  <c r="F141" i="5"/>
  <c r="D135" i="9"/>
  <c r="F136" i="5"/>
  <c r="K136" i="17"/>
  <c r="O136" i="17"/>
  <c r="G135" i="10"/>
  <c r="J135" i="10"/>
  <c r="I135" i="10"/>
  <c r="H135" i="10"/>
  <c r="P129" i="7"/>
  <c r="U129" i="7"/>
  <c r="D124" i="9"/>
  <c r="F125" i="5"/>
  <c r="O123" i="17"/>
  <c r="K123" i="17"/>
  <c r="H122" i="10"/>
  <c r="G122" i="10"/>
  <c r="J122" i="10"/>
  <c r="I122" i="10"/>
  <c r="T117" i="7"/>
  <c r="O117" i="7"/>
  <c r="N118" i="17"/>
  <c r="J118" i="17"/>
  <c r="G117" i="9"/>
  <c r="D117" i="10" s="1"/>
  <c r="J117" i="9"/>
  <c r="I117" i="9"/>
  <c r="H117" i="9"/>
  <c r="U116" i="7"/>
  <c r="P116" i="7"/>
  <c r="R115" i="7"/>
  <c r="M115" i="7"/>
  <c r="L115" i="7"/>
  <c r="Q115" i="7"/>
  <c r="W115" i="7" s="1"/>
  <c r="N115" i="17"/>
  <c r="J115" i="17"/>
  <c r="J114" i="9"/>
  <c r="I114" i="9"/>
  <c r="H114" i="9"/>
  <c r="G114" i="9"/>
  <c r="D114" i="10" s="1"/>
  <c r="G115" i="5"/>
  <c r="S109" i="7"/>
  <c r="N109" i="7"/>
  <c r="N109" i="17"/>
  <c r="J109" i="17"/>
  <c r="H108" i="9"/>
  <c r="G108" i="9"/>
  <c r="D108" i="10" s="1"/>
  <c r="I108" i="9"/>
  <c r="J108" i="9"/>
  <c r="N107" i="17"/>
  <c r="J107" i="17"/>
  <c r="J106" i="9"/>
  <c r="I106" i="9"/>
  <c r="H106" i="9"/>
  <c r="G106" i="9"/>
  <c r="D106" i="10" s="1"/>
  <c r="T100" i="7"/>
  <c r="O100" i="7"/>
  <c r="S98" i="7"/>
  <c r="N98" i="7"/>
  <c r="T93" i="7"/>
  <c r="O93" i="7"/>
  <c r="N94" i="17"/>
  <c r="J94" i="17"/>
  <c r="G93" i="9"/>
  <c r="D93" i="10" s="1"/>
  <c r="J93" i="9"/>
  <c r="I93" i="9"/>
  <c r="H93" i="9"/>
  <c r="G94" i="5"/>
  <c r="U92" i="7"/>
  <c r="P92" i="7"/>
  <c r="R91" i="7"/>
  <c r="M91" i="7"/>
  <c r="L91" i="7"/>
  <c r="Q91" i="7"/>
  <c r="D90" i="9"/>
  <c r="F91" i="5"/>
  <c r="T84" i="7"/>
  <c r="O84" i="7"/>
  <c r="D82" i="9"/>
  <c r="F83" i="5"/>
  <c r="Q64" i="7"/>
  <c r="M64" i="7"/>
  <c r="R64" i="7"/>
  <c r="L64" i="7"/>
  <c r="Q48" i="7"/>
  <c r="M48" i="7"/>
  <c r="R48" i="7"/>
  <c r="L48" i="7"/>
  <c r="Q28" i="7"/>
  <c r="W28" i="7" s="1"/>
  <c r="M28" i="7"/>
  <c r="R28" i="7"/>
  <c r="L28" i="7"/>
  <c r="N19" i="17"/>
  <c r="J19" i="17"/>
  <c r="J18" i="9"/>
  <c r="I18" i="9"/>
  <c r="G18" i="9"/>
  <c r="D18" i="10" s="1"/>
  <c r="H18" i="9"/>
  <c r="G19" i="5"/>
  <c r="R15" i="7"/>
  <c r="M15" i="7"/>
  <c r="Q15" i="7"/>
  <c r="L15" i="7"/>
  <c r="S12" i="7"/>
  <c r="N12" i="7"/>
  <c r="J12" i="10"/>
  <c r="I12" i="10"/>
  <c r="T5" i="9"/>
  <c r="O5" i="9"/>
  <c r="S5" i="9"/>
  <c r="N5" i="9"/>
  <c r="D282" i="17"/>
  <c r="F281" i="9"/>
  <c r="I282" i="5"/>
  <c r="L282" i="5" s="1"/>
  <c r="D82" i="17"/>
  <c r="F81" i="9"/>
  <c r="I82" i="5"/>
  <c r="L82" i="5" s="1"/>
  <c r="N82" i="17"/>
  <c r="J82" i="17"/>
  <c r="G81" i="9"/>
  <c r="D81" i="10" s="1"/>
  <c r="J81" i="9"/>
  <c r="I81" i="9"/>
  <c r="H81" i="9"/>
  <c r="D66" i="17"/>
  <c r="F65" i="9"/>
  <c r="I66" i="5"/>
  <c r="L66" i="5" s="1"/>
  <c r="N66" i="17"/>
  <c r="J66" i="17"/>
  <c r="G65" i="9"/>
  <c r="D65" i="10" s="1"/>
  <c r="J65" i="9"/>
  <c r="I65" i="9"/>
  <c r="H65" i="9"/>
  <c r="D50" i="17"/>
  <c r="F49" i="9"/>
  <c r="I50" i="5"/>
  <c r="L50" i="5" s="1"/>
  <c r="N50" i="17"/>
  <c r="J50" i="17"/>
  <c r="G49" i="9"/>
  <c r="D49" i="10" s="1"/>
  <c r="J49" i="9"/>
  <c r="I49" i="9"/>
  <c r="H49" i="9"/>
  <c r="G50" i="5"/>
  <c r="D42" i="17"/>
  <c r="F41" i="9"/>
  <c r="I42" i="5"/>
  <c r="L42" i="5" s="1"/>
  <c r="P33" i="7"/>
  <c r="U33" i="7"/>
  <c r="N34" i="17"/>
  <c r="J34" i="17"/>
  <c r="G33" i="9"/>
  <c r="D33" i="10" s="1"/>
  <c r="J33" i="9"/>
  <c r="I33" i="9"/>
  <c r="H33" i="9"/>
  <c r="T21" i="7"/>
  <c r="O21" i="7"/>
  <c r="O22" i="17"/>
  <c r="K22" i="17"/>
  <c r="H21" i="10"/>
  <c r="J21" i="10"/>
  <c r="I21" i="10"/>
  <c r="G21" i="10"/>
  <c r="N18" i="17"/>
  <c r="J18" i="17"/>
  <c r="G17" i="9"/>
  <c r="D17" i="10" s="1"/>
  <c r="J17" i="9"/>
  <c r="I17" i="9"/>
  <c r="H17" i="9"/>
  <c r="Q294" i="7"/>
  <c r="M294" i="7"/>
  <c r="L294" i="7"/>
  <c r="R294" i="7"/>
  <c r="L278" i="7"/>
  <c r="Q278" i="7"/>
  <c r="R278" i="7"/>
  <c r="M278" i="7"/>
  <c r="L262" i="7"/>
  <c r="Q262" i="7"/>
  <c r="W262" i="7" s="1"/>
  <c r="R262" i="7"/>
  <c r="M262" i="7"/>
  <c r="R246" i="7"/>
  <c r="M246" i="7"/>
  <c r="Q246" i="7"/>
  <c r="L246" i="7"/>
  <c r="R230" i="7"/>
  <c r="M230" i="7"/>
  <c r="L230" i="7"/>
  <c r="V230" i="7" s="1"/>
  <c r="Q230" i="7"/>
  <c r="R214" i="7"/>
  <c r="M214" i="7"/>
  <c r="Q214" i="7"/>
  <c r="L214" i="7"/>
  <c r="V214" i="7" s="1"/>
  <c r="L9" i="7"/>
  <c r="Q9" i="7"/>
  <c r="R9" i="7"/>
  <c r="M9" i="7"/>
  <c r="R226" i="7"/>
  <c r="M226" i="7"/>
  <c r="Q226" i="7"/>
  <c r="L226" i="7"/>
  <c r="Q5" i="7"/>
  <c r="M5" i="7"/>
  <c r="R5" i="7"/>
  <c r="L5" i="7"/>
  <c r="N63" i="7"/>
  <c r="S63" i="7"/>
  <c r="N64" i="17"/>
  <c r="J64" i="17"/>
  <c r="I63" i="9"/>
  <c r="H63" i="9"/>
  <c r="J63" i="9"/>
  <c r="G63" i="9"/>
  <c r="D63" i="10" s="1"/>
  <c r="G64" i="5"/>
  <c r="D40" i="17"/>
  <c r="F39" i="9"/>
  <c r="I40" i="5"/>
  <c r="L40" i="5" s="1"/>
  <c r="F24" i="5"/>
  <c r="T75" i="7"/>
  <c r="O75" i="7"/>
  <c r="U75" i="7"/>
  <c r="P75" i="7"/>
  <c r="U67" i="7"/>
  <c r="P67" i="7"/>
  <c r="U59" i="7"/>
  <c r="P59" i="7"/>
  <c r="D52" i="17"/>
  <c r="F51" i="9"/>
  <c r="I52" i="5"/>
  <c r="L52" i="5" s="1"/>
  <c r="N43" i="7"/>
  <c r="S43" i="7"/>
  <c r="O44" i="17"/>
  <c r="K44" i="17"/>
  <c r="G43" i="10"/>
  <c r="J43" i="10"/>
  <c r="H43" i="10"/>
  <c r="I43" i="10"/>
  <c r="N35" i="7"/>
  <c r="S35" i="7"/>
  <c r="N36" i="17"/>
  <c r="J36" i="17"/>
  <c r="I35" i="9"/>
  <c r="H35" i="9"/>
  <c r="J35" i="9"/>
  <c r="G35" i="9"/>
  <c r="D35" i="10" s="1"/>
  <c r="G36" i="5"/>
  <c r="T27" i="7"/>
  <c r="O27" i="7"/>
  <c r="N28" i="17"/>
  <c r="J28" i="17"/>
  <c r="I27" i="9"/>
  <c r="H27" i="9"/>
  <c r="J27" i="9"/>
  <c r="G27" i="9"/>
  <c r="D27" i="10" s="1"/>
  <c r="N11" i="7"/>
  <c r="S11" i="7"/>
  <c r="U11" i="7"/>
  <c r="P11" i="7"/>
  <c r="P77" i="7"/>
  <c r="U77" i="7"/>
  <c r="S77" i="7"/>
  <c r="N77" i="7"/>
  <c r="N70" i="17"/>
  <c r="J70" i="17"/>
  <c r="G69" i="9"/>
  <c r="D69" i="10" s="1"/>
  <c r="J69" i="9"/>
  <c r="I69" i="9"/>
  <c r="H69" i="9"/>
  <c r="G70" i="5"/>
  <c r="P61" i="7"/>
  <c r="U61" i="7"/>
  <c r="S61" i="7"/>
  <c r="N61" i="7"/>
  <c r="P53" i="7"/>
  <c r="U53" i="7"/>
  <c r="N54" i="17"/>
  <c r="J54" i="17"/>
  <c r="G53" i="9"/>
  <c r="D53" i="10" s="1"/>
  <c r="J53" i="9"/>
  <c r="I53" i="9"/>
  <c r="H53" i="9"/>
  <c r="D46" i="17"/>
  <c r="F45" i="9"/>
  <c r="I46" i="5"/>
  <c r="L46" i="5" s="1"/>
  <c r="S45" i="7"/>
  <c r="N45" i="7"/>
  <c r="P37" i="7"/>
  <c r="U37" i="7"/>
  <c r="N38" i="17"/>
  <c r="J38" i="17"/>
  <c r="G37" i="9"/>
  <c r="D37" i="10" s="1"/>
  <c r="J37" i="9"/>
  <c r="I37" i="9"/>
  <c r="H37" i="9"/>
  <c r="D30" i="17"/>
  <c r="F29" i="9"/>
  <c r="I30" i="5"/>
  <c r="L30" i="5" s="1"/>
  <c r="O30" i="17"/>
  <c r="K30" i="17"/>
  <c r="H29" i="10"/>
  <c r="G29" i="10"/>
  <c r="J29" i="10"/>
  <c r="I29" i="10"/>
  <c r="T19" i="7"/>
  <c r="O19" i="7"/>
  <c r="P9" i="7"/>
  <c r="U9" i="7"/>
  <c r="S9" i="7"/>
  <c r="N9" i="7"/>
  <c r="Q298" i="7"/>
  <c r="M298" i="7"/>
  <c r="L298" i="7"/>
  <c r="R298" i="7"/>
  <c r="L282" i="7"/>
  <c r="R282" i="7"/>
  <c r="M282" i="7"/>
  <c r="Q282" i="7"/>
  <c r="L266" i="7"/>
  <c r="Q266" i="7"/>
  <c r="R266" i="7"/>
  <c r="M266" i="7"/>
  <c r="R250" i="7"/>
  <c r="M250" i="7"/>
  <c r="L250" i="7"/>
  <c r="Q250" i="7"/>
  <c r="R234" i="7"/>
  <c r="M234" i="7"/>
  <c r="L234" i="7"/>
  <c r="Q234" i="7"/>
  <c r="W234" i="7" s="1"/>
  <c r="L13" i="7"/>
  <c r="R13" i="7"/>
  <c r="M13" i="7"/>
  <c r="Q13" i="7"/>
  <c r="U71" i="7"/>
  <c r="P71" i="7"/>
  <c r="F56" i="5"/>
  <c r="D48" i="17"/>
  <c r="F47" i="9"/>
  <c r="I48" i="5"/>
  <c r="L48" i="5" s="1"/>
  <c r="U31" i="7"/>
  <c r="P31" i="7"/>
  <c r="D300" i="9"/>
  <c r="F301" i="5"/>
  <c r="K297" i="17"/>
  <c r="O297" i="17"/>
  <c r="J296" i="10"/>
  <c r="I296" i="10"/>
  <c r="G296" i="10"/>
  <c r="H296" i="10"/>
  <c r="D292" i="9"/>
  <c r="F293" i="5"/>
  <c r="K289" i="17"/>
  <c r="O289" i="17"/>
  <c r="J288" i="10"/>
  <c r="I288" i="10"/>
  <c r="G288" i="10"/>
  <c r="H288" i="10"/>
  <c r="O292" i="7"/>
  <c r="T292" i="7"/>
  <c r="S281" i="7"/>
  <c r="N281" i="7"/>
  <c r="K282" i="17"/>
  <c r="O282" i="17"/>
  <c r="I281" i="10"/>
  <c r="H281" i="10"/>
  <c r="J281" i="10"/>
  <c r="G281" i="10"/>
  <c r="T277" i="7"/>
  <c r="O277" i="7"/>
  <c r="N270" i="17"/>
  <c r="J270" i="17"/>
  <c r="I269" i="9"/>
  <c r="H269" i="9"/>
  <c r="J269" i="9"/>
  <c r="G269" i="9"/>
  <c r="D269" i="10" s="1"/>
  <c r="G270" i="5"/>
  <c r="S265" i="7"/>
  <c r="N265" i="7"/>
  <c r="K266" i="17"/>
  <c r="O266" i="17"/>
  <c r="I265" i="10"/>
  <c r="H265" i="10"/>
  <c r="J265" i="10"/>
  <c r="G265" i="10"/>
  <c r="T261" i="7"/>
  <c r="O261" i="7"/>
  <c r="O283" i="9"/>
  <c r="T283" i="9"/>
  <c r="T301" i="7"/>
  <c r="O301" i="7"/>
  <c r="O302" i="17"/>
  <c r="K302" i="17"/>
  <c r="G301" i="10"/>
  <c r="H301" i="10"/>
  <c r="I301" i="10"/>
  <c r="J301" i="10"/>
  <c r="U293" i="7"/>
  <c r="P293" i="7"/>
  <c r="N289" i="7"/>
  <c r="S289" i="7"/>
  <c r="N290" i="17"/>
  <c r="J290" i="17"/>
  <c r="I289" i="9"/>
  <c r="H289" i="9"/>
  <c r="G289" i="9"/>
  <c r="D289" i="10" s="1"/>
  <c r="J289" i="9"/>
  <c r="G290" i="5"/>
  <c r="T285" i="7"/>
  <c r="O285" i="7"/>
  <c r="K286" i="17"/>
  <c r="O286" i="17"/>
  <c r="I285" i="10"/>
  <c r="H285" i="10"/>
  <c r="G285" i="10"/>
  <c r="J285" i="10"/>
  <c r="O284" i="7"/>
  <c r="T284" i="7"/>
  <c r="U280" i="7"/>
  <c r="P280" i="7"/>
  <c r="D273" i="17"/>
  <c r="F272" i="9"/>
  <c r="I273" i="5"/>
  <c r="L273" i="5" s="1"/>
  <c r="O273" i="17"/>
  <c r="K273" i="17"/>
  <c r="J272" i="10"/>
  <c r="I272" i="10"/>
  <c r="G272" i="10"/>
  <c r="H272" i="10"/>
  <c r="T268" i="7"/>
  <c r="O268" i="7"/>
  <c r="J269" i="17"/>
  <c r="J268" i="9"/>
  <c r="I268" i="9"/>
  <c r="H268" i="9"/>
  <c r="G268" i="9"/>
  <c r="D268" i="10" s="1"/>
  <c r="N269" i="17"/>
  <c r="G269" i="5"/>
  <c r="U264" i="7"/>
  <c r="P264" i="7"/>
  <c r="D242" i="9"/>
  <c r="D238" i="9"/>
  <c r="D230" i="9"/>
  <c r="D226" i="9"/>
  <c r="D222" i="9"/>
  <c r="D218" i="9"/>
  <c r="D214" i="9"/>
  <c r="N211" i="17"/>
  <c r="J211" i="17"/>
  <c r="G210" i="9"/>
  <c r="D210" i="10" s="1"/>
  <c r="J210" i="9"/>
  <c r="I210" i="9"/>
  <c r="H210" i="9"/>
  <c r="O207" i="17"/>
  <c r="H206" i="10"/>
  <c r="G206" i="10"/>
  <c r="K207" i="17"/>
  <c r="I206" i="10"/>
  <c r="J206" i="10"/>
  <c r="U202" i="7"/>
  <c r="P202" i="7"/>
  <c r="D198" i="9"/>
  <c r="F199" i="5"/>
  <c r="J195" i="17"/>
  <c r="N195" i="17"/>
  <c r="G194" i="9"/>
  <c r="D194" i="10" s="1"/>
  <c r="J194" i="9"/>
  <c r="H194" i="9"/>
  <c r="I194" i="9"/>
  <c r="O191" i="17"/>
  <c r="G190" i="10"/>
  <c r="K191" i="17"/>
  <c r="J190" i="10"/>
  <c r="H190" i="10"/>
  <c r="I190" i="10"/>
  <c r="U186" i="7"/>
  <c r="P186" i="7"/>
  <c r="D182" i="9"/>
  <c r="F183" i="5"/>
  <c r="N179" i="17"/>
  <c r="J179" i="17"/>
  <c r="J178" i="9"/>
  <c r="I178" i="9"/>
  <c r="H178" i="9"/>
  <c r="G178" i="9"/>
  <c r="D178" i="10" s="1"/>
  <c r="O175" i="17"/>
  <c r="K175" i="17"/>
  <c r="G174" i="10"/>
  <c r="I174" i="10"/>
  <c r="J174" i="10"/>
  <c r="H174" i="10"/>
  <c r="U170" i="7"/>
  <c r="P170" i="7"/>
  <c r="D166" i="9"/>
  <c r="F167" i="5"/>
  <c r="N163" i="17"/>
  <c r="J163" i="17"/>
  <c r="J162" i="9"/>
  <c r="I162" i="9"/>
  <c r="H162" i="9"/>
  <c r="G162" i="9"/>
  <c r="D162" i="10" s="1"/>
  <c r="G163" i="5"/>
  <c r="O159" i="17"/>
  <c r="K159" i="17"/>
  <c r="I158" i="10"/>
  <c r="J158" i="10"/>
  <c r="H158" i="10"/>
  <c r="G158" i="10"/>
  <c r="U154" i="7"/>
  <c r="P154" i="7"/>
  <c r="D150" i="9"/>
  <c r="F151" i="5"/>
  <c r="N147" i="17"/>
  <c r="J147" i="17"/>
  <c r="J146" i="9"/>
  <c r="I146" i="9"/>
  <c r="H146" i="9"/>
  <c r="G146" i="9"/>
  <c r="D146" i="10" s="1"/>
  <c r="O143" i="17"/>
  <c r="K143" i="17"/>
  <c r="H142" i="10"/>
  <c r="G142" i="10"/>
  <c r="J142" i="10"/>
  <c r="I142" i="10"/>
  <c r="U138" i="7"/>
  <c r="P138" i="7"/>
  <c r="D134" i="9"/>
  <c r="F135" i="5"/>
  <c r="N131" i="17"/>
  <c r="J131" i="17"/>
  <c r="J130" i="9"/>
  <c r="I130" i="9"/>
  <c r="H130" i="9"/>
  <c r="G130" i="9"/>
  <c r="D130" i="10" s="1"/>
  <c r="O127" i="17"/>
  <c r="K127" i="17"/>
  <c r="H126" i="10"/>
  <c r="G126" i="10"/>
  <c r="J126" i="10"/>
  <c r="I126" i="10"/>
  <c r="S282" i="7"/>
  <c r="N282" i="7"/>
  <c r="N222" i="17"/>
  <c r="J222" i="17"/>
  <c r="H221" i="9"/>
  <c r="I221" i="9"/>
  <c r="G221" i="9"/>
  <c r="D221" i="10" s="1"/>
  <c r="J221" i="9"/>
  <c r="P303" i="7"/>
  <c r="U303" i="7"/>
  <c r="N304" i="17"/>
  <c r="J304" i="17"/>
  <c r="G303" i="9"/>
  <c r="D303" i="10" s="1"/>
  <c r="J303" i="9"/>
  <c r="H303" i="9"/>
  <c r="G304" i="5"/>
  <c r="I303" i="9"/>
  <c r="U302" i="7"/>
  <c r="P302" i="7"/>
  <c r="N302" i="7"/>
  <c r="S302" i="7"/>
  <c r="O303" i="17"/>
  <c r="K303" i="17"/>
  <c r="J302" i="10"/>
  <c r="I302" i="10"/>
  <c r="G302" i="10"/>
  <c r="H302" i="10"/>
  <c r="P295" i="7"/>
  <c r="U295" i="7"/>
  <c r="N296" i="17"/>
  <c r="J296" i="17"/>
  <c r="G295" i="9"/>
  <c r="D295" i="10" s="1"/>
  <c r="J295" i="9"/>
  <c r="I295" i="9"/>
  <c r="H295" i="9"/>
  <c r="G296" i="5"/>
  <c r="U294" i="7"/>
  <c r="P294" i="7"/>
  <c r="N294" i="7"/>
  <c r="S294" i="7"/>
  <c r="O295" i="17"/>
  <c r="K295" i="17"/>
  <c r="H294" i="10"/>
  <c r="G294" i="10"/>
  <c r="I294" i="10"/>
  <c r="J294" i="10"/>
  <c r="P287" i="7"/>
  <c r="U287" i="7"/>
  <c r="N288" i="17"/>
  <c r="J288" i="17"/>
  <c r="G287" i="9"/>
  <c r="D287" i="10" s="1"/>
  <c r="J287" i="9"/>
  <c r="H287" i="9"/>
  <c r="I287" i="9"/>
  <c r="G288" i="5"/>
  <c r="U286" i="7"/>
  <c r="P286" i="7"/>
  <c r="N286" i="7"/>
  <c r="S286" i="7"/>
  <c r="O287" i="17"/>
  <c r="K287" i="17"/>
  <c r="H286" i="10"/>
  <c r="G286" i="10"/>
  <c r="I286" i="10"/>
  <c r="J286" i="10"/>
  <c r="O279" i="7"/>
  <c r="T279" i="7"/>
  <c r="O271" i="7"/>
  <c r="T271" i="7"/>
  <c r="O263" i="7"/>
  <c r="T263" i="7"/>
  <c r="K256" i="17"/>
  <c r="O256" i="17"/>
  <c r="G255" i="10"/>
  <c r="J255" i="10"/>
  <c r="I255" i="10"/>
  <c r="H255" i="10"/>
  <c r="P249" i="7"/>
  <c r="U249" i="7"/>
  <c r="T239" i="7"/>
  <c r="O239" i="7"/>
  <c r="U239" i="7"/>
  <c r="P239" i="7"/>
  <c r="L233" i="7"/>
  <c r="R233" i="7"/>
  <c r="M233" i="7"/>
  <c r="Q233" i="7"/>
  <c r="W233" i="7" s="1"/>
  <c r="N233" i="7"/>
  <c r="S233" i="7"/>
  <c r="T228" i="7"/>
  <c r="O228" i="7"/>
  <c r="R223" i="7"/>
  <c r="Q223" i="7"/>
  <c r="W223" i="7" s="1"/>
  <c r="L223" i="7"/>
  <c r="M223" i="7"/>
  <c r="F224" i="5"/>
  <c r="F218" i="5"/>
  <c r="O218" i="17"/>
  <c r="K218" i="17"/>
  <c r="I217" i="10"/>
  <c r="H217" i="10"/>
  <c r="J217" i="10"/>
  <c r="G217" i="10"/>
  <c r="F213" i="5"/>
  <c r="O213" i="17"/>
  <c r="K213" i="17"/>
  <c r="J212" i="10"/>
  <c r="I212" i="10"/>
  <c r="H212" i="10"/>
  <c r="G212" i="10"/>
  <c r="S201" i="7"/>
  <c r="N201" i="7"/>
  <c r="T196" i="7"/>
  <c r="O196" i="7"/>
  <c r="R191" i="7"/>
  <c r="Q191" i="7"/>
  <c r="W191" i="7" s="1"/>
  <c r="L191" i="7"/>
  <c r="M191" i="7"/>
  <c r="U191" i="7"/>
  <c r="P191" i="7"/>
  <c r="L185" i="7"/>
  <c r="V185" i="7" s="1"/>
  <c r="R185" i="7"/>
  <c r="M185" i="7"/>
  <c r="Q185" i="7"/>
  <c r="W185" i="7" s="1"/>
  <c r="N185" i="7"/>
  <c r="S185" i="7"/>
  <c r="Q180" i="7"/>
  <c r="M180" i="7"/>
  <c r="R180" i="7"/>
  <c r="L180" i="7"/>
  <c r="V180" i="7" s="1"/>
  <c r="T180" i="7"/>
  <c r="O180" i="7"/>
  <c r="T175" i="7"/>
  <c r="O175" i="7"/>
  <c r="U175" i="7"/>
  <c r="P175" i="7"/>
  <c r="P169" i="7"/>
  <c r="U169" i="7"/>
  <c r="S168" i="7"/>
  <c r="N168" i="7"/>
  <c r="V168" i="7" s="1"/>
  <c r="D164" i="9"/>
  <c r="F165" i="5"/>
  <c r="N163" i="7"/>
  <c r="V163" i="7" s="1"/>
  <c r="S163" i="7"/>
  <c r="W163" i="7" s="1"/>
  <c r="D159" i="9"/>
  <c r="F160" i="5"/>
  <c r="O160" i="17"/>
  <c r="K160" i="17"/>
  <c r="H159" i="10"/>
  <c r="J159" i="10"/>
  <c r="I159" i="10"/>
  <c r="G159" i="10"/>
  <c r="T157" i="7"/>
  <c r="O157" i="7"/>
  <c r="F154" i="5"/>
  <c r="D153" i="9"/>
  <c r="O154" i="17"/>
  <c r="K154" i="17"/>
  <c r="J153" i="10"/>
  <c r="I153" i="10"/>
  <c r="H153" i="10"/>
  <c r="G153" i="10"/>
  <c r="U148" i="7"/>
  <c r="P148" i="7"/>
  <c r="O149" i="17"/>
  <c r="K149" i="17"/>
  <c r="J148" i="10"/>
  <c r="I148" i="10"/>
  <c r="H148" i="10"/>
  <c r="G148" i="10"/>
  <c r="N138" i="17"/>
  <c r="J138" i="17"/>
  <c r="G137" i="9"/>
  <c r="D137" i="10" s="1"/>
  <c r="J137" i="9"/>
  <c r="I137" i="9"/>
  <c r="H137" i="9"/>
  <c r="N133" i="17"/>
  <c r="J133" i="17"/>
  <c r="H132" i="9"/>
  <c r="G132" i="9"/>
  <c r="D132" i="10" s="1"/>
  <c r="I132" i="9"/>
  <c r="J132" i="9"/>
  <c r="G133" i="5"/>
  <c r="R127" i="7"/>
  <c r="Q127" i="7"/>
  <c r="L127" i="7"/>
  <c r="V127" i="7" s="1"/>
  <c r="M127" i="7"/>
  <c r="U127" i="7"/>
  <c r="P127" i="7"/>
  <c r="O122" i="7"/>
  <c r="T122" i="7"/>
  <c r="N122" i="17"/>
  <c r="J122" i="17"/>
  <c r="G121" i="9"/>
  <c r="D121" i="10" s="1"/>
  <c r="J121" i="9"/>
  <c r="I121" i="9"/>
  <c r="H121" i="9"/>
  <c r="G122" i="5"/>
  <c r="O120" i="7"/>
  <c r="V120" i="7" s="1"/>
  <c r="T120" i="7"/>
  <c r="N119" i="17"/>
  <c r="J119" i="17"/>
  <c r="J118" i="9"/>
  <c r="I118" i="9"/>
  <c r="H118" i="9"/>
  <c r="G118" i="9"/>
  <c r="D118" i="10" s="1"/>
  <c r="D115" i="9"/>
  <c r="F116" i="5"/>
  <c r="P113" i="7"/>
  <c r="U113" i="7"/>
  <c r="O114" i="17"/>
  <c r="K114" i="17"/>
  <c r="I113" i="10"/>
  <c r="H113" i="10"/>
  <c r="J113" i="10"/>
  <c r="G113" i="10"/>
  <c r="D112" i="9"/>
  <c r="F113" i="5"/>
  <c r="K113" i="17"/>
  <c r="O113" i="17"/>
  <c r="J112" i="10"/>
  <c r="I112" i="10"/>
  <c r="G112" i="10"/>
  <c r="H112" i="10"/>
  <c r="R111" i="7"/>
  <c r="Q111" i="7"/>
  <c r="W111" i="7" s="1"/>
  <c r="L111" i="7"/>
  <c r="M111" i="7"/>
  <c r="D110" i="9"/>
  <c r="F111" i="5"/>
  <c r="T105" i="7"/>
  <c r="O105" i="7"/>
  <c r="U104" i="7"/>
  <c r="P104" i="7"/>
  <c r="N105" i="17"/>
  <c r="J105" i="17"/>
  <c r="H104" i="9"/>
  <c r="G104" i="9"/>
  <c r="D104" i="10" s="1"/>
  <c r="J104" i="9"/>
  <c r="I104" i="9"/>
  <c r="G105" i="5"/>
  <c r="S102" i="7"/>
  <c r="N102" i="7"/>
  <c r="N97" i="7"/>
  <c r="S97" i="7"/>
  <c r="W97" i="7" s="1"/>
  <c r="O95" i="17"/>
  <c r="K95" i="17"/>
  <c r="H94" i="10"/>
  <c r="G94" i="10"/>
  <c r="J94" i="10"/>
  <c r="I94" i="10"/>
  <c r="O90" i="7"/>
  <c r="T90" i="7"/>
  <c r="N90" i="17"/>
  <c r="J90" i="17"/>
  <c r="G89" i="9"/>
  <c r="D89" i="10" s="1"/>
  <c r="J89" i="9"/>
  <c r="I89" i="9"/>
  <c r="H89" i="9"/>
  <c r="G90" i="5"/>
  <c r="O88" i="7"/>
  <c r="V88" i="7" s="1"/>
  <c r="T88" i="7"/>
  <c r="W88" i="7" s="1"/>
  <c r="N87" i="17"/>
  <c r="J87" i="17"/>
  <c r="J86" i="9"/>
  <c r="I86" i="9"/>
  <c r="H86" i="9"/>
  <c r="G86" i="9"/>
  <c r="D86" i="10" s="1"/>
  <c r="G87" i="5"/>
  <c r="D83" i="9"/>
  <c r="F84" i="5"/>
  <c r="T80" i="7"/>
  <c r="O80" i="7"/>
  <c r="L77" i="7"/>
  <c r="Q77" i="7"/>
  <c r="R77" i="7"/>
  <c r="M77" i="7"/>
  <c r="R75" i="7"/>
  <c r="Q75" i="7"/>
  <c r="L75" i="7"/>
  <c r="V75" i="7" s="1"/>
  <c r="M75" i="7"/>
  <c r="T72" i="7"/>
  <c r="O72" i="7"/>
  <c r="L69" i="7"/>
  <c r="Q69" i="7"/>
  <c r="R69" i="7"/>
  <c r="M69" i="7"/>
  <c r="R67" i="7"/>
  <c r="Q67" i="7"/>
  <c r="L67" i="7"/>
  <c r="M67" i="7"/>
  <c r="O64" i="7"/>
  <c r="T64" i="7"/>
  <c r="L61" i="7"/>
  <c r="Q61" i="7"/>
  <c r="R61" i="7"/>
  <c r="M61" i="7"/>
  <c r="R59" i="7"/>
  <c r="Q59" i="7"/>
  <c r="L59" i="7"/>
  <c r="M59" i="7"/>
  <c r="T56" i="7"/>
  <c r="O56" i="7"/>
  <c r="L53" i="7"/>
  <c r="Q53" i="7"/>
  <c r="M53" i="7"/>
  <c r="R53" i="7"/>
  <c r="R51" i="7"/>
  <c r="Q51" i="7"/>
  <c r="L51" i="7"/>
  <c r="M51" i="7"/>
  <c r="T48" i="7"/>
  <c r="O48" i="7"/>
  <c r="L45" i="7"/>
  <c r="Q45" i="7"/>
  <c r="R45" i="7"/>
  <c r="M45" i="7"/>
  <c r="R43" i="7"/>
  <c r="Q43" i="7"/>
  <c r="L43" i="7"/>
  <c r="M43" i="7"/>
  <c r="O40" i="7"/>
  <c r="T40" i="7"/>
  <c r="L37" i="7"/>
  <c r="Q37" i="7"/>
  <c r="W37" i="7" s="1"/>
  <c r="M37" i="7"/>
  <c r="R37" i="7"/>
  <c r="R35" i="7"/>
  <c r="Q35" i="7"/>
  <c r="L35" i="7"/>
  <c r="M35" i="7"/>
  <c r="T32" i="7"/>
  <c r="O32" i="7"/>
  <c r="L29" i="7"/>
  <c r="Q29" i="7"/>
  <c r="R29" i="7"/>
  <c r="M29" i="7"/>
  <c r="R27" i="7"/>
  <c r="Q27" i="7"/>
  <c r="L27" i="7"/>
  <c r="V27" i="7" s="1"/>
  <c r="M27" i="7"/>
  <c r="T24" i="7"/>
  <c r="O24" i="7"/>
  <c r="S20" i="7"/>
  <c r="N20" i="7"/>
  <c r="K21" i="17"/>
  <c r="O21" i="17"/>
  <c r="I20" i="10"/>
  <c r="J20" i="10"/>
  <c r="G20" i="10"/>
  <c r="H20" i="10"/>
  <c r="O10" i="7"/>
  <c r="T10" i="7"/>
  <c r="H8" i="9"/>
  <c r="G8" i="9"/>
  <c r="D8" i="10" s="1"/>
  <c r="J8" i="9"/>
  <c r="I8" i="9"/>
  <c r="G9" i="5"/>
  <c r="T7" i="7"/>
  <c r="O7" i="7"/>
  <c r="V7" i="7" s="1"/>
  <c r="G110" i="17"/>
  <c r="K109" i="9"/>
  <c r="G94" i="17"/>
  <c r="K93" i="9"/>
  <c r="F11" i="5"/>
  <c r="D13" i="17"/>
  <c r="F12" i="9"/>
  <c r="I13" i="5"/>
  <c r="L13" i="5" s="1"/>
  <c r="T248" i="7"/>
  <c r="O248" i="7"/>
  <c r="O249" i="17"/>
  <c r="K249" i="17"/>
  <c r="I248" i="10"/>
  <c r="H248" i="10"/>
  <c r="G248" i="10"/>
  <c r="J248" i="10"/>
  <c r="K244" i="17"/>
  <c r="O244" i="17"/>
  <c r="J243" i="10"/>
  <c r="G243" i="10"/>
  <c r="H243" i="10"/>
  <c r="I243" i="10"/>
  <c r="F238" i="5"/>
  <c r="O238" i="17"/>
  <c r="K238" i="17"/>
  <c r="H237" i="10"/>
  <c r="J237" i="10"/>
  <c r="I237" i="10"/>
  <c r="G237" i="10"/>
  <c r="O222" i="17"/>
  <c r="K222" i="17"/>
  <c r="I221" i="10"/>
  <c r="H221" i="10"/>
  <c r="J221" i="10"/>
  <c r="G221" i="10"/>
  <c r="S205" i="7"/>
  <c r="N205" i="7"/>
  <c r="D195" i="9"/>
  <c r="F196" i="5"/>
  <c r="O196" i="17"/>
  <c r="K196" i="17"/>
  <c r="J195" i="10"/>
  <c r="G195" i="10"/>
  <c r="I195" i="10"/>
  <c r="H195" i="10"/>
  <c r="D189" i="9"/>
  <c r="F190" i="5"/>
  <c r="O190" i="17"/>
  <c r="K190" i="17"/>
  <c r="H189" i="10"/>
  <c r="I189" i="10"/>
  <c r="J189" i="10"/>
  <c r="G189" i="10"/>
  <c r="U184" i="7"/>
  <c r="P184" i="7"/>
  <c r="O185" i="17"/>
  <c r="K185" i="17"/>
  <c r="I184" i="10"/>
  <c r="H184" i="10"/>
  <c r="J184" i="10"/>
  <c r="G184" i="10"/>
  <c r="D163" i="9"/>
  <c r="F164" i="5"/>
  <c r="O164" i="17"/>
  <c r="K164" i="17"/>
  <c r="H163" i="10"/>
  <c r="I163" i="10"/>
  <c r="G163" i="10"/>
  <c r="J163" i="10"/>
  <c r="D141" i="9"/>
  <c r="F142" i="5"/>
  <c r="K142" i="17"/>
  <c r="I141" i="10"/>
  <c r="H141" i="10"/>
  <c r="G141" i="10"/>
  <c r="O142" i="17"/>
  <c r="J141" i="10"/>
  <c r="U131" i="7"/>
  <c r="P131" i="7"/>
  <c r="N124" i="17"/>
  <c r="J124" i="17"/>
  <c r="I123" i="9"/>
  <c r="H123" i="9"/>
  <c r="J123" i="9"/>
  <c r="G123" i="9"/>
  <c r="D123" i="10" s="1"/>
  <c r="G124" i="5"/>
  <c r="N115" i="7"/>
  <c r="S115" i="7"/>
  <c r="N108" i="17"/>
  <c r="J108" i="17"/>
  <c r="I107" i="9"/>
  <c r="H107" i="9"/>
  <c r="J107" i="9"/>
  <c r="G107" i="9"/>
  <c r="D107" i="10" s="1"/>
  <c r="T99" i="7"/>
  <c r="O99" i="7"/>
  <c r="N83" i="7"/>
  <c r="S83" i="7"/>
  <c r="D70" i="9"/>
  <c r="F71" i="5"/>
  <c r="N63" i="17"/>
  <c r="J63" i="17"/>
  <c r="J62" i="9"/>
  <c r="I62" i="9"/>
  <c r="H62" i="9"/>
  <c r="G62" i="9"/>
  <c r="D62" i="10" s="1"/>
  <c r="O55" i="17"/>
  <c r="K55" i="17"/>
  <c r="H54" i="10"/>
  <c r="G54" i="10"/>
  <c r="J54" i="10"/>
  <c r="I54" i="10"/>
  <c r="N51" i="17"/>
  <c r="J51" i="17"/>
  <c r="J50" i="9"/>
  <c r="I50" i="9"/>
  <c r="H50" i="9"/>
  <c r="G50" i="9"/>
  <c r="D50" i="10" s="1"/>
  <c r="D46" i="9"/>
  <c r="F47" i="5"/>
  <c r="U38" i="7"/>
  <c r="P38" i="7"/>
  <c r="K35" i="17"/>
  <c r="O35" i="17"/>
  <c r="G34" i="10"/>
  <c r="J34" i="10"/>
  <c r="I34" i="10"/>
  <c r="H34" i="10"/>
  <c r="D26" i="9"/>
  <c r="F27" i="5"/>
  <c r="S13" i="7"/>
  <c r="N13" i="7"/>
  <c r="J10" i="9"/>
  <c r="I10" i="9"/>
  <c r="H10" i="9"/>
  <c r="J7" i="10"/>
  <c r="I7" i="10"/>
  <c r="Q281" i="7"/>
  <c r="W281" i="7" s="1"/>
  <c r="M281" i="7"/>
  <c r="R281" i="7"/>
  <c r="L281" i="7"/>
  <c r="Q273" i="7"/>
  <c r="M273" i="7"/>
  <c r="L273" i="7"/>
  <c r="R273" i="7"/>
  <c r="F257" i="5"/>
  <c r="O257" i="17"/>
  <c r="K257" i="17"/>
  <c r="J256" i="10"/>
  <c r="I256" i="10"/>
  <c r="G256" i="10"/>
  <c r="H256" i="10"/>
  <c r="U251" i="7"/>
  <c r="P251" i="7"/>
  <c r="N246" i="17"/>
  <c r="J246" i="17"/>
  <c r="I245" i="9"/>
  <c r="H245" i="9"/>
  <c r="J245" i="9"/>
  <c r="G245" i="9"/>
  <c r="D245" i="10" s="1"/>
  <c r="U240" i="7"/>
  <c r="P240" i="7"/>
  <c r="J241" i="17"/>
  <c r="N241" i="17"/>
  <c r="J240" i="9"/>
  <c r="I240" i="9"/>
  <c r="H240" i="9"/>
  <c r="G240" i="9"/>
  <c r="D240" i="10" s="1"/>
  <c r="R235" i="7"/>
  <c r="Q235" i="7"/>
  <c r="L235" i="7"/>
  <c r="M235" i="7"/>
  <c r="F236" i="5"/>
  <c r="L229" i="7"/>
  <c r="R229" i="7"/>
  <c r="M229" i="7"/>
  <c r="Q229" i="7"/>
  <c r="W229" i="7" s="1"/>
  <c r="N229" i="7"/>
  <c r="S229" i="7"/>
  <c r="K220" i="17"/>
  <c r="O220" i="17"/>
  <c r="G219" i="10"/>
  <c r="J219" i="10"/>
  <c r="I219" i="10"/>
  <c r="H219" i="10"/>
  <c r="F214" i="5"/>
  <c r="O214" i="17"/>
  <c r="K214" i="17"/>
  <c r="I213" i="10"/>
  <c r="H213" i="10"/>
  <c r="J213" i="10"/>
  <c r="G213" i="10"/>
  <c r="T208" i="7"/>
  <c r="O208" i="7"/>
  <c r="D203" i="9"/>
  <c r="F204" i="5"/>
  <c r="O204" i="17"/>
  <c r="K204" i="17"/>
  <c r="G203" i="10"/>
  <c r="J203" i="10"/>
  <c r="I203" i="10"/>
  <c r="H203" i="10"/>
  <c r="D197" i="9"/>
  <c r="F198" i="5"/>
  <c r="O198" i="17"/>
  <c r="K198" i="17"/>
  <c r="I197" i="10"/>
  <c r="H197" i="10"/>
  <c r="J197" i="10"/>
  <c r="G197" i="10"/>
  <c r="U192" i="7"/>
  <c r="P192" i="7"/>
  <c r="O193" i="17"/>
  <c r="K193" i="17"/>
  <c r="I192" i="10"/>
  <c r="H192" i="10"/>
  <c r="G192" i="10"/>
  <c r="J192" i="10"/>
  <c r="W189" i="7"/>
  <c r="T187" i="7"/>
  <c r="O187" i="7"/>
  <c r="J188" i="17"/>
  <c r="N188" i="17"/>
  <c r="I187" i="9"/>
  <c r="H187" i="9"/>
  <c r="J187" i="9"/>
  <c r="G187" i="9"/>
  <c r="D187" i="10" s="1"/>
  <c r="G188" i="5"/>
  <c r="D181" i="9"/>
  <c r="F182" i="5"/>
  <c r="O182" i="17"/>
  <c r="K182" i="17"/>
  <c r="H181" i="10"/>
  <c r="I181" i="10"/>
  <c r="J181" i="10"/>
  <c r="G181" i="10"/>
  <c r="T176" i="7"/>
  <c r="O176" i="7"/>
  <c r="L165" i="7"/>
  <c r="V165" i="7" s="1"/>
  <c r="R165" i="7"/>
  <c r="M165" i="7"/>
  <c r="Q165" i="7"/>
  <c r="W165" i="7" s="1"/>
  <c r="Q160" i="7"/>
  <c r="M160" i="7"/>
  <c r="R160" i="7"/>
  <c r="L160" i="7"/>
  <c r="V160" i="7" s="1"/>
  <c r="T160" i="7"/>
  <c r="O160" i="7"/>
  <c r="T155" i="7"/>
  <c r="O155" i="7"/>
  <c r="N156" i="17"/>
  <c r="J156" i="17"/>
  <c r="I155" i="9"/>
  <c r="H155" i="9"/>
  <c r="J155" i="9"/>
  <c r="G155" i="9"/>
  <c r="D155" i="10" s="1"/>
  <c r="P149" i="7"/>
  <c r="U149" i="7"/>
  <c r="N150" i="17"/>
  <c r="J150" i="17"/>
  <c r="G149" i="9"/>
  <c r="D149" i="10" s="1"/>
  <c r="J149" i="9"/>
  <c r="I149" i="9"/>
  <c r="H149" i="9"/>
  <c r="G150" i="5"/>
  <c r="U144" i="7"/>
  <c r="P144" i="7"/>
  <c r="O145" i="17"/>
  <c r="K145" i="17"/>
  <c r="J144" i="10"/>
  <c r="I144" i="10"/>
  <c r="G144" i="10"/>
  <c r="H144" i="10"/>
  <c r="T139" i="7"/>
  <c r="O139" i="7"/>
  <c r="N140" i="17"/>
  <c r="J140" i="17"/>
  <c r="I139" i="9"/>
  <c r="H139" i="9"/>
  <c r="J139" i="9"/>
  <c r="G139" i="9"/>
  <c r="D139" i="10" s="1"/>
  <c r="P133" i="7"/>
  <c r="U133" i="7"/>
  <c r="N134" i="17"/>
  <c r="J134" i="17"/>
  <c r="G133" i="9"/>
  <c r="D133" i="10" s="1"/>
  <c r="J133" i="9"/>
  <c r="I133" i="9"/>
  <c r="H133" i="9"/>
  <c r="D128" i="9"/>
  <c r="F129" i="5"/>
  <c r="N129" i="17"/>
  <c r="J129" i="17"/>
  <c r="H128" i="9"/>
  <c r="G128" i="9"/>
  <c r="D128" i="10" s="1"/>
  <c r="J128" i="9"/>
  <c r="I128" i="9"/>
  <c r="G129" i="5"/>
  <c r="P119" i="7"/>
  <c r="U119" i="7"/>
  <c r="P111" i="7"/>
  <c r="U111" i="7"/>
  <c r="U110" i="7"/>
  <c r="P110" i="7"/>
  <c r="T103" i="7"/>
  <c r="O103" i="7"/>
  <c r="L101" i="7"/>
  <c r="M101" i="7"/>
  <c r="R101" i="7"/>
  <c r="Q101" i="7"/>
  <c r="O96" i="17"/>
  <c r="K96" i="17"/>
  <c r="G95" i="10"/>
  <c r="J95" i="10"/>
  <c r="I95" i="10"/>
  <c r="H95" i="10"/>
  <c r="U94" i="7"/>
  <c r="P94" i="7"/>
  <c r="N87" i="7"/>
  <c r="S87" i="7"/>
  <c r="O88" i="17"/>
  <c r="K88" i="17"/>
  <c r="G87" i="10"/>
  <c r="J87" i="10"/>
  <c r="I87" i="10"/>
  <c r="H87" i="10"/>
  <c r="Q84" i="7"/>
  <c r="M84" i="7"/>
  <c r="R84" i="7"/>
  <c r="L84" i="7"/>
  <c r="S66" i="7"/>
  <c r="N66" i="7"/>
  <c r="K15" i="17"/>
  <c r="O15" i="17"/>
  <c r="I14" i="10"/>
  <c r="H14" i="10"/>
  <c r="J14" i="10"/>
  <c r="G14" i="10"/>
  <c r="R11" i="7"/>
  <c r="Q11" i="7"/>
  <c r="L11" i="7"/>
  <c r="M11" i="7"/>
  <c r="J6" i="9"/>
  <c r="I6" i="9"/>
  <c r="H6" i="9"/>
  <c r="S5" i="7"/>
  <c r="N5" i="7"/>
  <c r="D4" i="9"/>
  <c r="F5" i="5"/>
  <c r="D274" i="17"/>
  <c r="F273" i="9"/>
  <c r="I274" i="5"/>
  <c r="L274" i="5" s="1"/>
  <c r="P253" i="7"/>
  <c r="U253" i="7"/>
  <c r="F233" i="5"/>
  <c r="O233" i="17"/>
  <c r="K233" i="17"/>
  <c r="J232" i="10"/>
  <c r="I232" i="10"/>
  <c r="H232" i="10"/>
  <c r="G232" i="10"/>
  <c r="J228" i="17"/>
  <c r="N228" i="17"/>
  <c r="J227" i="9"/>
  <c r="I227" i="9"/>
  <c r="H227" i="9"/>
  <c r="G227" i="9"/>
  <c r="D227" i="10" s="1"/>
  <c r="F217" i="5"/>
  <c r="O217" i="17"/>
  <c r="K217" i="17"/>
  <c r="J216" i="10"/>
  <c r="I216" i="10"/>
  <c r="H216" i="10"/>
  <c r="G216" i="10"/>
  <c r="D211" i="9"/>
  <c r="F212" i="5"/>
  <c r="K212" i="17"/>
  <c r="O212" i="17"/>
  <c r="G211" i="10"/>
  <c r="J211" i="10"/>
  <c r="I211" i="10"/>
  <c r="H211" i="10"/>
  <c r="D200" i="9"/>
  <c r="F201" i="5"/>
  <c r="J201" i="17"/>
  <c r="N201" i="17"/>
  <c r="I200" i="9"/>
  <c r="J200" i="9"/>
  <c r="H200" i="9"/>
  <c r="G200" i="9"/>
  <c r="D200" i="10" s="1"/>
  <c r="V173" i="7"/>
  <c r="U168" i="7"/>
  <c r="P168" i="7"/>
  <c r="O169" i="17"/>
  <c r="K169" i="17"/>
  <c r="I168" i="10"/>
  <c r="G168" i="10"/>
  <c r="J168" i="10"/>
  <c r="H168" i="10"/>
  <c r="P157" i="7"/>
  <c r="U157" i="7"/>
  <c r="N158" i="17"/>
  <c r="J158" i="17"/>
  <c r="G157" i="9"/>
  <c r="D157" i="10" s="1"/>
  <c r="J157" i="9"/>
  <c r="I157" i="9"/>
  <c r="H157" i="9"/>
  <c r="T147" i="7"/>
  <c r="O147" i="7"/>
  <c r="V147" i="7" s="1"/>
  <c r="N148" i="17"/>
  <c r="J148" i="17"/>
  <c r="I147" i="9"/>
  <c r="H147" i="9"/>
  <c r="J147" i="9"/>
  <c r="G147" i="9"/>
  <c r="D147" i="10" s="1"/>
  <c r="V136" i="7"/>
  <c r="P125" i="7"/>
  <c r="U125" i="7"/>
  <c r="N126" i="17"/>
  <c r="J126" i="17"/>
  <c r="G125" i="9"/>
  <c r="D125" i="10" s="1"/>
  <c r="J125" i="9"/>
  <c r="I125" i="9"/>
  <c r="H125" i="9"/>
  <c r="N116" i="17"/>
  <c r="J116" i="17"/>
  <c r="I115" i="9"/>
  <c r="H115" i="9"/>
  <c r="J115" i="9"/>
  <c r="G115" i="9"/>
  <c r="D115" i="10" s="1"/>
  <c r="G116" i="5"/>
  <c r="N107" i="7"/>
  <c r="S107" i="7"/>
  <c r="T91" i="7"/>
  <c r="O91" i="7"/>
  <c r="U83" i="7"/>
  <c r="P83" i="7"/>
  <c r="O75" i="17"/>
  <c r="K75" i="17"/>
  <c r="H74" i="10"/>
  <c r="G74" i="10"/>
  <c r="J74" i="10"/>
  <c r="I74" i="10"/>
  <c r="O67" i="17"/>
  <c r="K67" i="17"/>
  <c r="H66" i="10"/>
  <c r="G66" i="10"/>
  <c r="J66" i="10"/>
  <c r="I66" i="10"/>
  <c r="P62" i="7"/>
  <c r="U62" i="7"/>
  <c r="P50" i="7"/>
  <c r="U50" i="7"/>
  <c r="O43" i="17"/>
  <c r="K43" i="17"/>
  <c r="H42" i="10"/>
  <c r="G42" i="10"/>
  <c r="J42" i="10"/>
  <c r="I42" i="10"/>
  <c r="D38" i="9"/>
  <c r="F39" i="5"/>
  <c r="N31" i="17"/>
  <c r="J31" i="17"/>
  <c r="J30" i="9"/>
  <c r="I30" i="9"/>
  <c r="H30" i="9"/>
  <c r="G30" i="9"/>
  <c r="D30" i="10" s="1"/>
  <c r="T16" i="7"/>
  <c r="O16" i="7"/>
  <c r="N16" i="17"/>
  <c r="J16" i="17"/>
  <c r="I15" i="9"/>
  <c r="H15" i="9"/>
  <c r="J15" i="9"/>
  <c r="G16" i="5"/>
  <c r="G15" i="9"/>
  <c r="D15" i="10" s="1"/>
  <c r="Q14" i="7"/>
  <c r="L14" i="7"/>
  <c r="M14" i="7"/>
  <c r="R14" i="7"/>
  <c r="N263" i="17"/>
  <c r="J263" i="17"/>
  <c r="H262" i="9"/>
  <c r="G262" i="9"/>
  <c r="D262" i="10" s="1"/>
  <c r="I262" i="9"/>
  <c r="J262" i="9"/>
  <c r="G263" i="5"/>
  <c r="U298" i="7"/>
  <c r="P298" i="7"/>
  <c r="O299" i="17"/>
  <c r="K299" i="17"/>
  <c r="J298" i="10"/>
  <c r="G298" i="10"/>
  <c r="I298" i="10"/>
  <c r="H298" i="10"/>
  <c r="P291" i="7"/>
  <c r="U291" i="7"/>
  <c r="U290" i="7"/>
  <c r="P290" i="7"/>
  <c r="O291" i="17"/>
  <c r="K291" i="17"/>
  <c r="H290" i="10"/>
  <c r="G290" i="10"/>
  <c r="J290" i="10"/>
  <c r="I290" i="10"/>
  <c r="N279" i="17"/>
  <c r="J279" i="17"/>
  <c r="H278" i="9"/>
  <c r="G278" i="9"/>
  <c r="D278" i="10" s="1"/>
  <c r="I278" i="9"/>
  <c r="J278" i="9"/>
  <c r="G279" i="5"/>
  <c r="N278" i="7"/>
  <c r="S278" i="7"/>
  <c r="O275" i="7"/>
  <c r="T275" i="7"/>
  <c r="P270" i="7"/>
  <c r="U270" i="7"/>
  <c r="N271" i="17"/>
  <c r="J271" i="17"/>
  <c r="H270" i="9"/>
  <c r="G270" i="9"/>
  <c r="D270" i="10" s="1"/>
  <c r="I270" i="9"/>
  <c r="J270" i="9"/>
  <c r="N268" i="17"/>
  <c r="J268" i="17"/>
  <c r="G267" i="9"/>
  <c r="D267" i="10" s="1"/>
  <c r="J267" i="9"/>
  <c r="I267" i="9"/>
  <c r="H267" i="9"/>
  <c r="O268" i="17"/>
  <c r="K268" i="17"/>
  <c r="G267" i="10"/>
  <c r="J267" i="10"/>
  <c r="H267" i="10"/>
  <c r="I267" i="10"/>
  <c r="L257" i="7"/>
  <c r="R257" i="7"/>
  <c r="M257" i="7"/>
  <c r="Q257" i="7"/>
  <c r="S257" i="7"/>
  <c r="N257" i="7"/>
  <c r="T252" i="7"/>
  <c r="O252" i="7"/>
  <c r="R247" i="7"/>
  <c r="Q247" i="7"/>
  <c r="L247" i="7"/>
  <c r="M247" i="7"/>
  <c r="F248" i="5"/>
  <c r="N242" i="17"/>
  <c r="J242" i="17"/>
  <c r="I241" i="9"/>
  <c r="H241" i="9"/>
  <c r="G241" i="9"/>
  <c r="D241" i="10" s="1"/>
  <c r="J241" i="9"/>
  <c r="G242" i="5"/>
  <c r="U236" i="7"/>
  <c r="P236" i="7"/>
  <c r="J237" i="17"/>
  <c r="N237" i="17"/>
  <c r="I236" i="9"/>
  <c r="J236" i="9"/>
  <c r="H236" i="9"/>
  <c r="G236" i="9"/>
  <c r="D236" i="10" s="1"/>
  <c r="J232" i="17"/>
  <c r="N232" i="17"/>
  <c r="J231" i="9"/>
  <c r="H231" i="9"/>
  <c r="G231" i="9"/>
  <c r="D231" i="10" s="1"/>
  <c r="I231" i="9"/>
  <c r="N226" i="17"/>
  <c r="J226" i="17"/>
  <c r="H225" i="9"/>
  <c r="G225" i="9"/>
  <c r="D225" i="10" s="1"/>
  <c r="J225" i="9"/>
  <c r="I225" i="9"/>
  <c r="G226" i="5"/>
  <c r="O226" i="17"/>
  <c r="K226" i="17"/>
  <c r="I225" i="10"/>
  <c r="H225" i="10"/>
  <c r="J225" i="10"/>
  <c r="G225" i="10"/>
  <c r="F221" i="5"/>
  <c r="O221" i="17"/>
  <c r="K221" i="17"/>
  <c r="J220" i="10"/>
  <c r="I220" i="10"/>
  <c r="H220" i="10"/>
  <c r="G220" i="10"/>
  <c r="K216" i="17"/>
  <c r="O216" i="17"/>
  <c r="G215" i="10"/>
  <c r="J215" i="10"/>
  <c r="I215" i="10"/>
  <c r="H215" i="10"/>
  <c r="L209" i="7"/>
  <c r="R209" i="7"/>
  <c r="M209" i="7"/>
  <c r="Q209" i="7"/>
  <c r="Q204" i="7"/>
  <c r="M204" i="7"/>
  <c r="R204" i="7"/>
  <c r="L204" i="7"/>
  <c r="T199" i="7"/>
  <c r="O199" i="7"/>
  <c r="J200" i="17"/>
  <c r="N200" i="17"/>
  <c r="J199" i="9"/>
  <c r="H199" i="9"/>
  <c r="G199" i="9"/>
  <c r="D199" i="10" s="1"/>
  <c r="I199" i="9"/>
  <c r="G200" i="5"/>
  <c r="L193" i="7"/>
  <c r="V193" i="7" s="1"/>
  <c r="R193" i="7"/>
  <c r="M193" i="7"/>
  <c r="Q193" i="7"/>
  <c r="W193" i="7" s="1"/>
  <c r="N193" i="7"/>
  <c r="S193" i="7"/>
  <c r="Q188" i="7"/>
  <c r="M188" i="7"/>
  <c r="R188" i="7"/>
  <c r="L188" i="7"/>
  <c r="V188" i="7" s="1"/>
  <c r="T188" i="7"/>
  <c r="O188" i="7"/>
  <c r="T183" i="7"/>
  <c r="O183" i="7"/>
  <c r="N184" i="17"/>
  <c r="J184" i="17"/>
  <c r="I183" i="9"/>
  <c r="H183" i="9"/>
  <c r="J183" i="9"/>
  <c r="G184" i="5"/>
  <c r="G183" i="9"/>
  <c r="D183" i="10" s="1"/>
  <c r="N178" i="17"/>
  <c r="J178" i="17"/>
  <c r="G177" i="9"/>
  <c r="D177" i="10" s="1"/>
  <c r="J177" i="9"/>
  <c r="I177" i="9"/>
  <c r="H177" i="9"/>
  <c r="G178" i="5"/>
  <c r="N173" i="17"/>
  <c r="J173" i="17"/>
  <c r="H172" i="9"/>
  <c r="G172" i="9"/>
  <c r="D172" i="10" s="1"/>
  <c r="I172" i="9"/>
  <c r="G173" i="5"/>
  <c r="J172" i="9"/>
  <c r="R167" i="7"/>
  <c r="Q167" i="7"/>
  <c r="L167" i="7"/>
  <c r="V167" i="7" s="1"/>
  <c r="M167" i="7"/>
  <c r="P167" i="7"/>
  <c r="U167" i="7"/>
  <c r="N162" i="17"/>
  <c r="J162" i="17"/>
  <c r="G161" i="9"/>
  <c r="D161" i="10" s="1"/>
  <c r="J161" i="9"/>
  <c r="I161" i="9"/>
  <c r="H161" i="9"/>
  <c r="N157" i="17"/>
  <c r="J157" i="17"/>
  <c r="H156" i="9"/>
  <c r="G156" i="9"/>
  <c r="D156" i="10" s="1"/>
  <c r="I156" i="9"/>
  <c r="G157" i="5"/>
  <c r="J156" i="9"/>
  <c r="R151" i="7"/>
  <c r="Q151" i="7"/>
  <c r="L151" i="7"/>
  <c r="V151" i="7" s="1"/>
  <c r="M151" i="7"/>
  <c r="P151" i="7"/>
  <c r="U151" i="7"/>
  <c r="D145" i="9"/>
  <c r="F146" i="5"/>
  <c r="O146" i="17"/>
  <c r="K146" i="17"/>
  <c r="I145" i="10"/>
  <c r="H145" i="10"/>
  <c r="J145" i="10"/>
  <c r="G145" i="10"/>
  <c r="U140" i="7"/>
  <c r="P140" i="7"/>
  <c r="K141" i="17"/>
  <c r="O141" i="17"/>
  <c r="J140" i="10"/>
  <c r="I140" i="10"/>
  <c r="H140" i="10"/>
  <c r="G140" i="10"/>
  <c r="D129" i="9"/>
  <c r="F130" i="5"/>
  <c r="K130" i="17"/>
  <c r="O130" i="17"/>
  <c r="I129" i="10"/>
  <c r="H129" i="10"/>
  <c r="J129" i="10"/>
  <c r="G129" i="10"/>
  <c r="U124" i="7"/>
  <c r="P124" i="7"/>
  <c r="K125" i="17"/>
  <c r="O125" i="17"/>
  <c r="J124" i="10"/>
  <c r="I124" i="10"/>
  <c r="H124" i="10"/>
  <c r="G124" i="10"/>
  <c r="R123" i="7"/>
  <c r="M123" i="7"/>
  <c r="L123" i="7"/>
  <c r="Q123" i="7"/>
  <c r="W123" i="7" s="1"/>
  <c r="D122" i="9"/>
  <c r="F123" i="5"/>
  <c r="P117" i="7"/>
  <c r="U117" i="7"/>
  <c r="O118" i="17"/>
  <c r="K118" i="17"/>
  <c r="I117" i="10"/>
  <c r="H117" i="10"/>
  <c r="G117" i="10"/>
  <c r="J117" i="10"/>
  <c r="D116" i="9"/>
  <c r="F117" i="5"/>
  <c r="K117" i="17"/>
  <c r="O117" i="17"/>
  <c r="J116" i="10"/>
  <c r="I116" i="10"/>
  <c r="H116" i="10"/>
  <c r="G116" i="10"/>
  <c r="K115" i="17"/>
  <c r="O115" i="17"/>
  <c r="H114" i="10"/>
  <c r="G114" i="10"/>
  <c r="J114" i="10"/>
  <c r="I114" i="10"/>
  <c r="T108" i="7"/>
  <c r="O108" i="7"/>
  <c r="S106" i="7"/>
  <c r="N106" i="7"/>
  <c r="T101" i="7"/>
  <c r="O101" i="7"/>
  <c r="N102" i="17"/>
  <c r="J102" i="17"/>
  <c r="G101" i="9"/>
  <c r="D101" i="10" s="1"/>
  <c r="J101" i="9"/>
  <c r="I101" i="9"/>
  <c r="H101" i="9"/>
  <c r="U100" i="7"/>
  <c r="P100" i="7"/>
  <c r="D98" i="9"/>
  <c r="F99" i="5"/>
  <c r="P93" i="7"/>
  <c r="U93" i="7"/>
  <c r="O94" i="17"/>
  <c r="K94" i="17"/>
  <c r="I93" i="10"/>
  <c r="H93" i="10"/>
  <c r="G93" i="10"/>
  <c r="J93" i="10"/>
  <c r="D92" i="9"/>
  <c r="F93" i="5"/>
  <c r="O93" i="17"/>
  <c r="K93" i="17"/>
  <c r="J92" i="10"/>
  <c r="I92" i="10"/>
  <c r="H92" i="10"/>
  <c r="G92" i="10"/>
  <c r="N91" i="17"/>
  <c r="J91" i="17"/>
  <c r="J90" i="9"/>
  <c r="I90" i="9"/>
  <c r="H90" i="9"/>
  <c r="G90" i="9"/>
  <c r="D90" i="10" s="1"/>
  <c r="T85" i="7"/>
  <c r="O85" i="7"/>
  <c r="N86" i="17"/>
  <c r="J86" i="17"/>
  <c r="G85" i="9"/>
  <c r="D85" i="10" s="1"/>
  <c r="J85" i="9"/>
  <c r="I85" i="9"/>
  <c r="H85" i="9"/>
  <c r="U84" i="7"/>
  <c r="P84" i="7"/>
  <c r="R83" i="7"/>
  <c r="M83" i="7"/>
  <c r="L83" i="7"/>
  <c r="Q83" i="7"/>
  <c r="N83" i="17"/>
  <c r="J83" i="17"/>
  <c r="J82" i="9"/>
  <c r="I82" i="9"/>
  <c r="H82" i="9"/>
  <c r="G82" i="9"/>
  <c r="D82" i="10" s="1"/>
  <c r="G83" i="5"/>
  <c r="Q76" i="7"/>
  <c r="M76" i="7"/>
  <c r="R76" i="7"/>
  <c r="L76" i="7"/>
  <c r="Q52" i="7"/>
  <c r="M52" i="7"/>
  <c r="R52" i="7"/>
  <c r="L52" i="7"/>
  <c r="Q40" i="7"/>
  <c r="M40" i="7"/>
  <c r="R40" i="7"/>
  <c r="L40" i="7"/>
  <c r="K19" i="17"/>
  <c r="I18" i="10"/>
  <c r="H18" i="10"/>
  <c r="J18" i="10"/>
  <c r="O19" i="17"/>
  <c r="G18" i="10"/>
  <c r="T12" i="7"/>
  <c r="O12" i="7"/>
  <c r="D7" i="9"/>
  <c r="F8" i="5"/>
  <c r="D122" i="17"/>
  <c r="F121" i="9"/>
  <c r="I122" i="5"/>
  <c r="L122" i="5" s="1"/>
  <c r="S81" i="7"/>
  <c r="N81" i="7"/>
  <c r="T73" i="7"/>
  <c r="O73" i="7"/>
  <c r="O74" i="17"/>
  <c r="K74" i="17"/>
  <c r="I73" i="10"/>
  <c r="H73" i="10"/>
  <c r="J73" i="10"/>
  <c r="G73" i="10"/>
  <c r="D69" i="17"/>
  <c r="F68" i="9"/>
  <c r="I69" i="5"/>
  <c r="L69" i="5" s="1"/>
  <c r="S65" i="7"/>
  <c r="N65" i="7"/>
  <c r="T57" i="7"/>
  <c r="O57" i="7"/>
  <c r="O58" i="17"/>
  <c r="K58" i="17"/>
  <c r="I57" i="10"/>
  <c r="H57" i="10"/>
  <c r="J57" i="10"/>
  <c r="G57" i="10"/>
  <c r="D53" i="17"/>
  <c r="F52" i="9"/>
  <c r="I53" i="5"/>
  <c r="L53" i="5" s="1"/>
  <c r="S49" i="7"/>
  <c r="N49" i="7"/>
  <c r="T41" i="7"/>
  <c r="O41" i="7"/>
  <c r="O42" i="17"/>
  <c r="K42" i="17"/>
  <c r="I41" i="10"/>
  <c r="H41" i="10"/>
  <c r="J41" i="10"/>
  <c r="G41" i="10"/>
  <c r="D37" i="17"/>
  <c r="F36" i="9"/>
  <c r="I37" i="5"/>
  <c r="L37" i="5" s="1"/>
  <c r="F34" i="5"/>
  <c r="S33" i="7"/>
  <c r="N33" i="7"/>
  <c r="T25" i="7"/>
  <c r="O25" i="7"/>
  <c r="O26" i="17"/>
  <c r="K26" i="17"/>
  <c r="H25" i="10"/>
  <c r="I25" i="10"/>
  <c r="G25" i="10"/>
  <c r="J25" i="10"/>
  <c r="N22" i="17"/>
  <c r="J22" i="17"/>
  <c r="G21" i="9"/>
  <c r="D21" i="10" s="1"/>
  <c r="J21" i="9"/>
  <c r="I21" i="9"/>
  <c r="H21" i="9"/>
  <c r="F18" i="5"/>
  <c r="S17" i="7"/>
  <c r="N17" i="7"/>
  <c r="F64" i="5"/>
  <c r="T39" i="7"/>
  <c r="O39" i="7"/>
  <c r="U39" i="7"/>
  <c r="P39" i="7"/>
  <c r="U23" i="7"/>
  <c r="P23" i="7"/>
  <c r="Q252" i="7"/>
  <c r="M252" i="7"/>
  <c r="R252" i="7"/>
  <c r="L252" i="7"/>
  <c r="V252" i="7" s="1"/>
  <c r="Q220" i="7"/>
  <c r="M220" i="7"/>
  <c r="R220" i="7"/>
  <c r="L220" i="7"/>
  <c r="V220" i="7" s="1"/>
  <c r="D114" i="17"/>
  <c r="F113" i="9"/>
  <c r="I114" i="5"/>
  <c r="L114" i="5" s="1"/>
  <c r="F76" i="5"/>
  <c r="N76" i="17"/>
  <c r="J76" i="17"/>
  <c r="I75" i="9"/>
  <c r="H75" i="9"/>
  <c r="J75" i="9"/>
  <c r="G75" i="9"/>
  <c r="D75" i="10" s="1"/>
  <c r="T67" i="7"/>
  <c r="O67" i="7"/>
  <c r="N68" i="17"/>
  <c r="J68" i="17"/>
  <c r="I67" i="9"/>
  <c r="H67" i="9"/>
  <c r="J67" i="9"/>
  <c r="G67" i="9"/>
  <c r="D67" i="10" s="1"/>
  <c r="T59" i="7"/>
  <c r="O59" i="7"/>
  <c r="N60" i="17"/>
  <c r="J60" i="17"/>
  <c r="I59" i="9"/>
  <c r="H59" i="9"/>
  <c r="J59" i="9"/>
  <c r="G59" i="9"/>
  <c r="D59" i="10" s="1"/>
  <c r="U51" i="7"/>
  <c r="P51" i="7"/>
  <c r="F44" i="5"/>
  <c r="N27" i="7"/>
  <c r="S27" i="7"/>
  <c r="F28" i="5"/>
  <c r="O28" i="17"/>
  <c r="K28" i="17"/>
  <c r="J27" i="10"/>
  <c r="I27" i="10"/>
  <c r="H27" i="10"/>
  <c r="G27" i="10"/>
  <c r="T11" i="7"/>
  <c r="O11" i="7"/>
  <c r="I11" i="9"/>
  <c r="H11" i="9"/>
  <c r="J11" i="9"/>
  <c r="G11" i="9"/>
  <c r="D11" i="10" s="1"/>
  <c r="R296" i="7"/>
  <c r="L296" i="7"/>
  <c r="Q296" i="7"/>
  <c r="M296" i="7"/>
  <c r="R280" i="7"/>
  <c r="Q280" i="7"/>
  <c r="M280" i="7"/>
  <c r="L280" i="7"/>
  <c r="R264" i="7"/>
  <c r="Q264" i="7"/>
  <c r="M264" i="7"/>
  <c r="L264" i="7"/>
  <c r="Q248" i="7"/>
  <c r="M248" i="7"/>
  <c r="R248" i="7"/>
  <c r="L248" i="7"/>
  <c r="Q232" i="7"/>
  <c r="M232" i="7"/>
  <c r="R232" i="7"/>
  <c r="L232" i="7"/>
  <c r="Q216" i="7"/>
  <c r="W216" i="7" s="1"/>
  <c r="M216" i="7"/>
  <c r="R216" i="7"/>
  <c r="L216" i="7"/>
  <c r="Q8" i="7"/>
  <c r="M8" i="7"/>
  <c r="R8" i="7"/>
  <c r="L8" i="7"/>
  <c r="V8" i="7" s="1"/>
  <c r="D81" i="17"/>
  <c r="F80" i="9"/>
  <c r="I81" i="5"/>
  <c r="L81" i="5" s="1"/>
  <c r="F78" i="5"/>
  <c r="T69" i="7"/>
  <c r="O69" i="7"/>
  <c r="O70" i="17"/>
  <c r="K70" i="17"/>
  <c r="I69" i="10"/>
  <c r="H69" i="10"/>
  <c r="G69" i="10"/>
  <c r="J69" i="10"/>
  <c r="D65" i="17"/>
  <c r="F64" i="9"/>
  <c r="I65" i="5"/>
  <c r="L65" i="5" s="1"/>
  <c r="F62" i="5"/>
  <c r="T53" i="7"/>
  <c r="O53" i="7"/>
  <c r="O54" i="17"/>
  <c r="K54" i="17"/>
  <c r="I53" i="10"/>
  <c r="H53" i="10"/>
  <c r="G53" i="10"/>
  <c r="J53" i="10"/>
  <c r="D49" i="17"/>
  <c r="F48" i="9"/>
  <c r="I49" i="5"/>
  <c r="L49" i="5" s="1"/>
  <c r="P45" i="7"/>
  <c r="U45" i="7"/>
  <c r="T37" i="7"/>
  <c r="O37" i="7"/>
  <c r="O38" i="17"/>
  <c r="K38" i="17"/>
  <c r="H37" i="10"/>
  <c r="J37" i="10"/>
  <c r="I37" i="10"/>
  <c r="G37" i="10"/>
  <c r="D33" i="17"/>
  <c r="F32" i="9"/>
  <c r="I33" i="5"/>
  <c r="L33" i="5" s="1"/>
  <c r="P29" i="7"/>
  <c r="U29" i="7"/>
  <c r="S29" i="7"/>
  <c r="N29" i="7"/>
  <c r="N19" i="7"/>
  <c r="V19" i="7" s="1"/>
  <c r="S19" i="7"/>
  <c r="U19" i="7"/>
  <c r="P19" i="7"/>
  <c r="T79" i="7"/>
  <c r="O79" i="7"/>
  <c r="O80" i="17"/>
  <c r="K80" i="17"/>
  <c r="G79" i="10"/>
  <c r="J79" i="10"/>
  <c r="I79" i="10"/>
  <c r="H79" i="10"/>
  <c r="T71" i="7"/>
  <c r="O71" i="7"/>
  <c r="N72" i="17"/>
  <c r="J72" i="17"/>
  <c r="I71" i="9"/>
  <c r="H71" i="9"/>
  <c r="J71" i="9"/>
  <c r="G71" i="9"/>
  <c r="D71" i="10" s="1"/>
  <c r="U55" i="7"/>
  <c r="P55" i="7"/>
  <c r="U47" i="7"/>
  <c r="P47" i="7"/>
  <c r="T31" i="7"/>
  <c r="O31" i="7"/>
  <c r="N32" i="17"/>
  <c r="J32" i="17"/>
  <c r="I31" i="9"/>
  <c r="H31" i="9"/>
  <c r="J31" i="9"/>
  <c r="G31" i="9"/>
  <c r="D31" i="10" s="1"/>
  <c r="R300" i="7"/>
  <c r="L300" i="7"/>
  <c r="Q300" i="7"/>
  <c r="M300" i="7"/>
  <c r="R284" i="7"/>
  <c r="L284" i="7"/>
  <c r="Q284" i="7"/>
  <c r="M284" i="7"/>
  <c r="R260" i="7"/>
  <c r="Q260" i="7"/>
  <c r="W260" i="7" s="1"/>
  <c r="M260" i="7"/>
  <c r="L260" i="7"/>
  <c r="Q228" i="7"/>
  <c r="M228" i="7"/>
  <c r="R228" i="7"/>
  <c r="L228" i="7"/>
  <c r="Q12" i="7"/>
  <c r="M12" i="7"/>
  <c r="L12" i="7"/>
  <c r="R12" i="7"/>
  <c r="O301" i="17"/>
  <c r="K301" i="17"/>
  <c r="H300" i="10"/>
  <c r="I300" i="10"/>
  <c r="G300" i="10"/>
  <c r="J300" i="10"/>
  <c r="D288" i="9"/>
  <c r="F289" i="5"/>
  <c r="F284" i="5"/>
  <c r="D283" i="9"/>
  <c r="S273" i="7"/>
  <c r="N273" i="7"/>
  <c r="T269" i="7"/>
  <c r="O269" i="7"/>
  <c r="S283" i="9"/>
  <c r="N283" i="9"/>
  <c r="P283" i="9"/>
  <c r="U283" i="9"/>
  <c r="U301" i="7"/>
  <c r="P301" i="7"/>
  <c r="N297" i="7"/>
  <c r="S297" i="7"/>
  <c r="N298" i="17"/>
  <c r="J298" i="17"/>
  <c r="I297" i="9"/>
  <c r="H297" i="9"/>
  <c r="J297" i="9"/>
  <c r="G297" i="9"/>
  <c r="D297" i="10" s="1"/>
  <c r="G298" i="5"/>
  <c r="T293" i="7"/>
  <c r="O293" i="7"/>
  <c r="D281" i="17"/>
  <c r="F280" i="9"/>
  <c r="I281" i="5"/>
  <c r="L281" i="5" s="1"/>
  <c r="T276" i="7"/>
  <c r="O276" i="7"/>
  <c r="U272" i="7"/>
  <c r="P272" i="7"/>
  <c r="K265" i="17"/>
  <c r="O265" i="17"/>
  <c r="J264" i="10"/>
  <c r="I264" i="10"/>
  <c r="G264" i="10"/>
  <c r="H264" i="10"/>
  <c r="N251" i="17"/>
  <c r="J251" i="17"/>
  <c r="H250" i="9"/>
  <c r="G250" i="9"/>
  <c r="D250" i="10" s="1"/>
  <c r="J250" i="9"/>
  <c r="I250" i="9"/>
  <c r="G251" i="5"/>
  <c r="O247" i="17"/>
  <c r="K247" i="17"/>
  <c r="G246" i="10"/>
  <c r="H246" i="10"/>
  <c r="J246" i="10"/>
  <c r="I246" i="10"/>
  <c r="O243" i="17"/>
  <c r="K243" i="17"/>
  <c r="G242" i="10"/>
  <c r="I242" i="10"/>
  <c r="H242" i="10"/>
  <c r="J242" i="10"/>
  <c r="K239" i="17"/>
  <c r="O239" i="17"/>
  <c r="G238" i="10"/>
  <c r="J238" i="10"/>
  <c r="I238" i="10"/>
  <c r="H238" i="10"/>
  <c r="K235" i="17"/>
  <c r="O235" i="17"/>
  <c r="H234" i="10"/>
  <c r="G234" i="10"/>
  <c r="I234" i="10"/>
  <c r="J234" i="10"/>
  <c r="U226" i="7"/>
  <c r="P226" i="7"/>
  <c r="U222" i="7"/>
  <c r="P222" i="7"/>
  <c r="U218" i="7"/>
  <c r="P218" i="7"/>
  <c r="U214" i="7"/>
  <c r="P214" i="7"/>
  <c r="U210" i="7"/>
  <c r="P210" i="7"/>
  <c r="J207" i="17"/>
  <c r="N207" i="17"/>
  <c r="G206" i="9"/>
  <c r="D206" i="10" s="1"/>
  <c r="H206" i="9"/>
  <c r="J206" i="9"/>
  <c r="I206" i="9"/>
  <c r="U194" i="7"/>
  <c r="P194" i="7"/>
  <c r="D190" i="9"/>
  <c r="F191" i="5"/>
  <c r="O183" i="17"/>
  <c r="K183" i="17"/>
  <c r="G182" i="10"/>
  <c r="H182" i="10"/>
  <c r="J182" i="10"/>
  <c r="I182" i="10"/>
  <c r="N171" i="17"/>
  <c r="J171" i="17"/>
  <c r="J170" i="9"/>
  <c r="I170" i="9"/>
  <c r="H170" i="9"/>
  <c r="G170" i="9"/>
  <c r="D170" i="10" s="1"/>
  <c r="O167" i="17"/>
  <c r="K167" i="17"/>
  <c r="G166" i="10"/>
  <c r="I166" i="10"/>
  <c r="J166" i="10"/>
  <c r="H166" i="10"/>
  <c r="U162" i="7"/>
  <c r="P162" i="7"/>
  <c r="D158" i="9"/>
  <c r="F159" i="5"/>
  <c r="N155" i="17"/>
  <c r="J155" i="17"/>
  <c r="J154" i="9"/>
  <c r="I154" i="9"/>
  <c r="H154" i="9"/>
  <c r="G154" i="9"/>
  <c r="D154" i="10" s="1"/>
  <c r="O151" i="17"/>
  <c r="K151" i="17"/>
  <c r="H150" i="10"/>
  <c r="G150" i="10"/>
  <c r="J150" i="10"/>
  <c r="I150" i="10"/>
  <c r="O139" i="17"/>
  <c r="K139" i="17"/>
  <c r="H138" i="10"/>
  <c r="G138" i="10"/>
  <c r="J138" i="10"/>
  <c r="I138" i="10"/>
  <c r="O135" i="17"/>
  <c r="K135" i="17"/>
  <c r="H134" i="10"/>
  <c r="G134" i="10"/>
  <c r="J134" i="10"/>
  <c r="I134" i="10"/>
  <c r="N283" i="17"/>
  <c r="J283" i="17"/>
  <c r="H282" i="9"/>
  <c r="G282" i="9"/>
  <c r="D282" i="10" s="1"/>
  <c r="J282" i="9"/>
  <c r="I282" i="9"/>
  <c r="G283" i="5"/>
  <c r="T303" i="7"/>
  <c r="O303" i="7"/>
  <c r="T302" i="7"/>
  <c r="O302" i="7"/>
  <c r="S295" i="7"/>
  <c r="N295" i="7"/>
  <c r="T294" i="7"/>
  <c r="O294" i="7"/>
  <c r="T287" i="7"/>
  <c r="O287" i="7"/>
  <c r="N287" i="17"/>
  <c r="J287" i="17"/>
  <c r="H286" i="9"/>
  <c r="G286" i="9"/>
  <c r="D286" i="10" s="1"/>
  <c r="I286" i="9"/>
  <c r="J286" i="9"/>
  <c r="G287" i="5"/>
  <c r="N280" i="17"/>
  <c r="J280" i="17"/>
  <c r="G279" i="9"/>
  <c r="D279" i="10" s="1"/>
  <c r="J279" i="9"/>
  <c r="I279" i="9"/>
  <c r="H279" i="9"/>
  <c r="O275" i="17"/>
  <c r="K275" i="17"/>
  <c r="H274" i="10"/>
  <c r="G274" i="10"/>
  <c r="J274" i="10"/>
  <c r="I274" i="10"/>
  <c r="J272" i="17"/>
  <c r="N272" i="17"/>
  <c r="G271" i="9"/>
  <c r="D271" i="10" s="1"/>
  <c r="J271" i="9"/>
  <c r="H271" i="9"/>
  <c r="I271" i="9"/>
  <c r="G272" i="5"/>
  <c r="O267" i="17"/>
  <c r="K267" i="17"/>
  <c r="H266" i="10"/>
  <c r="G266" i="10"/>
  <c r="J266" i="10"/>
  <c r="I266" i="10"/>
  <c r="N264" i="17"/>
  <c r="J264" i="17"/>
  <c r="G263" i="9"/>
  <c r="D263" i="10" s="1"/>
  <c r="J263" i="9"/>
  <c r="I263" i="9"/>
  <c r="H263" i="9"/>
  <c r="O259" i="17"/>
  <c r="K259" i="17"/>
  <c r="H258" i="10"/>
  <c r="G258" i="10"/>
  <c r="J258" i="10"/>
  <c r="I258" i="10"/>
  <c r="R255" i="7"/>
  <c r="Q255" i="7"/>
  <c r="L255" i="7"/>
  <c r="M255" i="7"/>
  <c r="D250" i="17"/>
  <c r="F249" i="9"/>
  <c r="I250" i="5"/>
  <c r="L250" i="5" s="1"/>
  <c r="K250" i="17"/>
  <c r="O250" i="17"/>
  <c r="H249" i="10"/>
  <c r="G249" i="10"/>
  <c r="J249" i="10"/>
  <c r="I249" i="10"/>
  <c r="O245" i="17"/>
  <c r="K245" i="17"/>
  <c r="I244" i="10"/>
  <c r="J244" i="10"/>
  <c r="H244" i="10"/>
  <c r="G244" i="10"/>
  <c r="S232" i="7"/>
  <c r="N232" i="7"/>
  <c r="J229" i="17"/>
  <c r="N229" i="17"/>
  <c r="I228" i="9"/>
  <c r="G228" i="9"/>
  <c r="D228" i="10" s="1"/>
  <c r="H228" i="9"/>
  <c r="J228" i="9"/>
  <c r="G229" i="5"/>
  <c r="N227" i="7"/>
  <c r="S227" i="7"/>
  <c r="W227" i="7" s="1"/>
  <c r="J224" i="17"/>
  <c r="N224" i="17"/>
  <c r="J223" i="9"/>
  <c r="I223" i="9"/>
  <c r="H223" i="9"/>
  <c r="G223" i="9"/>
  <c r="D223" i="10" s="1"/>
  <c r="T207" i="7"/>
  <c r="O207" i="7"/>
  <c r="J202" i="17"/>
  <c r="N202" i="17"/>
  <c r="H201" i="9"/>
  <c r="J201" i="9"/>
  <c r="I201" i="9"/>
  <c r="G201" i="9"/>
  <c r="D201" i="10" s="1"/>
  <c r="D196" i="9"/>
  <c r="F197" i="5"/>
  <c r="N195" i="7"/>
  <c r="V195" i="7" s="1"/>
  <c r="S195" i="7"/>
  <c r="O192" i="17"/>
  <c r="K192" i="17"/>
  <c r="J191" i="10"/>
  <c r="H191" i="10"/>
  <c r="I191" i="10"/>
  <c r="G191" i="10"/>
  <c r="T189" i="7"/>
  <c r="O189" i="7"/>
  <c r="O186" i="17"/>
  <c r="K186" i="17"/>
  <c r="H185" i="10"/>
  <c r="G185" i="10"/>
  <c r="J185" i="10"/>
  <c r="I185" i="10"/>
  <c r="U180" i="7"/>
  <c r="P180" i="7"/>
  <c r="U159" i="7"/>
  <c r="P159" i="7"/>
  <c r="L153" i="7"/>
  <c r="R153" i="7"/>
  <c r="M153" i="7"/>
  <c r="Q153" i="7"/>
  <c r="T148" i="7"/>
  <c r="O148" i="7"/>
  <c r="U143" i="7"/>
  <c r="P143" i="7"/>
  <c r="D132" i="9"/>
  <c r="F133" i="5"/>
  <c r="D127" i="9"/>
  <c r="F128" i="5"/>
  <c r="N121" i="17"/>
  <c r="J121" i="17"/>
  <c r="H120" i="9"/>
  <c r="G120" i="9"/>
  <c r="D120" i="10" s="1"/>
  <c r="J120" i="9"/>
  <c r="I120" i="9"/>
  <c r="G121" i="5"/>
  <c r="W113" i="7"/>
  <c r="O106" i="7"/>
  <c r="T106" i="7"/>
  <c r="N106" i="17"/>
  <c r="J106" i="17"/>
  <c r="G105" i="9"/>
  <c r="D105" i="10" s="1"/>
  <c r="J105" i="9"/>
  <c r="I105" i="9"/>
  <c r="H105" i="9"/>
  <c r="G106" i="5"/>
  <c r="O104" i="7"/>
  <c r="V104" i="7" s="1"/>
  <c r="T104" i="7"/>
  <c r="N103" i="17"/>
  <c r="J103" i="17"/>
  <c r="J102" i="9"/>
  <c r="I102" i="9"/>
  <c r="H102" i="9"/>
  <c r="G102" i="9"/>
  <c r="D102" i="10" s="1"/>
  <c r="P97" i="7"/>
  <c r="U97" i="7"/>
  <c r="D96" i="9"/>
  <c r="F97" i="5"/>
  <c r="D94" i="9"/>
  <c r="F95" i="5"/>
  <c r="N81" i="17"/>
  <c r="J81" i="17"/>
  <c r="H80" i="9"/>
  <c r="G80" i="9"/>
  <c r="D80" i="10" s="1"/>
  <c r="J80" i="9"/>
  <c r="I80" i="9"/>
  <c r="G81" i="5"/>
  <c r="N77" i="17"/>
  <c r="J77" i="17"/>
  <c r="H76" i="9"/>
  <c r="G76" i="9"/>
  <c r="D76" i="10" s="1"/>
  <c r="I76" i="9"/>
  <c r="J76" i="9"/>
  <c r="L73" i="7"/>
  <c r="Q73" i="7"/>
  <c r="R73" i="7"/>
  <c r="M73" i="7"/>
  <c r="R71" i="7"/>
  <c r="Q71" i="7"/>
  <c r="L71" i="7"/>
  <c r="M71" i="7"/>
  <c r="N65" i="17"/>
  <c r="J65" i="17"/>
  <c r="H64" i="9"/>
  <c r="G64" i="9"/>
  <c r="D64" i="10" s="1"/>
  <c r="J64" i="9"/>
  <c r="I64" i="9"/>
  <c r="G65" i="5"/>
  <c r="R55" i="7"/>
  <c r="Q55" i="7"/>
  <c r="L55" i="7"/>
  <c r="M55" i="7"/>
  <c r="N49" i="17"/>
  <c r="J49" i="17"/>
  <c r="H48" i="9"/>
  <c r="G48" i="9"/>
  <c r="D48" i="10" s="1"/>
  <c r="J48" i="9"/>
  <c r="I48" i="9"/>
  <c r="G49" i="5"/>
  <c r="N45" i="17"/>
  <c r="J45" i="17"/>
  <c r="H44" i="9"/>
  <c r="G44" i="9"/>
  <c r="D44" i="10" s="1"/>
  <c r="I44" i="9"/>
  <c r="J44" i="9"/>
  <c r="L41" i="7"/>
  <c r="Q41" i="7"/>
  <c r="W41" i="7" s="1"/>
  <c r="M41" i="7"/>
  <c r="R41" i="7"/>
  <c r="R39" i="7"/>
  <c r="L39" i="7"/>
  <c r="Q39" i="7"/>
  <c r="M39" i="7"/>
  <c r="L33" i="7"/>
  <c r="Q33" i="7"/>
  <c r="R33" i="7"/>
  <c r="M33" i="7"/>
  <c r="R31" i="7"/>
  <c r="Q31" i="7"/>
  <c r="L31" i="7"/>
  <c r="M31" i="7"/>
  <c r="N29" i="17"/>
  <c r="J29" i="17"/>
  <c r="H28" i="9"/>
  <c r="G28" i="9"/>
  <c r="D28" i="10" s="1"/>
  <c r="I28" i="9"/>
  <c r="J28" i="9"/>
  <c r="L25" i="7"/>
  <c r="Q25" i="7"/>
  <c r="W25" i="7" s="1"/>
  <c r="R25" i="7"/>
  <c r="M25" i="7"/>
  <c r="N25" i="17"/>
  <c r="J25" i="17"/>
  <c r="H24" i="9"/>
  <c r="G24" i="9"/>
  <c r="D24" i="10" s="1"/>
  <c r="J24" i="9"/>
  <c r="I24" i="9"/>
  <c r="G25" i="5"/>
  <c r="R23" i="7"/>
  <c r="Q23" i="7"/>
  <c r="L23" i="7"/>
  <c r="M23" i="7"/>
  <c r="T8" i="7"/>
  <c r="O8" i="7"/>
  <c r="G102" i="17"/>
  <c r="K101" i="9"/>
  <c r="D266" i="17"/>
  <c r="F265" i="9"/>
  <c r="I266" i="5"/>
  <c r="L266" i="5" s="1"/>
  <c r="U248" i="7"/>
  <c r="P248" i="7"/>
  <c r="T243" i="7"/>
  <c r="O243" i="7"/>
  <c r="U243" i="7"/>
  <c r="P243" i="7"/>
  <c r="P237" i="7"/>
  <c r="U237" i="7"/>
  <c r="S221" i="7"/>
  <c r="W221" i="7" s="1"/>
  <c r="N221" i="7"/>
  <c r="V221" i="7" s="1"/>
  <c r="D173" i="9"/>
  <c r="F174" i="5"/>
  <c r="P163" i="7"/>
  <c r="U163" i="7"/>
  <c r="U152" i="7"/>
  <c r="P152" i="7"/>
  <c r="V152" i="7" s="1"/>
  <c r="O153" i="17"/>
  <c r="K153" i="17"/>
  <c r="G152" i="10"/>
  <c r="J152" i="10"/>
  <c r="H152" i="10"/>
  <c r="I152" i="10"/>
  <c r="O137" i="17"/>
  <c r="K137" i="17"/>
  <c r="J136" i="10"/>
  <c r="I136" i="10"/>
  <c r="G136" i="10"/>
  <c r="H136" i="10"/>
  <c r="O132" i="17"/>
  <c r="K132" i="17"/>
  <c r="G131" i="10"/>
  <c r="J131" i="10"/>
  <c r="H131" i="10"/>
  <c r="I131" i="10"/>
  <c r="T123" i="7"/>
  <c r="O123" i="7"/>
  <c r="N100" i="17"/>
  <c r="J100" i="17"/>
  <c r="I99" i="9"/>
  <c r="H99" i="9"/>
  <c r="J99" i="9"/>
  <c r="G99" i="9"/>
  <c r="D99" i="10" s="1"/>
  <c r="G100" i="5"/>
  <c r="N91" i="7"/>
  <c r="S91" i="7"/>
  <c r="N79" i="17"/>
  <c r="J79" i="17"/>
  <c r="J78" i="9"/>
  <c r="I78" i="9"/>
  <c r="H78" i="9"/>
  <c r="G78" i="9"/>
  <c r="D78" i="10" s="1"/>
  <c r="O71" i="17"/>
  <c r="K71" i="17"/>
  <c r="H70" i="10"/>
  <c r="G70" i="10"/>
  <c r="J70" i="10"/>
  <c r="I70" i="10"/>
  <c r="D54" i="9"/>
  <c r="F55" i="5"/>
  <c r="O47" i="17"/>
  <c r="K47" i="17"/>
  <c r="H46" i="10"/>
  <c r="G46" i="10"/>
  <c r="J46" i="10"/>
  <c r="I46" i="10"/>
  <c r="K27" i="17"/>
  <c r="O27" i="17"/>
  <c r="G26" i="10"/>
  <c r="H26" i="10"/>
  <c r="I26" i="10"/>
  <c r="J26" i="10"/>
  <c r="N245" i="7"/>
  <c r="S245" i="7"/>
  <c r="T240" i="7"/>
  <c r="O240" i="7"/>
  <c r="U219" i="7"/>
  <c r="P219" i="7"/>
  <c r="D208" i="9"/>
  <c r="F209" i="5"/>
  <c r="U203" i="7"/>
  <c r="P203" i="7"/>
  <c r="L181" i="7"/>
  <c r="R181" i="7"/>
  <c r="M181" i="7"/>
  <c r="Q181" i="7"/>
  <c r="N177" i="17"/>
  <c r="J177" i="17"/>
  <c r="H176" i="9"/>
  <c r="G176" i="9"/>
  <c r="D176" i="10" s="1"/>
  <c r="J176" i="9"/>
  <c r="I176" i="9"/>
  <c r="G177" i="5"/>
  <c r="O166" i="17"/>
  <c r="K166" i="17"/>
  <c r="H165" i="10"/>
  <c r="J165" i="10"/>
  <c r="G165" i="10"/>
  <c r="I165" i="10"/>
  <c r="U160" i="7"/>
  <c r="P160" i="7"/>
  <c r="N149" i="7"/>
  <c r="S149" i="7"/>
  <c r="Q144" i="7"/>
  <c r="M144" i="7"/>
  <c r="R144" i="7"/>
  <c r="L144" i="7"/>
  <c r="N133" i="7"/>
  <c r="S133" i="7"/>
  <c r="T128" i="7"/>
  <c r="O128" i="7"/>
  <c r="N119" i="7"/>
  <c r="S119" i="7"/>
  <c r="K120" i="17"/>
  <c r="O120" i="17"/>
  <c r="G119" i="10"/>
  <c r="J119" i="10"/>
  <c r="I119" i="10"/>
  <c r="H119" i="10"/>
  <c r="Q116" i="7"/>
  <c r="M116" i="7"/>
  <c r="R116" i="7"/>
  <c r="L116" i="7"/>
  <c r="L109" i="7"/>
  <c r="M109" i="7"/>
  <c r="R109" i="7"/>
  <c r="Q109" i="7"/>
  <c r="N104" i="17"/>
  <c r="J104" i="17"/>
  <c r="I103" i="9"/>
  <c r="H103" i="9"/>
  <c r="J103" i="9"/>
  <c r="G103" i="9"/>
  <c r="D103" i="10" s="1"/>
  <c r="T95" i="7"/>
  <c r="O95" i="7"/>
  <c r="L93" i="7"/>
  <c r="M93" i="7"/>
  <c r="R93" i="7"/>
  <c r="Q93" i="7"/>
  <c r="W93" i="7" s="1"/>
  <c r="P87" i="7"/>
  <c r="U87" i="7"/>
  <c r="S38" i="7"/>
  <c r="N38" i="7"/>
  <c r="D14" i="9"/>
  <c r="F15" i="5"/>
  <c r="A7" i="17"/>
  <c r="A6" i="10"/>
  <c r="A6" i="9"/>
  <c r="A8" i="5"/>
  <c r="A6" i="7"/>
  <c r="D254" i="17"/>
  <c r="F253" i="9"/>
  <c r="I254" i="5"/>
  <c r="L254" i="5" s="1"/>
  <c r="K254" i="17"/>
  <c r="O254" i="17"/>
  <c r="I253" i="10"/>
  <c r="H253" i="10"/>
  <c r="G253" i="10"/>
  <c r="J253" i="10"/>
  <c r="J212" i="17"/>
  <c r="N212" i="17"/>
  <c r="J211" i="9"/>
  <c r="I211" i="9"/>
  <c r="H211" i="9"/>
  <c r="G211" i="9"/>
  <c r="D211" i="10" s="1"/>
  <c r="G212" i="5"/>
  <c r="T200" i="7"/>
  <c r="O200" i="7"/>
  <c r="N180" i="17"/>
  <c r="J180" i="17"/>
  <c r="I179" i="9"/>
  <c r="H179" i="9"/>
  <c r="J179" i="9"/>
  <c r="G179" i="9"/>
  <c r="D179" i="10" s="1"/>
  <c r="S125" i="7"/>
  <c r="W125" i="7" s="1"/>
  <c r="N125" i="7"/>
  <c r="V125" i="7" s="1"/>
  <c r="T115" i="7"/>
  <c r="O115" i="7"/>
  <c r="N99" i="7"/>
  <c r="S99" i="7"/>
  <c r="N92" i="17"/>
  <c r="J92" i="17"/>
  <c r="I91" i="9"/>
  <c r="H91" i="9"/>
  <c r="J91" i="9"/>
  <c r="G91" i="9"/>
  <c r="D91" i="10" s="1"/>
  <c r="O84" i="17"/>
  <c r="K84" i="17"/>
  <c r="G83" i="10"/>
  <c r="J83" i="10"/>
  <c r="H83" i="10"/>
  <c r="I83" i="10"/>
  <c r="P46" i="7"/>
  <c r="U46" i="7"/>
  <c r="N39" i="17"/>
  <c r="J39" i="17"/>
  <c r="J38" i="9"/>
  <c r="I38" i="9"/>
  <c r="H38" i="9"/>
  <c r="G38" i="9"/>
  <c r="D38" i="10" s="1"/>
  <c r="P34" i="7"/>
  <c r="U34" i="7"/>
  <c r="U22" i="7"/>
  <c r="P22" i="7"/>
  <c r="O16" i="17"/>
  <c r="K16" i="17"/>
  <c r="H15" i="10"/>
  <c r="G15" i="10"/>
  <c r="J15" i="10"/>
  <c r="I15" i="10"/>
  <c r="R18" i="7"/>
  <c r="M18" i="7"/>
  <c r="Q18" i="7"/>
  <c r="L18" i="7"/>
  <c r="Q6" i="7"/>
  <c r="W6" i="7" s="1"/>
  <c r="L6" i="7"/>
  <c r="V6" i="7" s="1"/>
  <c r="R6" i="7"/>
  <c r="M6" i="7"/>
  <c r="T291" i="7"/>
  <c r="O291" i="7"/>
  <c r="D279" i="17"/>
  <c r="F278" i="9"/>
  <c r="I279" i="5"/>
  <c r="L279" i="5" s="1"/>
  <c r="O279" i="17"/>
  <c r="K279" i="17"/>
  <c r="H278" i="10"/>
  <c r="G278" i="10"/>
  <c r="I278" i="10"/>
  <c r="J278" i="10"/>
  <c r="O267" i="7"/>
  <c r="T267" i="7"/>
  <c r="N258" i="17"/>
  <c r="J258" i="17"/>
  <c r="I257" i="9"/>
  <c r="H257" i="9"/>
  <c r="G257" i="9"/>
  <c r="D257" i="10" s="1"/>
  <c r="J257" i="9"/>
  <c r="G258" i="5"/>
  <c r="U252" i="7"/>
  <c r="P252" i="7"/>
  <c r="L241" i="7"/>
  <c r="V241" i="7" s="1"/>
  <c r="R241" i="7"/>
  <c r="M241" i="7"/>
  <c r="Q241" i="7"/>
  <c r="D232" i="17"/>
  <c r="F231" i="9"/>
  <c r="I232" i="5"/>
  <c r="L232" i="5" s="1"/>
  <c r="N225" i="7"/>
  <c r="S225" i="7"/>
  <c r="D216" i="17"/>
  <c r="F215" i="9"/>
  <c r="I216" i="5"/>
  <c r="L216" i="5" s="1"/>
  <c r="D209" i="9"/>
  <c r="F210" i="5"/>
  <c r="D193" i="9"/>
  <c r="F194" i="5"/>
  <c r="O189" i="17"/>
  <c r="K189" i="17"/>
  <c r="I188" i="10"/>
  <c r="G188" i="10"/>
  <c r="J188" i="10"/>
  <c r="H188" i="10"/>
  <c r="P177" i="7"/>
  <c r="U177" i="7"/>
  <c r="O168" i="17"/>
  <c r="K168" i="17"/>
  <c r="J167" i="10"/>
  <c r="H167" i="10"/>
  <c r="I167" i="10"/>
  <c r="G167" i="10"/>
  <c r="D156" i="9"/>
  <c r="F157" i="5"/>
  <c r="D151" i="9"/>
  <c r="F152" i="5"/>
  <c r="N145" i="7"/>
  <c r="S145" i="7"/>
  <c r="Q140" i="7"/>
  <c r="M140" i="7"/>
  <c r="R140" i="7"/>
  <c r="L140" i="7"/>
  <c r="S129" i="7"/>
  <c r="N129" i="7"/>
  <c r="Q124" i="7"/>
  <c r="M124" i="7"/>
  <c r="R124" i="7"/>
  <c r="L124" i="7"/>
  <c r="S122" i="7"/>
  <c r="N122" i="7"/>
  <c r="D108" i="9"/>
  <c r="F109" i="5"/>
  <c r="R107" i="7"/>
  <c r="M107" i="7"/>
  <c r="L107" i="7"/>
  <c r="Q107" i="7"/>
  <c r="N85" i="17"/>
  <c r="J85" i="17"/>
  <c r="H84" i="9"/>
  <c r="G84" i="9"/>
  <c r="D84" i="10" s="1"/>
  <c r="I84" i="9"/>
  <c r="J84" i="9"/>
  <c r="G85" i="5"/>
  <c r="S82" i="7"/>
  <c r="N82" i="7"/>
  <c r="Q72" i="7"/>
  <c r="M72" i="7"/>
  <c r="R72" i="7"/>
  <c r="L72" i="7"/>
  <c r="Q60" i="7"/>
  <c r="M60" i="7"/>
  <c r="R60" i="7"/>
  <c r="L60" i="7"/>
  <c r="Q44" i="7"/>
  <c r="M44" i="7"/>
  <c r="R44" i="7"/>
  <c r="L44" i="7"/>
  <c r="W19" i="7"/>
  <c r="D18" i="9"/>
  <c r="F19" i="5"/>
  <c r="N13" i="17"/>
  <c r="J13" i="17"/>
  <c r="H12" i="9"/>
  <c r="G12" i="9"/>
  <c r="D12" i="10" s="1"/>
  <c r="J12" i="9"/>
  <c r="I12" i="9"/>
  <c r="D77" i="17"/>
  <c r="F76" i="9"/>
  <c r="I77" i="5"/>
  <c r="L77" i="5" s="1"/>
  <c r="S73" i="7"/>
  <c r="N73" i="7"/>
  <c r="T65" i="7"/>
  <c r="O65" i="7"/>
  <c r="D61" i="17"/>
  <c r="F60" i="9"/>
  <c r="I61" i="5"/>
  <c r="L61" i="5" s="1"/>
  <c r="S57" i="7"/>
  <c r="N57" i="7"/>
  <c r="T49" i="7"/>
  <c r="O49" i="7"/>
  <c r="D45" i="17"/>
  <c r="F44" i="9"/>
  <c r="I45" i="5"/>
  <c r="L45" i="5" s="1"/>
  <c r="S41" i="7"/>
  <c r="N41" i="7"/>
  <c r="D29" i="17"/>
  <c r="F28" i="9"/>
  <c r="I29" i="5"/>
  <c r="L29" i="5" s="1"/>
  <c r="S25" i="7"/>
  <c r="N25" i="7"/>
  <c r="P21" i="7"/>
  <c r="U21" i="7"/>
  <c r="O18" i="17"/>
  <c r="K18" i="17"/>
  <c r="J17" i="10"/>
  <c r="I17" i="10"/>
  <c r="G17" i="10"/>
  <c r="H17" i="10"/>
  <c r="L270" i="7"/>
  <c r="Q270" i="7"/>
  <c r="R270" i="7"/>
  <c r="M270" i="7"/>
  <c r="T63" i="7"/>
  <c r="O63" i="7"/>
  <c r="N39" i="7"/>
  <c r="S39" i="7"/>
  <c r="R276" i="7"/>
  <c r="Q276" i="7"/>
  <c r="W276" i="7" s="1"/>
  <c r="M276" i="7"/>
  <c r="L276" i="7"/>
  <c r="Q212" i="7"/>
  <c r="M212" i="7"/>
  <c r="R212" i="7"/>
  <c r="L212" i="7"/>
  <c r="D68" i="17"/>
  <c r="F67" i="9"/>
  <c r="I68" i="5"/>
  <c r="L68" i="5" s="1"/>
  <c r="D60" i="17"/>
  <c r="F59" i="9"/>
  <c r="I60" i="5"/>
  <c r="L60" i="5" s="1"/>
  <c r="N51" i="7"/>
  <c r="S51" i="7"/>
  <c r="O52" i="17"/>
  <c r="K52" i="17"/>
  <c r="G51" i="10"/>
  <c r="J51" i="10"/>
  <c r="H51" i="10"/>
  <c r="I51" i="10"/>
  <c r="T43" i="7"/>
  <c r="O43" i="7"/>
  <c r="N44" i="17"/>
  <c r="J44" i="17"/>
  <c r="I43" i="9"/>
  <c r="H43" i="9"/>
  <c r="J43" i="9"/>
  <c r="G43" i="9"/>
  <c r="D43" i="10" s="1"/>
  <c r="O36" i="17"/>
  <c r="K36" i="17"/>
  <c r="J35" i="10"/>
  <c r="H35" i="10"/>
  <c r="G35" i="10"/>
  <c r="I35" i="10"/>
  <c r="R272" i="7"/>
  <c r="Q272" i="7"/>
  <c r="M272" i="7"/>
  <c r="L272" i="7"/>
  <c r="V272" i="7" s="1"/>
  <c r="Q240" i="7"/>
  <c r="M240" i="7"/>
  <c r="R240" i="7"/>
  <c r="L240" i="7"/>
  <c r="Q16" i="7"/>
  <c r="W16" i="7" s="1"/>
  <c r="M16" i="7"/>
  <c r="R16" i="7"/>
  <c r="L16" i="7"/>
  <c r="V16" i="7" s="1"/>
  <c r="T77" i="7"/>
  <c r="O77" i="7"/>
  <c r="O78" i="17"/>
  <c r="K78" i="17"/>
  <c r="I77" i="10"/>
  <c r="H77" i="10"/>
  <c r="G77" i="10"/>
  <c r="J77" i="10"/>
  <c r="D70" i="17"/>
  <c r="F69" i="9"/>
  <c r="I70" i="5"/>
  <c r="L70" i="5" s="1"/>
  <c r="T61" i="7"/>
  <c r="O61" i="7"/>
  <c r="D57" i="17"/>
  <c r="I57" i="5"/>
  <c r="L57" i="5" s="1"/>
  <c r="F56" i="9"/>
  <c r="O46" i="17"/>
  <c r="K46" i="17"/>
  <c r="I45" i="10"/>
  <c r="H45" i="10"/>
  <c r="G45" i="10"/>
  <c r="J45" i="10"/>
  <c r="T29" i="7"/>
  <c r="O29" i="7"/>
  <c r="N30" i="17"/>
  <c r="J30" i="17"/>
  <c r="G29" i="9"/>
  <c r="D29" i="10" s="1"/>
  <c r="J29" i="9"/>
  <c r="I29" i="9"/>
  <c r="H29" i="9"/>
  <c r="D10" i="17"/>
  <c r="F9" i="9"/>
  <c r="G9" i="9" s="1"/>
  <c r="I10" i="5"/>
  <c r="L10" i="5" s="1"/>
  <c r="J9" i="9"/>
  <c r="I9" i="9"/>
  <c r="H9" i="9"/>
  <c r="D72" i="17"/>
  <c r="F71" i="9"/>
  <c r="I72" i="5"/>
  <c r="L72" i="5" s="1"/>
  <c r="N55" i="7"/>
  <c r="S55" i="7"/>
  <c r="O56" i="17"/>
  <c r="K56" i="17"/>
  <c r="G55" i="10"/>
  <c r="J55" i="10"/>
  <c r="I55" i="10"/>
  <c r="H55" i="10"/>
  <c r="N47" i="7"/>
  <c r="S47" i="7"/>
  <c r="T47" i="7"/>
  <c r="O47" i="7"/>
  <c r="D32" i="17"/>
  <c r="F31" i="9"/>
  <c r="I32" i="5"/>
  <c r="L32" i="5" s="1"/>
  <c r="R292" i="7"/>
  <c r="L292" i="7"/>
  <c r="Q292" i="7"/>
  <c r="M292" i="7"/>
  <c r="R268" i="7"/>
  <c r="Q268" i="7"/>
  <c r="M268" i="7"/>
  <c r="L268" i="7"/>
  <c r="V268" i="7" s="1"/>
  <c r="Q20" i="7"/>
  <c r="W20" i="7" s="1"/>
  <c r="M20" i="7"/>
  <c r="R20" i="7"/>
  <c r="L20" i="7"/>
  <c r="P300" i="7"/>
  <c r="U300" i="7"/>
  <c r="N297" i="17"/>
  <c r="J297" i="17"/>
  <c r="J296" i="9"/>
  <c r="I296" i="9"/>
  <c r="H296" i="9"/>
  <c r="G296" i="9"/>
  <c r="D296" i="10" s="1"/>
  <c r="P292" i="7"/>
  <c r="U292" i="7"/>
  <c r="N289" i="17"/>
  <c r="J289" i="17"/>
  <c r="J288" i="9"/>
  <c r="I288" i="9"/>
  <c r="H288" i="9"/>
  <c r="G288" i="9"/>
  <c r="D288" i="10" s="1"/>
  <c r="G289" i="5"/>
  <c r="D284" i="9"/>
  <c r="F285" i="5"/>
  <c r="O284" i="17"/>
  <c r="K284" i="17"/>
  <c r="G283" i="10"/>
  <c r="J283" i="10"/>
  <c r="H283" i="10"/>
  <c r="I283" i="10"/>
  <c r="O296" i="7"/>
  <c r="T296" i="7"/>
  <c r="N282" i="17"/>
  <c r="J282" i="17"/>
  <c r="I281" i="9"/>
  <c r="H281" i="9"/>
  <c r="J281" i="9"/>
  <c r="G281" i="9"/>
  <c r="D281" i="10" s="1"/>
  <c r="S277" i="7"/>
  <c r="N277" i="7"/>
  <c r="K278" i="17"/>
  <c r="O278" i="17"/>
  <c r="I277" i="10"/>
  <c r="H277" i="10"/>
  <c r="G277" i="10"/>
  <c r="J277" i="10"/>
  <c r="T273" i="7"/>
  <c r="O273" i="7"/>
  <c r="J266" i="17"/>
  <c r="N266" i="17"/>
  <c r="I265" i="9"/>
  <c r="H265" i="9"/>
  <c r="J265" i="9"/>
  <c r="G265" i="9"/>
  <c r="D265" i="10" s="1"/>
  <c r="S261" i="7"/>
  <c r="W261" i="7" s="1"/>
  <c r="N261" i="7"/>
  <c r="K262" i="17"/>
  <c r="O262" i="17"/>
  <c r="I261" i="10"/>
  <c r="H261" i="10"/>
  <c r="G261" i="10"/>
  <c r="J261" i="10"/>
  <c r="D283" i="10"/>
  <c r="G284" i="5"/>
  <c r="N301" i="7"/>
  <c r="S301" i="7"/>
  <c r="N302" i="17"/>
  <c r="J302" i="17"/>
  <c r="I301" i="9"/>
  <c r="H301" i="9"/>
  <c r="J301" i="9"/>
  <c r="G301" i="9"/>
  <c r="D301" i="10" s="1"/>
  <c r="T297" i="7"/>
  <c r="O297" i="7"/>
  <c r="K298" i="17"/>
  <c r="O298" i="17"/>
  <c r="I297" i="10"/>
  <c r="H297" i="10"/>
  <c r="J297" i="10"/>
  <c r="G297" i="10"/>
  <c r="U289" i="7"/>
  <c r="P289" i="7"/>
  <c r="N285" i="7"/>
  <c r="S285" i="7"/>
  <c r="N286" i="17"/>
  <c r="J286" i="17"/>
  <c r="I285" i="9"/>
  <c r="H285" i="9"/>
  <c r="J285" i="9"/>
  <c r="G285" i="9"/>
  <c r="D285" i="10" s="1"/>
  <c r="G286" i="5"/>
  <c r="K285" i="17"/>
  <c r="O285" i="17"/>
  <c r="J284" i="10"/>
  <c r="I284" i="10"/>
  <c r="H284" i="10"/>
  <c r="G284" i="10"/>
  <c r="D277" i="17"/>
  <c r="F276" i="9"/>
  <c r="I277" i="5"/>
  <c r="L277" i="5" s="1"/>
  <c r="K277" i="17"/>
  <c r="O277" i="17"/>
  <c r="J276" i="10"/>
  <c r="I276" i="10"/>
  <c r="H276" i="10"/>
  <c r="G276" i="10"/>
  <c r="T272" i="7"/>
  <c r="O272" i="7"/>
  <c r="N273" i="17"/>
  <c r="J273" i="17"/>
  <c r="J272" i="9"/>
  <c r="I272" i="9"/>
  <c r="H272" i="9"/>
  <c r="G272" i="9"/>
  <c r="D272" i="10" s="1"/>
  <c r="G273" i="5"/>
  <c r="U268" i="7"/>
  <c r="P268" i="7"/>
  <c r="D261" i="17"/>
  <c r="F260" i="9"/>
  <c r="I261" i="5"/>
  <c r="L261" i="5" s="1"/>
  <c r="O261" i="17"/>
  <c r="K261" i="17"/>
  <c r="J260" i="10"/>
  <c r="I260" i="10"/>
  <c r="H260" i="10"/>
  <c r="G260" i="10"/>
  <c r="U254" i="7"/>
  <c r="P254" i="7"/>
  <c r="O255" i="17"/>
  <c r="K255" i="17"/>
  <c r="H254" i="10"/>
  <c r="G254" i="10"/>
  <c r="I254" i="10"/>
  <c r="J254" i="10"/>
  <c r="U250" i="7"/>
  <c r="P250" i="7"/>
  <c r="O251" i="17"/>
  <c r="K251" i="17"/>
  <c r="H250" i="10"/>
  <c r="G250" i="10"/>
  <c r="J250" i="10"/>
  <c r="I250" i="10"/>
  <c r="U246" i="7"/>
  <c r="P246" i="7"/>
  <c r="D243" i="17"/>
  <c r="F242" i="9"/>
  <c r="I243" i="5"/>
  <c r="L243" i="5" s="1"/>
  <c r="D239" i="17"/>
  <c r="F238" i="9"/>
  <c r="I239" i="5"/>
  <c r="L239" i="5" s="1"/>
  <c r="N235" i="17"/>
  <c r="J235" i="17"/>
  <c r="G234" i="9"/>
  <c r="D234" i="10" s="1"/>
  <c r="I234" i="9"/>
  <c r="H234" i="9"/>
  <c r="J234" i="9"/>
  <c r="D231" i="17"/>
  <c r="F230" i="9"/>
  <c r="I231" i="5"/>
  <c r="L231" i="5" s="1"/>
  <c r="D227" i="17"/>
  <c r="F226" i="9"/>
  <c r="I227" i="5"/>
  <c r="L227" i="5" s="1"/>
  <c r="D223" i="17"/>
  <c r="F222" i="9"/>
  <c r="I223" i="5"/>
  <c r="L223" i="5" s="1"/>
  <c r="D219" i="17"/>
  <c r="F218" i="9"/>
  <c r="I219" i="5"/>
  <c r="L219" i="5" s="1"/>
  <c r="D215" i="17"/>
  <c r="F214" i="9"/>
  <c r="I215" i="5"/>
  <c r="L215" i="5" s="1"/>
  <c r="D210" i="9"/>
  <c r="F211" i="5"/>
  <c r="D206" i="9"/>
  <c r="F207" i="5"/>
  <c r="O203" i="17"/>
  <c r="K203" i="17"/>
  <c r="H202" i="10"/>
  <c r="G202" i="10"/>
  <c r="I202" i="10"/>
  <c r="J202" i="10"/>
  <c r="U198" i="7"/>
  <c r="P198" i="7"/>
  <c r="D194" i="9"/>
  <c r="F195" i="5"/>
  <c r="J191" i="17"/>
  <c r="N191" i="17"/>
  <c r="J190" i="9"/>
  <c r="I190" i="9"/>
  <c r="H190" i="9"/>
  <c r="G190" i="9"/>
  <c r="D190" i="10" s="1"/>
  <c r="O187" i="17"/>
  <c r="K187" i="17"/>
  <c r="G186" i="10"/>
  <c r="I186" i="10"/>
  <c r="J186" i="10"/>
  <c r="H186" i="10"/>
  <c r="U182" i="7"/>
  <c r="P182" i="7"/>
  <c r="D178" i="9"/>
  <c r="F179" i="5"/>
  <c r="N175" i="17"/>
  <c r="J175" i="17"/>
  <c r="J174" i="9"/>
  <c r="I174" i="9"/>
  <c r="H174" i="9"/>
  <c r="G174" i="9"/>
  <c r="D174" i="10" s="1"/>
  <c r="G175" i="5"/>
  <c r="O171" i="17"/>
  <c r="K171" i="17"/>
  <c r="G170" i="10"/>
  <c r="I170" i="10"/>
  <c r="H170" i="10"/>
  <c r="J170" i="10"/>
  <c r="U166" i="7"/>
  <c r="P166" i="7"/>
  <c r="D162" i="9"/>
  <c r="F163" i="5"/>
  <c r="N159" i="17"/>
  <c r="J159" i="17"/>
  <c r="J158" i="9"/>
  <c r="I158" i="9"/>
  <c r="H158" i="9"/>
  <c r="G158" i="9"/>
  <c r="D158" i="10" s="1"/>
  <c r="O155" i="17"/>
  <c r="K155" i="17"/>
  <c r="I154" i="10"/>
  <c r="G154" i="10"/>
  <c r="H154" i="10"/>
  <c r="J154" i="10"/>
  <c r="U150" i="7"/>
  <c r="P150" i="7"/>
  <c r="D146" i="9"/>
  <c r="F147" i="5"/>
  <c r="N143" i="17"/>
  <c r="J143" i="17"/>
  <c r="J142" i="9"/>
  <c r="I142" i="9"/>
  <c r="H142" i="9"/>
  <c r="G142" i="9"/>
  <c r="D142" i="10" s="1"/>
  <c r="G143" i="5"/>
  <c r="N139" i="17"/>
  <c r="J139" i="17"/>
  <c r="J138" i="9"/>
  <c r="I138" i="9"/>
  <c r="H138" i="9"/>
  <c r="G138" i="9"/>
  <c r="D138" i="10" s="1"/>
  <c r="G139" i="5"/>
  <c r="U134" i="7"/>
  <c r="P134" i="7"/>
  <c r="D130" i="9"/>
  <c r="F131" i="5"/>
  <c r="N127" i="17"/>
  <c r="J127" i="17"/>
  <c r="J126" i="9"/>
  <c r="I126" i="9"/>
  <c r="H126" i="9"/>
  <c r="G126" i="9"/>
  <c r="D126" i="10" s="1"/>
  <c r="O283" i="17"/>
  <c r="K283" i="17"/>
  <c r="H282" i="10"/>
  <c r="G282" i="10"/>
  <c r="J282" i="10"/>
  <c r="I282" i="10"/>
  <c r="K23" i="17"/>
  <c r="O23" i="17"/>
  <c r="G22" i="10"/>
  <c r="I22" i="10"/>
  <c r="H22" i="10"/>
  <c r="J22" i="10"/>
  <c r="D302" i="17"/>
  <c r="F301" i="9"/>
  <c r="I302" i="5"/>
  <c r="L302" i="5" s="1"/>
  <c r="D294" i="17"/>
  <c r="F293" i="9"/>
  <c r="I294" i="5"/>
  <c r="L294" i="5" s="1"/>
  <c r="D286" i="17"/>
  <c r="F285" i="9"/>
  <c r="I286" i="5"/>
  <c r="L286" i="5" s="1"/>
  <c r="D280" i="17"/>
  <c r="F279" i="9"/>
  <c r="I280" i="5"/>
  <c r="L280" i="5" s="1"/>
  <c r="O280" i="17"/>
  <c r="K280" i="17"/>
  <c r="G279" i="10"/>
  <c r="J279" i="10"/>
  <c r="I279" i="10"/>
  <c r="H279" i="10"/>
  <c r="P274" i="7"/>
  <c r="U274" i="7"/>
  <c r="N274" i="7"/>
  <c r="S274" i="7"/>
  <c r="D272" i="17"/>
  <c r="F271" i="9"/>
  <c r="I272" i="5"/>
  <c r="L272" i="5" s="1"/>
  <c r="O272" i="17"/>
  <c r="K272" i="17"/>
  <c r="G271" i="10"/>
  <c r="J271" i="10"/>
  <c r="I271" i="10"/>
  <c r="H271" i="10"/>
  <c r="P266" i="7"/>
  <c r="U266" i="7"/>
  <c r="N266" i="7"/>
  <c r="S266" i="7"/>
  <c r="D264" i="17"/>
  <c r="F263" i="9"/>
  <c r="I264" i="5"/>
  <c r="L264" i="5" s="1"/>
  <c r="K264" i="17"/>
  <c r="O264" i="17"/>
  <c r="G263" i="10"/>
  <c r="J263" i="10"/>
  <c r="I263" i="10"/>
  <c r="H263" i="10"/>
  <c r="P258" i="7"/>
  <c r="U258" i="7"/>
  <c r="N258" i="7"/>
  <c r="S258" i="7"/>
  <c r="T255" i="7"/>
  <c r="O255" i="7"/>
  <c r="U255" i="7"/>
  <c r="P255" i="7"/>
  <c r="L249" i="7"/>
  <c r="R249" i="7"/>
  <c r="M249" i="7"/>
  <c r="Q249" i="7"/>
  <c r="N249" i="7"/>
  <c r="S249" i="7"/>
  <c r="T244" i="7"/>
  <c r="O244" i="7"/>
  <c r="R239" i="7"/>
  <c r="Q239" i="7"/>
  <c r="L239" i="7"/>
  <c r="M239" i="7"/>
  <c r="D240" i="17"/>
  <c r="F239" i="9"/>
  <c r="I240" i="5"/>
  <c r="L240" i="5" s="1"/>
  <c r="F234" i="5"/>
  <c r="O234" i="17"/>
  <c r="K234" i="17"/>
  <c r="I233" i="10"/>
  <c r="H233" i="10"/>
  <c r="J233" i="10"/>
  <c r="G233" i="10"/>
  <c r="D229" i="17"/>
  <c r="F228" i="9"/>
  <c r="I229" i="5"/>
  <c r="L229" i="5" s="1"/>
  <c r="O229" i="17"/>
  <c r="K229" i="17"/>
  <c r="J228" i="10"/>
  <c r="I228" i="10"/>
  <c r="H228" i="10"/>
  <c r="G228" i="10"/>
  <c r="K224" i="17"/>
  <c r="O224" i="17"/>
  <c r="G223" i="10"/>
  <c r="J223" i="10"/>
  <c r="I223" i="10"/>
  <c r="H223" i="10"/>
  <c r="T221" i="7"/>
  <c r="O221" i="7"/>
  <c r="N218" i="17"/>
  <c r="J218" i="17"/>
  <c r="H217" i="9"/>
  <c r="J217" i="9"/>
  <c r="I217" i="9"/>
  <c r="G217" i="9"/>
  <c r="D217" i="10" s="1"/>
  <c r="S216" i="7"/>
  <c r="N216" i="7"/>
  <c r="U212" i="7"/>
  <c r="P212" i="7"/>
  <c r="J213" i="17"/>
  <c r="N213" i="17"/>
  <c r="I212" i="9"/>
  <c r="G212" i="9"/>
  <c r="D212" i="10" s="1"/>
  <c r="J212" i="9"/>
  <c r="H212" i="9"/>
  <c r="G213" i="5"/>
  <c r="N211" i="7"/>
  <c r="S211" i="7"/>
  <c r="W211" i="7" s="1"/>
  <c r="D207" i="9"/>
  <c r="F208" i="5"/>
  <c r="K208" i="17"/>
  <c r="O208" i="17"/>
  <c r="G207" i="10"/>
  <c r="J207" i="10"/>
  <c r="I207" i="10"/>
  <c r="H207" i="10"/>
  <c r="T205" i="7"/>
  <c r="W205" i="7" s="1"/>
  <c r="O205" i="7"/>
  <c r="D201" i="9"/>
  <c r="F202" i="5"/>
  <c r="O202" i="17"/>
  <c r="K202" i="17"/>
  <c r="I201" i="10"/>
  <c r="H201" i="10"/>
  <c r="J201" i="10"/>
  <c r="G201" i="10"/>
  <c r="U196" i="7"/>
  <c r="P196" i="7"/>
  <c r="O197" i="17"/>
  <c r="K197" i="17"/>
  <c r="J196" i="10"/>
  <c r="I196" i="10"/>
  <c r="H196" i="10"/>
  <c r="G196" i="10"/>
  <c r="J186" i="17"/>
  <c r="N186" i="17"/>
  <c r="G185" i="9"/>
  <c r="D185" i="10" s="1"/>
  <c r="J185" i="9"/>
  <c r="I185" i="9"/>
  <c r="H185" i="9"/>
  <c r="N181" i="17"/>
  <c r="J181" i="17"/>
  <c r="H180" i="9"/>
  <c r="G180" i="9"/>
  <c r="D180" i="10" s="1"/>
  <c r="I180" i="9"/>
  <c r="J180" i="9"/>
  <c r="G181" i="5"/>
  <c r="R175" i="7"/>
  <c r="Q175" i="7"/>
  <c r="L175" i="7"/>
  <c r="M175" i="7"/>
  <c r="O176" i="17"/>
  <c r="K176" i="17"/>
  <c r="J175" i="10"/>
  <c r="H175" i="10"/>
  <c r="I175" i="10"/>
  <c r="G175" i="10"/>
  <c r="L169" i="7"/>
  <c r="R169" i="7"/>
  <c r="M169" i="7"/>
  <c r="Q169" i="7"/>
  <c r="W169" i="7" s="1"/>
  <c r="N169" i="7"/>
  <c r="S169" i="7"/>
  <c r="Q164" i="7"/>
  <c r="M164" i="7"/>
  <c r="R164" i="7"/>
  <c r="L164" i="7"/>
  <c r="V164" i="7" s="1"/>
  <c r="T164" i="7"/>
  <c r="O164" i="7"/>
  <c r="T159" i="7"/>
  <c r="O159" i="7"/>
  <c r="N160" i="17"/>
  <c r="J160" i="17"/>
  <c r="I159" i="9"/>
  <c r="H159" i="9"/>
  <c r="J159" i="9"/>
  <c r="G159" i="9"/>
  <c r="D159" i="10" s="1"/>
  <c r="P153" i="7"/>
  <c r="U153" i="7"/>
  <c r="S152" i="7"/>
  <c r="N152" i="7"/>
  <c r="D148" i="9"/>
  <c r="F149" i="5"/>
  <c r="N147" i="7"/>
  <c r="S147" i="7"/>
  <c r="W147" i="7" s="1"/>
  <c r="D143" i="9"/>
  <c r="F144" i="5"/>
  <c r="N144" i="17"/>
  <c r="J144" i="17"/>
  <c r="I143" i="9"/>
  <c r="H143" i="9"/>
  <c r="J143" i="9"/>
  <c r="G143" i="9"/>
  <c r="D143" i="10" s="1"/>
  <c r="D137" i="9"/>
  <c r="F138" i="5"/>
  <c r="K133" i="17"/>
  <c r="O133" i="17"/>
  <c r="J132" i="10"/>
  <c r="I132" i="10"/>
  <c r="H132" i="10"/>
  <c r="G132" i="10"/>
  <c r="D123" i="9"/>
  <c r="F124" i="5"/>
  <c r="O122" i="17"/>
  <c r="K122" i="17"/>
  <c r="I121" i="10"/>
  <c r="H121" i="10"/>
  <c r="J121" i="10"/>
  <c r="G121" i="10"/>
  <c r="K121" i="17"/>
  <c r="O121" i="17"/>
  <c r="J120" i="10"/>
  <c r="I120" i="10"/>
  <c r="G120" i="10"/>
  <c r="H120" i="10"/>
  <c r="D118" i="9"/>
  <c r="F119" i="5"/>
  <c r="N113" i="17"/>
  <c r="J113" i="17"/>
  <c r="H112" i="9"/>
  <c r="G112" i="9"/>
  <c r="D112" i="10" s="1"/>
  <c r="J112" i="9"/>
  <c r="I112" i="9"/>
  <c r="G113" i="5"/>
  <c r="W105" i="7"/>
  <c r="O98" i="7"/>
  <c r="T98" i="7"/>
  <c r="N98" i="17"/>
  <c r="J98" i="17"/>
  <c r="G97" i="9"/>
  <c r="D97" i="10" s="1"/>
  <c r="J97" i="9"/>
  <c r="I97" i="9"/>
  <c r="H97" i="9"/>
  <c r="G98" i="5"/>
  <c r="O96" i="7"/>
  <c r="V96" i="7" s="1"/>
  <c r="T96" i="7"/>
  <c r="N95" i="17"/>
  <c r="J95" i="17"/>
  <c r="J94" i="9"/>
  <c r="I94" i="9"/>
  <c r="H94" i="9"/>
  <c r="G94" i="9"/>
  <c r="D94" i="10" s="1"/>
  <c r="P89" i="7"/>
  <c r="U89" i="7"/>
  <c r="W89" i="7" s="1"/>
  <c r="D88" i="9"/>
  <c r="F89" i="5"/>
  <c r="R87" i="7"/>
  <c r="Q87" i="7"/>
  <c r="L87" i="7"/>
  <c r="V87" i="7" s="1"/>
  <c r="M87" i="7"/>
  <c r="O78" i="7"/>
  <c r="T78" i="7"/>
  <c r="O70" i="7"/>
  <c r="T70" i="7"/>
  <c r="O65" i="17"/>
  <c r="K65" i="17"/>
  <c r="J64" i="10"/>
  <c r="I64" i="10"/>
  <c r="G64" i="10"/>
  <c r="H64" i="10"/>
  <c r="T60" i="7"/>
  <c r="O60" i="7"/>
  <c r="S56" i="7"/>
  <c r="N56" i="7"/>
  <c r="O54" i="7"/>
  <c r="T54" i="7"/>
  <c r="O49" i="17"/>
  <c r="K49" i="17"/>
  <c r="J48" i="10"/>
  <c r="I48" i="10"/>
  <c r="G48" i="10"/>
  <c r="H48" i="10"/>
  <c r="T44" i="7"/>
  <c r="O44" i="7"/>
  <c r="S40" i="7"/>
  <c r="N40" i="7"/>
  <c r="O38" i="7"/>
  <c r="T38" i="7"/>
  <c r="K33" i="17"/>
  <c r="O33" i="17"/>
  <c r="I32" i="10"/>
  <c r="G32" i="10"/>
  <c r="H32" i="10"/>
  <c r="J32" i="10"/>
  <c r="K25" i="17"/>
  <c r="O25" i="17"/>
  <c r="I24" i="10"/>
  <c r="J24" i="10"/>
  <c r="H24" i="10"/>
  <c r="G24" i="10"/>
  <c r="N21" i="17"/>
  <c r="J21" i="17"/>
  <c r="H20" i="9"/>
  <c r="G20" i="9"/>
  <c r="D20" i="10" s="1"/>
  <c r="J20" i="9"/>
  <c r="I20" i="9"/>
  <c r="G21" i="5"/>
  <c r="G96" i="17"/>
  <c r="K95" i="9"/>
  <c r="R206" i="7"/>
  <c r="M206" i="7"/>
  <c r="L206" i="7"/>
  <c r="Q206" i="7"/>
  <c r="W206" i="7" s="1"/>
  <c r="R186" i="7"/>
  <c r="M186" i="7"/>
  <c r="L186" i="7"/>
  <c r="Q186" i="7"/>
  <c r="R154" i="7"/>
  <c r="M154" i="7"/>
  <c r="L154" i="7"/>
  <c r="V154" i="7" s="1"/>
  <c r="Q154" i="7"/>
  <c r="W154" i="7" s="1"/>
  <c r="R118" i="7"/>
  <c r="M118" i="7"/>
  <c r="L118" i="7"/>
  <c r="Q118" i="7"/>
  <c r="W118" i="7" s="1"/>
  <c r="R106" i="7"/>
  <c r="M106" i="7"/>
  <c r="Q106" i="7"/>
  <c r="L106" i="7"/>
  <c r="V106" i="7" s="1"/>
  <c r="R70" i="7"/>
  <c r="M70" i="7"/>
  <c r="Q70" i="7"/>
  <c r="L70" i="7"/>
  <c r="R54" i="7"/>
  <c r="M54" i="7"/>
  <c r="Q54" i="7"/>
  <c r="L54" i="7"/>
  <c r="D249" i="17"/>
  <c r="F248" i="9"/>
  <c r="I249" i="5"/>
  <c r="L249" i="5" s="1"/>
  <c r="P221" i="7"/>
  <c r="U221" i="7"/>
  <c r="O206" i="17"/>
  <c r="K206" i="17"/>
  <c r="I205" i="10"/>
  <c r="H205" i="10"/>
  <c r="J205" i="10"/>
  <c r="G205" i="10"/>
  <c r="J196" i="17"/>
  <c r="N196" i="17"/>
  <c r="J195" i="9"/>
  <c r="I195" i="9"/>
  <c r="H195" i="9"/>
  <c r="G195" i="9"/>
  <c r="D195" i="10" s="1"/>
  <c r="D184" i="9"/>
  <c r="F185" i="5"/>
  <c r="S173" i="7"/>
  <c r="W173" i="7" s="1"/>
  <c r="N173" i="7"/>
  <c r="T163" i="7"/>
  <c r="O163" i="7"/>
  <c r="T152" i="7"/>
  <c r="O152" i="7"/>
  <c r="P141" i="7"/>
  <c r="U141" i="7"/>
  <c r="U123" i="7"/>
  <c r="P123" i="7"/>
  <c r="V97" i="7"/>
  <c r="O79" i="17"/>
  <c r="K79" i="17"/>
  <c r="H78" i="10"/>
  <c r="G78" i="10"/>
  <c r="J78" i="10"/>
  <c r="I78" i="10"/>
  <c r="N55" i="17"/>
  <c r="J55" i="17"/>
  <c r="J54" i="9"/>
  <c r="I54" i="9"/>
  <c r="H54" i="9"/>
  <c r="G54" i="9"/>
  <c r="D54" i="10" s="1"/>
  <c r="N35" i="17"/>
  <c r="J35" i="17"/>
  <c r="J34" i="9"/>
  <c r="I34" i="9"/>
  <c r="H34" i="9"/>
  <c r="G34" i="9"/>
  <c r="D34" i="10" s="1"/>
  <c r="N23" i="17"/>
  <c r="J23" i="17"/>
  <c r="J22" i="9"/>
  <c r="I22" i="9"/>
  <c r="G22" i="9"/>
  <c r="D22" i="10" s="1"/>
  <c r="H22" i="9"/>
  <c r="T251" i="7"/>
  <c r="O251" i="7"/>
  <c r="K236" i="17"/>
  <c r="O236" i="17"/>
  <c r="J235" i="10"/>
  <c r="I235" i="10"/>
  <c r="H235" i="10"/>
  <c r="G235" i="10"/>
  <c r="F230" i="5"/>
  <c r="O230" i="17"/>
  <c r="K230" i="17"/>
  <c r="I229" i="10"/>
  <c r="H229" i="10"/>
  <c r="J229" i="10"/>
  <c r="G229" i="10"/>
  <c r="N214" i="17"/>
  <c r="J214" i="17"/>
  <c r="H213" i="9"/>
  <c r="J213" i="9"/>
  <c r="I213" i="9"/>
  <c r="G213" i="9"/>
  <c r="D213" i="10" s="1"/>
  <c r="J198" i="17"/>
  <c r="N198" i="17"/>
  <c r="H197" i="9"/>
  <c r="J197" i="9"/>
  <c r="I197" i="9"/>
  <c r="G197" i="9"/>
  <c r="D197" i="10" s="1"/>
  <c r="G198" i="5"/>
  <c r="J193" i="17"/>
  <c r="N193" i="17"/>
  <c r="I192" i="9"/>
  <c r="H192" i="9"/>
  <c r="G192" i="9"/>
  <c r="D192" i="10" s="1"/>
  <c r="J192" i="9"/>
  <c r="G193" i="5"/>
  <c r="R187" i="7"/>
  <c r="Q187" i="7"/>
  <c r="L187" i="7"/>
  <c r="M187" i="7"/>
  <c r="P181" i="7"/>
  <c r="U181" i="7"/>
  <c r="U176" i="7"/>
  <c r="P176" i="7"/>
  <c r="O177" i="17"/>
  <c r="K177" i="17"/>
  <c r="I176" i="10"/>
  <c r="G176" i="10"/>
  <c r="J176" i="10"/>
  <c r="H176" i="10"/>
  <c r="D171" i="9"/>
  <c r="F172" i="5"/>
  <c r="U155" i="7"/>
  <c r="P155" i="7"/>
  <c r="L149" i="7"/>
  <c r="V149" i="7" s="1"/>
  <c r="R149" i="7"/>
  <c r="M149" i="7"/>
  <c r="Q149" i="7"/>
  <c r="N145" i="17"/>
  <c r="J145" i="17"/>
  <c r="H144" i="9"/>
  <c r="G144" i="9"/>
  <c r="D144" i="10" s="1"/>
  <c r="J144" i="9"/>
  <c r="I144" i="9"/>
  <c r="G145" i="5"/>
  <c r="R139" i="7"/>
  <c r="Q139" i="7"/>
  <c r="L139" i="7"/>
  <c r="M139" i="7"/>
  <c r="U139" i="7"/>
  <c r="P139" i="7"/>
  <c r="L117" i="7"/>
  <c r="V117" i="7" s="1"/>
  <c r="M117" i="7"/>
  <c r="R117" i="7"/>
  <c r="Q117" i="7"/>
  <c r="K112" i="17"/>
  <c r="O112" i="17"/>
  <c r="G111" i="10"/>
  <c r="J111" i="10"/>
  <c r="I111" i="10"/>
  <c r="H111" i="10"/>
  <c r="P95" i="7"/>
  <c r="U95" i="7"/>
  <c r="S30" i="7"/>
  <c r="N30" i="7"/>
  <c r="U12" i="7"/>
  <c r="P12" i="7"/>
  <c r="J5" i="10"/>
  <c r="I5" i="10"/>
  <c r="R297" i="7"/>
  <c r="Q297" i="7"/>
  <c r="M297" i="7"/>
  <c r="L297" i="7"/>
  <c r="R289" i="7"/>
  <c r="Q289" i="7"/>
  <c r="M289" i="7"/>
  <c r="L289" i="7"/>
  <c r="M279" i="7"/>
  <c r="Q279" i="7"/>
  <c r="L279" i="7"/>
  <c r="V279" i="7" s="1"/>
  <c r="R279" i="7"/>
  <c r="M263" i="7"/>
  <c r="Q263" i="7"/>
  <c r="L263" i="7"/>
  <c r="R263" i="7"/>
  <c r="R202" i="7"/>
  <c r="M202" i="7"/>
  <c r="L202" i="7"/>
  <c r="Q202" i="7"/>
  <c r="W202" i="7" s="1"/>
  <c r="R178" i="7"/>
  <c r="M178" i="7"/>
  <c r="Q178" i="7"/>
  <c r="W178" i="7" s="1"/>
  <c r="L178" i="7"/>
  <c r="R162" i="7"/>
  <c r="M162" i="7"/>
  <c r="Q162" i="7"/>
  <c r="W162" i="7" s="1"/>
  <c r="L162" i="7"/>
  <c r="V162" i="7" s="1"/>
  <c r="R134" i="7"/>
  <c r="M134" i="7"/>
  <c r="L134" i="7"/>
  <c r="Q134" i="7"/>
  <c r="W134" i="7" s="1"/>
  <c r="R110" i="7"/>
  <c r="M110" i="7"/>
  <c r="L110" i="7"/>
  <c r="Q110" i="7"/>
  <c r="W110" i="7" s="1"/>
  <c r="R86" i="7"/>
  <c r="M86" i="7"/>
  <c r="L86" i="7"/>
  <c r="V86" i="7" s="1"/>
  <c r="Q86" i="7"/>
  <c r="R62" i="7"/>
  <c r="M62" i="7"/>
  <c r="Q62" i="7"/>
  <c r="W62" i="7" s="1"/>
  <c r="L62" i="7"/>
  <c r="R42" i="7"/>
  <c r="M42" i="7"/>
  <c r="Q42" i="7"/>
  <c r="L42" i="7"/>
  <c r="R30" i="7"/>
  <c r="M30" i="7"/>
  <c r="Q30" i="7"/>
  <c r="L30" i="7"/>
  <c r="V243" i="7"/>
  <c r="U232" i="7"/>
  <c r="P232" i="7"/>
  <c r="T227" i="7"/>
  <c r="O227" i="7"/>
  <c r="V227" i="7" s="1"/>
  <c r="J217" i="17"/>
  <c r="N217" i="17"/>
  <c r="I216" i="9"/>
  <c r="J216" i="9"/>
  <c r="H216" i="9"/>
  <c r="G216" i="9"/>
  <c r="D216" i="10" s="1"/>
  <c r="P211" i="7"/>
  <c r="U211" i="7"/>
  <c r="D179" i="9"/>
  <c r="F180" i="5"/>
  <c r="P147" i="7"/>
  <c r="U147" i="7"/>
  <c r="U115" i="7"/>
  <c r="P115" i="7"/>
  <c r="W96" i="7"/>
  <c r="O92" i="17"/>
  <c r="K92" i="17"/>
  <c r="G91" i="10"/>
  <c r="J91" i="10"/>
  <c r="H91" i="10"/>
  <c r="I91" i="10"/>
  <c r="D74" i="9"/>
  <c r="F75" i="5"/>
  <c r="N67" i="17"/>
  <c r="J67" i="17"/>
  <c r="J66" i="9"/>
  <c r="I66" i="9"/>
  <c r="H66" i="9"/>
  <c r="G66" i="9"/>
  <c r="D66" i="10" s="1"/>
  <c r="G67" i="5"/>
  <c r="D42" i="9"/>
  <c r="F43" i="5"/>
  <c r="K17" i="17"/>
  <c r="O17" i="17"/>
  <c r="G16" i="10"/>
  <c r="J16" i="10"/>
  <c r="H16" i="10"/>
  <c r="I16" i="10"/>
  <c r="U15" i="7"/>
  <c r="P15" i="7"/>
  <c r="S299" i="7"/>
  <c r="N299" i="7"/>
  <c r="D298" i="17"/>
  <c r="F297" i="9"/>
  <c r="I298" i="5"/>
  <c r="L298" i="5" s="1"/>
  <c r="N290" i="7"/>
  <c r="S290" i="7"/>
  <c r="N291" i="17"/>
  <c r="J291" i="17"/>
  <c r="H290" i="9"/>
  <c r="G290" i="9"/>
  <c r="D290" i="10" s="1"/>
  <c r="J290" i="9"/>
  <c r="I290" i="9"/>
  <c r="G291" i="5"/>
  <c r="F276" i="5"/>
  <c r="O263" i="17"/>
  <c r="K263" i="17"/>
  <c r="H262" i="10"/>
  <c r="G262" i="10"/>
  <c r="I262" i="10"/>
  <c r="J262" i="10"/>
  <c r="D253" i="17"/>
  <c r="F252" i="9"/>
  <c r="I253" i="5"/>
  <c r="L253" i="5" s="1"/>
  <c r="K248" i="17"/>
  <c r="O248" i="17"/>
  <c r="J247" i="10"/>
  <c r="I247" i="10"/>
  <c r="G247" i="10"/>
  <c r="H247" i="10"/>
  <c r="P241" i="7"/>
  <c r="U241" i="7"/>
  <c r="N301" i="17"/>
  <c r="J301" i="17"/>
  <c r="J300" i="9"/>
  <c r="I300" i="9"/>
  <c r="H300" i="9"/>
  <c r="G300" i="9"/>
  <c r="D300" i="10" s="1"/>
  <c r="P296" i="7"/>
  <c r="U296" i="7"/>
  <c r="N293" i="17"/>
  <c r="J293" i="17"/>
  <c r="J292" i="9"/>
  <c r="I292" i="9"/>
  <c r="H292" i="9"/>
  <c r="G292" i="9"/>
  <c r="D292" i="10" s="1"/>
  <c r="G293" i="5"/>
  <c r="P288" i="7"/>
  <c r="U288" i="7"/>
  <c r="U283" i="7"/>
  <c r="P283" i="7"/>
  <c r="O288" i="7"/>
  <c r="T288" i="7"/>
  <c r="T281" i="7"/>
  <c r="O281" i="7"/>
  <c r="N274" i="17"/>
  <c r="J274" i="17"/>
  <c r="I273" i="9"/>
  <c r="H273" i="9"/>
  <c r="G273" i="9"/>
  <c r="D273" i="10" s="1"/>
  <c r="J273" i="9"/>
  <c r="S269" i="7"/>
  <c r="W269" i="7" s="1"/>
  <c r="N269" i="7"/>
  <c r="V269" i="7" s="1"/>
  <c r="K270" i="17"/>
  <c r="I269" i="10"/>
  <c r="H269" i="10"/>
  <c r="G269" i="10"/>
  <c r="J269" i="10"/>
  <c r="O270" i="17"/>
  <c r="T265" i="7"/>
  <c r="O265" i="7"/>
  <c r="U297" i="7"/>
  <c r="P297" i="7"/>
  <c r="N293" i="7"/>
  <c r="S293" i="7"/>
  <c r="N294" i="17"/>
  <c r="J294" i="17"/>
  <c r="I293" i="9"/>
  <c r="H293" i="9"/>
  <c r="J293" i="9"/>
  <c r="G293" i="9"/>
  <c r="D293" i="10" s="1"/>
  <c r="G294" i="5"/>
  <c r="T289" i="7"/>
  <c r="O289" i="7"/>
  <c r="K290" i="17"/>
  <c r="O290" i="17"/>
  <c r="I289" i="10"/>
  <c r="H289" i="10"/>
  <c r="J289" i="10"/>
  <c r="G289" i="10"/>
  <c r="P284" i="7"/>
  <c r="U284" i="7"/>
  <c r="T280" i="7"/>
  <c r="O280" i="7"/>
  <c r="N281" i="17"/>
  <c r="J281" i="17"/>
  <c r="J280" i="9"/>
  <c r="I280" i="9"/>
  <c r="H280" i="9"/>
  <c r="G280" i="9"/>
  <c r="D280" i="10" s="1"/>
  <c r="U276" i="7"/>
  <c r="P276" i="7"/>
  <c r="D269" i="17"/>
  <c r="F268" i="9"/>
  <c r="I269" i="5"/>
  <c r="L269" i="5" s="1"/>
  <c r="K269" i="17"/>
  <c r="O269" i="17"/>
  <c r="J268" i="10"/>
  <c r="I268" i="10"/>
  <c r="H268" i="10"/>
  <c r="G268" i="10"/>
  <c r="T264" i="7"/>
  <c r="O264" i="7"/>
  <c r="N265" i="17"/>
  <c r="J265" i="17"/>
  <c r="J264" i="9"/>
  <c r="I264" i="9"/>
  <c r="H264" i="9"/>
  <c r="G264" i="9"/>
  <c r="D264" i="10" s="1"/>
  <c r="U260" i="7"/>
  <c r="P260" i="7"/>
  <c r="D254" i="9"/>
  <c r="D250" i="9"/>
  <c r="D246" i="9"/>
  <c r="N243" i="17"/>
  <c r="J243" i="17"/>
  <c r="H242" i="9"/>
  <c r="G242" i="9"/>
  <c r="D242" i="10" s="1"/>
  <c r="J242" i="9"/>
  <c r="I242" i="9"/>
  <c r="G243" i="5"/>
  <c r="N239" i="17"/>
  <c r="J239" i="17"/>
  <c r="H238" i="9"/>
  <c r="G238" i="9"/>
  <c r="D238" i="10" s="1"/>
  <c r="I238" i="9"/>
  <c r="J238" i="9"/>
  <c r="G239" i="5"/>
  <c r="D234" i="9"/>
  <c r="N231" i="17"/>
  <c r="J231" i="17"/>
  <c r="G230" i="9"/>
  <c r="D230" i="10" s="1"/>
  <c r="J230" i="9"/>
  <c r="I230" i="9"/>
  <c r="H230" i="9"/>
  <c r="G231" i="5"/>
  <c r="N227" i="17"/>
  <c r="J227" i="17"/>
  <c r="G226" i="9"/>
  <c r="D226" i="10" s="1"/>
  <c r="J226" i="9"/>
  <c r="H226" i="9"/>
  <c r="I226" i="9"/>
  <c r="G227" i="5"/>
  <c r="N223" i="17"/>
  <c r="J223" i="17"/>
  <c r="G222" i="9"/>
  <c r="D222" i="10" s="1"/>
  <c r="H222" i="9"/>
  <c r="J222" i="9"/>
  <c r="I222" i="9"/>
  <c r="N219" i="17"/>
  <c r="J219" i="17"/>
  <c r="G218" i="9"/>
  <c r="D218" i="10" s="1"/>
  <c r="I218" i="9"/>
  <c r="H218" i="9"/>
  <c r="J218" i="9"/>
  <c r="N215" i="17"/>
  <c r="J215" i="17"/>
  <c r="G214" i="9"/>
  <c r="D214" i="10" s="1"/>
  <c r="J214" i="9"/>
  <c r="I214" i="9"/>
  <c r="H214" i="9"/>
  <c r="K211" i="17"/>
  <c r="O211" i="17"/>
  <c r="H210" i="10"/>
  <c r="G210" i="10"/>
  <c r="I210" i="10"/>
  <c r="J210" i="10"/>
  <c r="U206" i="7"/>
  <c r="P206" i="7"/>
  <c r="J203" i="17"/>
  <c r="N203" i="17"/>
  <c r="G202" i="9"/>
  <c r="D202" i="10" s="1"/>
  <c r="I202" i="9"/>
  <c r="H202" i="9"/>
  <c r="J202" i="9"/>
  <c r="G203" i="5"/>
  <c r="J199" i="17"/>
  <c r="N199" i="17"/>
  <c r="G198" i="9"/>
  <c r="D198" i="10" s="1"/>
  <c r="J198" i="9"/>
  <c r="I198" i="9"/>
  <c r="H198" i="9"/>
  <c r="G199" i="5"/>
  <c r="O195" i="17"/>
  <c r="K195" i="17"/>
  <c r="G194" i="10"/>
  <c r="I194" i="10"/>
  <c r="J194" i="10"/>
  <c r="H194" i="10"/>
  <c r="U190" i="7"/>
  <c r="P190" i="7"/>
  <c r="D186" i="9"/>
  <c r="F187" i="5"/>
  <c r="N183" i="17"/>
  <c r="J183" i="17"/>
  <c r="J182" i="9"/>
  <c r="I182" i="9"/>
  <c r="H182" i="9"/>
  <c r="G182" i="9"/>
  <c r="D182" i="10" s="1"/>
  <c r="G183" i="5"/>
  <c r="O179" i="17"/>
  <c r="K179" i="17"/>
  <c r="G178" i="10"/>
  <c r="I178" i="10"/>
  <c r="J178" i="10"/>
  <c r="H178" i="10"/>
  <c r="U174" i="7"/>
  <c r="P174" i="7"/>
  <c r="D170" i="9"/>
  <c r="F171" i="5"/>
  <c r="N167" i="17"/>
  <c r="J167" i="17"/>
  <c r="J166" i="9"/>
  <c r="I166" i="9"/>
  <c r="H166" i="9"/>
  <c r="G166" i="9"/>
  <c r="D166" i="10" s="1"/>
  <c r="O163" i="17"/>
  <c r="K163" i="17"/>
  <c r="I162" i="10"/>
  <c r="J162" i="10"/>
  <c r="H162" i="10"/>
  <c r="G162" i="10"/>
  <c r="U158" i="7"/>
  <c r="P158" i="7"/>
  <c r="D154" i="9"/>
  <c r="F155" i="5"/>
  <c r="N151" i="17"/>
  <c r="J151" i="17"/>
  <c r="J150" i="9"/>
  <c r="I150" i="9"/>
  <c r="H150" i="9"/>
  <c r="G150" i="9"/>
  <c r="D150" i="10" s="1"/>
  <c r="O147" i="17"/>
  <c r="K147" i="17"/>
  <c r="H146" i="10"/>
  <c r="G146" i="10"/>
  <c r="J146" i="10"/>
  <c r="I146" i="10"/>
  <c r="U142" i="7"/>
  <c r="P142" i="7"/>
  <c r="D138" i="9"/>
  <c r="F139" i="5"/>
  <c r="N135" i="17"/>
  <c r="J135" i="17"/>
  <c r="J134" i="9"/>
  <c r="I134" i="9"/>
  <c r="H134" i="9"/>
  <c r="G134" i="9"/>
  <c r="D134" i="10" s="1"/>
  <c r="G135" i="5"/>
  <c r="O131" i="17"/>
  <c r="K131" i="17"/>
  <c r="H130" i="10"/>
  <c r="G130" i="10"/>
  <c r="J130" i="10"/>
  <c r="I130" i="10"/>
  <c r="U126" i="7"/>
  <c r="P126" i="7"/>
  <c r="F283" i="5"/>
  <c r="D304" i="17"/>
  <c r="F303" i="9"/>
  <c r="I304" i="5"/>
  <c r="L304" i="5" s="1"/>
  <c r="O304" i="17"/>
  <c r="K304" i="17"/>
  <c r="I303" i="10"/>
  <c r="H303" i="10"/>
  <c r="G303" i="10"/>
  <c r="J303" i="10"/>
  <c r="F303" i="5"/>
  <c r="D296" i="17"/>
  <c r="F295" i="9"/>
  <c r="I296" i="5"/>
  <c r="L296" i="5" s="1"/>
  <c r="O296" i="17"/>
  <c r="K296" i="17"/>
  <c r="G295" i="10"/>
  <c r="J295" i="10"/>
  <c r="I295" i="10"/>
  <c r="H295" i="10"/>
  <c r="N295" i="17"/>
  <c r="J295" i="17"/>
  <c r="H294" i="9"/>
  <c r="G294" i="9"/>
  <c r="D294" i="10" s="1"/>
  <c r="I294" i="9"/>
  <c r="J294" i="9"/>
  <c r="G295" i="5"/>
  <c r="D288" i="17"/>
  <c r="F287" i="9"/>
  <c r="I288" i="5"/>
  <c r="L288" i="5" s="1"/>
  <c r="O288" i="17"/>
  <c r="K288" i="17"/>
  <c r="G287" i="10"/>
  <c r="J287" i="10"/>
  <c r="I287" i="10"/>
  <c r="H287" i="10"/>
  <c r="F287" i="5"/>
  <c r="U279" i="7"/>
  <c r="P279" i="7"/>
  <c r="D279" i="9"/>
  <c r="D275" i="17"/>
  <c r="F274" i="9"/>
  <c r="I275" i="5"/>
  <c r="L275" i="5" s="1"/>
  <c r="J275" i="17"/>
  <c r="N275" i="17"/>
  <c r="H274" i="9"/>
  <c r="G274" i="9"/>
  <c r="D274" i="10" s="1"/>
  <c r="J274" i="9"/>
  <c r="I274" i="9"/>
  <c r="G275" i="5"/>
  <c r="U271" i="7"/>
  <c r="P271" i="7"/>
  <c r="D271" i="9"/>
  <c r="D267" i="17"/>
  <c r="F266" i="9"/>
  <c r="I267" i="5"/>
  <c r="L267" i="5" s="1"/>
  <c r="N267" i="17"/>
  <c r="J267" i="17"/>
  <c r="H266" i="9"/>
  <c r="G266" i="9"/>
  <c r="D266" i="10" s="1"/>
  <c r="J266" i="9"/>
  <c r="I266" i="9"/>
  <c r="G267" i="5"/>
  <c r="U263" i="7"/>
  <c r="P263" i="7"/>
  <c r="D263" i="9"/>
  <c r="D259" i="17"/>
  <c r="I259" i="5"/>
  <c r="L259" i="5" s="1"/>
  <c r="F258" i="9"/>
  <c r="N259" i="17"/>
  <c r="J259" i="17"/>
  <c r="H258" i="9"/>
  <c r="G258" i="9"/>
  <c r="D258" i="10" s="1"/>
  <c r="J258" i="9"/>
  <c r="I258" i="9"/>
  <c r="G259" i="5"/>
  <c r="N256" i="17"/>
  <c r="J256" i="17"/>
  <c r="G255" i="9"/>
  <c r="D255" i="10" s="1"/>
  <c r="J255" i="9"/>
  <c r="H255" i="9"/>
  <c r="G256" i="5"/>
  <c r="I255" i="9"/>
  <c r="T253" i="7"/>
  <c r="W253" i="7" s="1"/>
  <c r="O253" i="7"/>
  <c r="N250" i="17"/>
  <c r="J250" i="17"/>
  <c r="I249" i="9"/>
  <c r="H249" i="9"/>
  <c r="J249" i="9"/>
  <c r="G249" i="9"/>
  <c r="D249" i="10" s="1"/>
  <c r="G250" i="5"/>
  <c r="S248" i="7"/>
  <c r="N248" i="7"/>
  <c r="U244" i="7"/>
  <c r="P244" i="7"/>
  <c r="N245" i="17"/>
  <c r="J245" i="17"/>
  <c r="J244" i="9"/>
  <c r="I244" i="9"/>
  <c r="H244" i="9"/>
  <c r="G244" i="9"/>
  <c r="D244" i="10" s="1"/>
  <c r="N243" i="7"/>
  <c r="S243" i="7"/>
  <c r="W243" i="7" s="1"/>
  <c r="J240" i="17"/>
  <c r="N240" i="17"/>
  <c r="G239" i="9"/>
  <c r="D239" i="10" s="1"/>
  <c r="J239" i="9"/>
  <c r="H239" i="9"/>
  <c r="I239" i="9"/>
  <c r="G240" i="5"/>
  <c r="P233" i="7"/>
  <c r="U233" i="7"/>
  <c r="T223" i="7"/>
  <c r="O223" i="7"/>
  <c r="U223" i="7"/>
  <c r="P223" i="7"/>
  <c r="L217" i="7"/>
  <c r="R217" i="7"/>
  <c r="M217" i="7"/>
  <c r="Q217" i="7"/>
  <c r="S217" i="7"/>
  <c r="N217" i="7"/>
  <c r="T212" i="7"/>
  <c r="O212" i="7"/>
  <c r="R207" i="7"/>
  <c r="Q207" i="7"/>
  <c r="W207" i="7" s="1"/>
  <c r="L207" i="7"/>
  <c r="M207" i="7"/>
  <c r="U207" i="7"/>
  <c r="P207" i="7"/>
  <c r="L201" i="7"/>
  <c r="V201" i="7" s="1"/>
  <c r="R201" i="7"/>
  <c r="M201" i="7"/>
  <c r="Q201" i="7"/>
  <c r="W201" i="7" s="1"/>
  <c r="Q196" i="7"/>
  <c r="M196" i="7"/>
  <c r="R196" i="7"/>
  <c r="L196" i="7"/>
  <c r="T191" i="7"/>
  <c r="O191" i="7"/>
  <c r="J192" i="17"/>
  <c r="N192" i="17"/>
  <c r="J191" i="9"/>
  <c r="I191" i="9"/>
  <c r="H191" i="9"/>
  <c r="G191" i="9"/>
  <c r="D191" i="10" s="1"/>
  <c r="G192" i="5"/>
  <c r="P185" i="7"/>
  <c r="U185" i="7"/>
  <c r="S184" i="7"/>
  <c r="W184" i="7" s="1"/>
  <c r="N184" i="7"/>
  <c r="D180" i="9"/>
  <c r="F181" i="5"/>
  <c r="N179" i="7"/>
  <c r="V179" i="7" s="1"/>
  <c r="S179" i="7"/>
  <c r="D175" i="9"/>
  <c r="F176" i="5"/>
  <c r="N176" i="17"/>
  <c r="J176" i="17"/>
  <c r="I175" i="9"/>
  <c r="H175" i="9"/>
  <c r="J175" i="9"/>
  <c r="G175" i="9"/>
  <c r="D175" i="10" s="1"/>
  <c r="T173" i="7"/>
  <c r="O173" i="7"/>
  <c r="F170" i="5"/>
  <c r="D169" i="9"/>
  <c r="O170" i="17"/>
  <c r="K170" i="17"/>
  <c r="H169" i="10"/>
  <c r="J169" i="10"/>
  <c r="I169" i="10"/>
  <c r="G169" i="10"/>
  <c r="U164" i="7"/>
  <c r="P164" i="7"/>
  <c r="O165" i="17"/>
  <c r="K165" i="17"/>
  <c r="G164" i="10"/>
  <c r="H164" i="10"/>
  <c r="J164" i="10"/>
  <c r="I164" i="10"/>
  <c r="N154" i="17"/>
  <c r="J154" i="17"/>
  <c r="G153" i="9"/>
  <c r="D153" i="10" s="1"/>
  <c r="J153" i="9"/>
  <c r="I153" i="9"/>
  <c r="H153" i="9"/>
  <c r="G154" i="5"/>
  <c r="N149" i="17"/>
  <c r="J149" i="17"/>
  <c r="H148" i="9"/>
  <c r="G148" i="9"/>
  <c r="D148" i="10" s="1"/>
  <c r="I148" i="9"/>
  <c r="J148" i="9"/>
  <c r="G149" i="5"/>
  <c r="R143" i="7"/>
  <c r="Q143" i="7"/>
  <c r="L143" i="7"/>
  <c r="M143" i="7"/>
  <c r="O144" i="17"/>
  <c r="K144" i="17"/>
  <c r="G143" i="10"/>
  <c r="J143" i="10"/>
  <c r="I143" i="10"/>
  <c r="H143" i="10"/>
  <c r="L137" i="7"/>
  <c r="V137" i="7" s="1"/>
  <c r="R137" i="7"/>
  <c r="M137" i="7"/>
  <c r="Q137" i="7"/>
  <c r="W137" i="7" s="1"/>
  <c r="N137" i="7"/>
  <c r="S137" i="7"/>
  <c r="Q132" i="7"/>
  <c r="M132" i="7"/>
  <c r="R132" i="7"/>
  <c r="L132" i="7"/>
  <c r="V132" i="7" s="1"/>
  <c r="T132" i="7"/>
  <c r="O132" i="7"/>
  <c r="T127" i="7"/>
  <c r="O127" i="7"/>
  <c r="K128" i="17"/>
  <c r="O128" i="17"/>
  <c r="G127" i="10"/>
  <c r="J127" i="10"/>
  <c r="I127" i="10"/>
  <c r="H127" i="10"/>
  <c r="N121" i="7"/>
  <c r="S121" i="7"/>
  <c r="W121" i="7" s="1"/>
  <c r="K119" i="17"/>
  <c r="O119" i="17"/>
  <c r="H118" i="10"/>
  <c r="G118" i="10"/>
  <c r="J118" i="10"/>
  <c r="I118" i="10"/>
  <c r="O114" i="7"/>
  <c r="T114" i="7"/>
  <c r="N114" i="17"/>
  <c r="J114" i="17"/>
  <c r="G113" i="9"/>
  <c r="D113" i="10" s="1"/>
  <c r="J113" i="9"/>
  <c r="I113" i="9"/>
  <c r="H113" i="9"/>
  <c r="G114" i="5"/>
  <c r="O112" i="7"/>
  <c r="T112" i="7"/>
  <c r="N111" i="17"/>
  <c r="J111" i="17"/>
  <c r="J110" i="9"/>
  <c r="I110" i="9"/>
  <c r="H110" i="9"/>
  <c r="G110" i="9"/>
  <c r="D110" i="10" s="1"/>
  <c r="G111" i="5"/>
  <c r="D107" i="9"/>
  <c r="F108" i="5"/>
  <c r="P105" i="7"/>
  <c r="U105" i="7"/>
  <c r="O106" i="17"/>
  <c r="K106" i="17"/>
  <c r="I105" i="10"/>
  <c r="H105" i="10"/>
  <c r="J105" i="10"/>
  <c r="G105" i="10"/>
  <c r="D104" i="9"/>
  <c r="F105" i="5"/>
  <c r="O105" i="17"/>
  <c r="K105" i="17"/>
  <c r="J104" i="10"/>
  <c r="I104" i="10"/>
  <c r="G104" i="10"/>
  <c r="H104" i="10"/>
  <c r="R103" i="7"/>
  <c r="Q103" i="7"/>
  <c r="L103" i="7"/>
  <c r="V103" i="7" s="1"/>
  <c r="M103" i="7"/>
  <c r="D102" i="9"/>
  <c r="F103" i="5"/>
  <c r="T97" i="7"/>
  <c r="O97" i="7"/>
  <c r="U96" i="7"/>
  <c r="P96" i="7"/>
  <c r="N97" i="17"/>
  <c r="J97" i="17"/>
  <c r="H96" i="9"/>
  <c r="G96" i="9"/>
  <c r="D96" i="10" s="1"/>
  <c r="J96" i="9"/>
  <c r="I96" i="9"/>
  <c r="G97" i="5"/>
  <c r="S94" i="7"/>
  <c r="N94" i="7"/>
  <c r="N89" i="7"/>
  <c r="V89" i="7" s="1"/>
  <c r="S89" i="7"/>
  <c r="O87" i="17"/>
  <c r="K87" i="17"/>
  <c r="H86" i="10"/>
  <c r="G86" i="10"/>
  <c r="J86" i="10"/>
  <c r="I86" i="10"/>
  <c r="O82" i="7"/>
  <c r="T82" i="7"/>
  <c r="S76" i="7"/>
  <c r="N76" i="7"/>
  <c r="O77" i="17"/>
  <c r="K77" i="17"/>
  <c r="J76" i="10"/>
  <c r="I76" i="10"/>
  <c r="H76" i="10"/>
  <c r="G76" i="10"/>
  <c r="O74" i="7"/>
  <c r="T74" i="7"/>
  <c r="S68" i="7"/>
  <c r="N68" i="7"/>
  <c r="O69" i="17"/>
  <c r="K69" i="17"/>
  <c r="J68" i="10"/>
  <c r="I68" i="10"/>
  <c r="H68" i="10"/>
  <c r="G68" i="10"/>
  <c r="O66" i="7"/>
  <c r="T66" i="7"/>
  <c r="S60" i="7"/>
  <c r="N60" i="7"/>
  <c r="O61" i="17"/>
  <c r="K61" i="17"/>
  <c r="J60" i="10"/>
  <c r="I60" i="10"/>
  <c r="H60" i="10"/>
  <c r="G60" i="10"/>
  <c r="O58" i="7"/>
  <c r="T58" i="7"/>
  <c r="S52" i="7"/>
  <c r="N52" i="7"/>
  <c r="O53" i="17"/>
  <c r="K53" i="17"/>
  <c r="J52" i="10"/>
  <c r="I52" i="10"/>
  <c r="H52" i="10"/>
  <c r="G52" i="10"/>
  <c r="O50" i="7"/>
  <c r="T50" i="7"/>
  <c r="S44" i="7"/>
  <c r="N44" i="7"/>
  <c r="O45" i="17"/>
  <c r="K45" i="17"/>
  <c r="J44" i="10"/>
  <c r="I44" i="10"/>
  <c r="H44" i="10"/>
  <c r="G44" i="10"/>
  <c r="O42" i="7"/>
  <c r="T42" i="7"/>
  <c r="S36" i="7"/>
  <c r="N36" i="7"/>
  <c r="K37" i="17"/>
  <c r="O37" i="17"/>
  <c r="I36" i="10"/>
  <c r="J36" i="10"/>
  <c r="H36" i="10"/>
  <c r="G36" i="10"/>
  <c r="O34" i="7"/>
  <c r="T34" i="7"/>
  <c r="S28" i="7"/>
  <c r="N28" i="7"/>
  <c r="K29" i="17"/>
  <c r="O29" i="17"/>
  <c r="I28" i="10"/>
  <c r="H28" i="10"/>
  <c r="G28" i="10"/>
  <c r="J28" i="10"/>
  <c r="O26" i="7"/>
  <c r="T26" i="7"/>
  <c r="O20" i="7"/>
  <c r="T20" i="7"/>
  <c r="N15" i="7"/>
  <c r="S15" i="7"/>
  <c r="S8" i="7"/>
  <c r="N8" i="7"/>
  <c r="J8" i="10"/>
  <c r="I8" i="10"/>
  <c r="G120" i="17"/>
  <c r="K119" i="9"/>
  <c r="G104" i="17"/>
  <c r="K103" i="9"/>
  <c r="G88" i="17"/>
  <c r="K87" i="9"/>
  <c r="R210" i="7"/>
  <c r="M210" i="7"/>
  <c r="Q210" i="7"/>
  <c r="L210" i="7"/>
  <c r="R190" i="7"/>
  <c r="M190" i="7"/>
  <c r="Q190" i="7"/>
  <c r="W190" i="7" s="1"/>
  <c r="L190" i="7"/>
  <c r="R158" i="7"/>
  <c r="M158" i="7"/>
  <c r="L158" i="7"/>
  <c r="V158" i="7" s="1"/>
  <c r="Q158" i="7"/>
  <c r="R138" i="7"/>
  <c r="M138" i="7"/>
  <c r="L138" i="7"/>
  <c r="Q138" i="7"/>
  <c r="W138" i="7" s="1"/>
  <c r="R122" i="7"/>
  <c r="M122" i="7"/>
  <c r="Q122" i="7"/>
  <c r="W122" i="7" s="1"/>
  <c r="L122" i="7"/>
  <c r="V122" i="7" s="1"/>
  <c r="R114" i="7"/>
  <c r="M114" i="7"/>
  <c r="Q114" i="7"/>
  <c r="W114" i="7" s="1"/>
  <c r="L114" i="7"/>
  <c r="R102" i="7"/>
  <c r="M102" i="7"/>
  <c r="L102" i="7"/>
  <c r="V102" i="7" s="1"/>
  <c r="Q102" i="7"/>
  <c r="R66" i="7"/>
  <c r="M66" i="7"/>
  <c r="Q66" i="7"/>
  <c r="L66" i="7"/>
  <c r="V66" i="7" s="1"/>
  <c r="R38" i="7"/>
  <c r="M38" i="7"/>
  <c r="Q38" i="7"/>
  <c r="L38" i="7"/>
  <c r="V261" i="7"/>
  <c r="F244" i="5"/>
  <c r="S237" i="7"/>
  <c r="N237" i="7"/>
  <c r="V237" i="7" s="1"/>
  <c r="D222" i="17"/>
  <c r="F221" i="9"/>
  <c r="I222" i="5"/>
  <c r="L222" i="5" s="1"/>
  <c r="V211" i="7"/>
  <c r="S189" i="7"/>
  <c r="N189" i="7"/>
  <c r="V189" i="7" s="1"/>
  <c r="T184" i="7"/>
  <c r="O184" i="7"/>
  <c r="V184" i="7" s="1"/>
  <c r="W179" i="7"/>
  <c r="P173" i="7"/>
  <c r="U173" i="7"/>
  <c r="N174" i="17"/>
  <c r="J174" i="17"/>
  <c r="G173" i="9"/>
  <c r="D173" i="10" s="1"/>
  <c r="J173" i="9"/>
  <c r="I173" i="9"/>
  <c r="H173" i="9"/>
  <c r="G174" i="5"/>
  <c r="D152" i="9"/>
  <c r="F153" i="5"/>
  <c r="N153" i="17"/>
  <c r="J153" i="17"/>
  <c r="H152" i="9"/>
  <c r="G152" i="9"/>
  <c r="D152" i="10" s="1"/>
  <c r="J152" i="9"/>
  <c r="I152" i="9"/>
  <c r="G153" i="5"/>
  <c r="S141" i="7"/>
  <c r="W141" i="7" s="1"/>
  <c r="N141" i="7"/>
  <c r="V141" i="7" s="1"/>
  <c r="D136" i="9"/>
  <c r="F137" i="5"/>
  <c r="N137" i="17"/>
  <c r="J137" i="17"/>
  <c r="H136" i="9"/>
  <c r="G136" i="9"/>
  <c r="D136" i="10" s="1"/>
  <c r="J136" i="9"/>
  <c r="I136" i="9"/>
  <c r="G137" i="5"/>
  <c r="T131" i="7"/>
  <c r="O131" i="7"/>
  <c r="N132" i="17"/>
  <c r="J132" i="17"/>
  <c r="I131" i="9"/>
  <c r="H131" i="9"/>
  <c r="J131" i="9"/>
  <c r="G131" i="9"/>
  <c r="D131" i="10" s="1"/>
  <c r="O124" i="17"/>
  <c r="K124" i="17"/>
  <c r="G123" i="10"/>
  <c r="J123" i="10"/>
  <c r="H123" i="10"/>
  <c r="I123" i="10"/>
  <c r="V121" i="7"/>
  <c r="V112" i="7"/>
  <c r="O108" i="17"/>
  <c r="K108" i="17"/>
  <c r="G107" i="10"/>
  <c r="J107" i="10"/>
  <c r="H107" i="10"/>
  <c r="I107" i="10"/>
  <c r="U99" i="7"/>
  <c r="P99" i="7"/>
  <c r="D78" i="9"/>
  <c r="F79" i="5"/>
  <c r="N71" i="17"/>
  <c r="J71" i="17"/>
  <c r="J70" i="9"/>
  <c r="I70" i="9"/>
  <c r="H70" i="9"/>
  <c r="G70" i="9"/>
  <c r="D70" i="10" s="1"/>
  <c r="G71" i="5"/>
  <c r="O63" i="17"/>
  <c r="K63" i="17"/>
  <c r="H62" i="10"/>
  <c r="G62" i="10"/>
  <c r="J62" i="10"/>
  <c r="I62" i="10"/>
  <c r="D58" i="9"/>
  <c r="F59" i="5"/>
  <c r="O51" i="17"/>
  <c r="K51" i="17"/>
  <c r="H50" i="10"/>
  <c r="G50" i="10"/>
  <c r="J50" i="10"/>
  <c r="I50" i="10"/>
  <c r="N47" i="17"/>
  <c r="J47" i="17"/>
  <c r="J46" i="9"/>
  <c r="I46" i="9"/>
  <c r="H46" i="9"/>
  <c r="G46" i="9"/>
  <c r="D46" i="10" s="1"/>
  <c r="G47" i="5"/>
  <c r="D34" i="9"/>
  <c r="F35" i="5"/>
  <c r="N27" i="17"/>
  <c r="J27" i="17"/>
  <c r="J26" i="9"/>
  <c r="I26" i="9"/>
  <c r="H26" i="9"/>
  <c r="G26" i="9"/>
  <c r="D26" i="10" s="1"/>
  <c r="S16" i="7"/>
  <c r="N16" i="7"/>
  <c r="I10" i="10"/>
  <c r="J10" i="10"/>
  <c r="U7" i="7"/>
  <c r="P7" i="7"/>
  <c r="R10" i="7"/>
  <c r="M10" i="7"/>
  <c r="Q10" i="7"/>
  <c r="W10" i="7" s="1"/>
  <c r="L10" i="7"/>
  <c r="D278" i="17"/>
  <c r="F277" i="9"/>
  <c r="I278" i="5"/>
  <c r="L278" i="5" s="1"/>
  <c r="Q265" i="7"/>
  <c r="M265" i="7"/>
  <c r="L265" i="7"/>
  <c r="V265" i="7" s="1"/>
  <c r="R265" i="7"/>
  <c r="T256" i="7"/>
  <c r="O256" i="7"/>
  <c r="K252" i="17"/>
  <c r="O252" i="17"/>
  <c r="G251" i="10"/>
  <c r="J251" i="10"/>
  <c r="H251" i="10"/>
  <c r="I251" i="10"/>
  <c r="D246" i="17"/>
  <c r="F245" i="9"/>
  <c r="I246" i="5"/>
  <c r="L246" i="5" s="1"/>
  <c r="K246" i="17"/>
  <c r="O246" i="17"/>
  <c r="H245" i="10"/>
  <c r="I245" i="10"/>
  <c r="G245" i="10"/>
  <c r="J245" i="10"/>
  <c r="F241" i="5"/>
  <c r="O241" i="17"/>
  <c r="K241" i="17"/>
  <c r="I240" i="10"/>
  <c r="J240" i="10"/>
  <c r="H240" i="10"/>
  <c r="G240" i="10"/>
  <c r="W237" i="7"/>
  <c r="T235" i="7"/>
  <c r="O235" i="7"/>
  <c r="U235" i="7"/>
  <c r="P235" i="7"/>
  <c r="P229" i="7"/>
  <c r="U229" i="7"/>
  <c r="U224" i="7"/>
  <c r="P224" i="7"/>
  <c r="J225" i="17"/>
  <c r="N225" i="17"/>
  <c r="I224" i="9"/>
  <c r="H224" i="9"/>
  <c r="G224" i="9"/>
  <c r="D224" i="10" s="1"/>
  <c r="J224" i="9"/>
  <c r="G225" i="5"/>
  <c r="R219" i="7"/>
  <c r="Q219" i="7"/>
  <c r="L219" i="7"/>
  <c r="M219" i="7"/>
  <c r="F220" i="5"/>
  <c r="L213" i="7"/>
  <c r="V213" i="7" s="1"/>
  <c r="R213" i="7"/>
  <c r="M213" i="7"/>
  <c r="Q213" i="7"/>
  <c r="N213" i="7"/>
  <c r="S213" i="7"/>
  <c r="Q208" i="7"/>
  <c r="M208" i="7"/>
  <c r="R208" i="7"/>
  <c r="L208" i="7"/>
  <c r="V208" i="7" s="1"/>
  <c r="N197" i="7"/>
  <c r="S197" i="7"/>
  <c r="T192" i="7"/>
  <c r="O192" i="7"/>
  <c r="D187" i="9"/>
  <c r="F188" i="5"/>
  <c r="O188" i="17"/>
  <c r="K188" i="17"/>
  <c r="J187" i="10"/>
  <c r="I187" i="10"/>
  <c r="G187" i="10"/>
  <c r="H187" i="10"/>
  <c r="N181" i="7"/>
  <c r="S181" i="7"/>
  <c r="Q176" i="7"/>
  <c r="M176" i="7"/>
  <c r="R176" i="7"/>
  <c r="L176" i="7"/>
  <c r="R171" i="7"/>
  <c r="Q171" i="7"/>
  <c r="L171" i="7"/>
  <c r="V171" i="7" s="1"/>
  <c r="M171" i="7"/>
  <c r="P171" i="7"/>
  <c r="U171" i="7"/>
  <c r="P165" i="7"/>
  <c r="U165" i="7"/>
  <c r="N166" i="17"/>
  <c r="J166" i="17"/>
  <c r="G165" i="9"/>
  <c r="D165" i="10" s="1"/>
  <c r="J165" i="9"/>
  <c r="I165" i="9"/>
  <c r="H165" i="9"/>
  <c r="D160" i="9"/>
  <c r="F161" i="5"/>
  <c r="W157" i="7"/>
  <c r="D155" i="9"/>
  <c r="F156" i="5"/>
  <c r="O156" i="17"/>
  <c r="K156" i="17"/>
  <c r="H155" i="10"/>
  <c r="J155" i="10"/>
  <c r="I155" i="10"/>
  <c r="G155" i="10"/>
  <c r="D149" i="9"/>
  <c r="F150" i="5"/>
  <c r="O150" i="17"/>
  <c r="K150" i="17"/>
  <c r="I149" i="10"/>
  <c r="H149" i="10"/>
  <c r="G149" i="10"/>
  <c r="J149" i="10"/>
  <c r="T144" i="7"/>
  <c r="O144" i="7"/>
  <c r="D139" i="9"/>
  <c r="F140" i="5"/>
  <c r="O140" i="17"/>
  <c r="K140" i="17"/>
  <c r="G139" i="10"/>
  <c r="J139" i="10"/>
  <c r="H139" i="10"/>
  <c r="I139" i="10"/>
  <c r="D133" i="9"/>
  <c r="F134" i="5"/>
  <c r="K134" i="17"/>
  <c r="I133" i="10"/>
  <c r="H133" i="10"/>
  <c r="O134" i="17"/>
  <c r="G133" i="10"/>
  <c r="J133" i="10"/>
  <c r="U128" i="7"/>
  <c r="P128" i="7"/>
  <c r="O129" i="17"/>
  <c r="K129" i="17"/>
  <c r="J128" i="10"/>
  <c r="I128" i="10"/>
  <c r="G128" i="10"/>
  <c r="H128" i="10"/>
  <c r="N120" i="17"/>
  <c r="J120" i="17"/>
  <c r="I119" i="9"/>
  <c r="H119" i="9"/>
  <c r="J119" i="9"/>
  <c r="G120" i="5"/>
  <c r="G119" i="9"/>
  <c r="D119" i="10" s="1"/>
  <c r="U118" i="7"/>
  <c r="P118" i="7"/>
  <c r="N111" i="7"/>
  <c r="S111" i="7"/>
  <c r="N112" i="17"/>
  <c r="J112" i="17"/>
  <c r="I111" i="9"/>
  <c r="H111" i="9"/>
  <c r="J111" i="9"/>
  <c r="G111" i="9"/>
  <c r="D111" i="10" s="1"/>
  <c r="Q108" i="7"/>
  <c r="M108" i="7"/>
  <c r="R108" i="7"/>
  <c r="L108" i="7"/>
  <c r="P103" i="7"/>
  <c r="U103" i="7"/>
  <c r="N95" i="7"/>
  <c r="S95" i="7"/>
  <c r="N96" i="17"/>
  <c r="J96" i="17"/>
  <c r="I95" i="9"/>
  <c r="H95" i="9"/>
  <c r="J95" i="9"/>
  <c r="G95" i="9"/>
  <c r="D95" i="10" s="1"/>
  <c r="Q92" i="7"/>
  <c r="M92" i="7"/>
  <c r="R92" i="7"/>
  <c r="L92" i="7"/>
  <c r="T87" i="7"/>
  <c r="O87" i="7"/>
  <c r="L85" i="7"/>
  <c r="M85" i="7"/>
  <c r="R85" i="7"/>
  <c r="Q85" i="7"/>
  <c r="S42" i="7"/>
  <c r="N42" i="7"/>
  <c r="U14" i="7"/>
  <c r="P14" i="7"/>
  <c r="I6" i="10"/>
  <c r="J6" i="10"/>
  <c r="T5" i="7"/>
  <c r="O5" i="7"/>
  <c r="J4" i="9"/>
  <c r="I4" i="9"/>
  <c r="H4" i="9"/>
  <c r="D14" i="17"/>
  <c r="F13" i="9"/>
  <c r="G13" i="9" s="1"/>
  <c r="I14" i="5"/>
  <c r="L14" i="5" s="1"/>
  <c r="L299" i="7"/>
  <c r="R299" i="7"/>
  <c r="Q299" i="7"/>
  <c r="M299" i="7"/>
  <c r="L295" i="7"/>
  <c r="R295" i="7"/>
  <c r="Q295" i="7"/>
  <c r="M295" i="7"/>
  <c r="L291" i="7"/>
  <c r="R291" i="7"/>
  <c r="Q291" i="7"/>
  <c r="M291" i="7"/>
  <c r="L287" i="7"/>
  <c r="V287" i="7" s="1"/>
  <c r="R287" i="7"/>
  <c r="Q287" i="7"/>
  <c r="W287" i="7" s="1"/>
  <c r="M287" i="7"/>
  <c r="R283" i="7"/>
  <c r="M283" i="7"/>
  <c r="Q283" i="7"/>
  <c r="L283" i="7"/>
  <c r="V283" i="7" s="1"/>
  <c r="M275" i="7"/>
  <c r="Q275" i="7"/>
  <c r="W275" i="7" s="1"/>
  <c r="R275" i="7"/>
  <c r="L275" i="7"/>
  <c r="M267" i="7"/>
  <c r="Q267" i="7"/>
  <c r="L267" i="7"/>
  <c r="R267" i="7"/>
  <c r="M259" i="7"/>
  <c r="Q259" i="7"/>
  <c r="L259" i="7"/>
  <c r="V259" i="7" s="1"/>
  <c r="R259" i="7"/>
  <c r="R198" i="7"/>
  <c r="M198" i="7"/>
  <c r="Q198" i="7"/>
  <c r="L198" i="7"/>
  <c r="V198" i="7" s="1"/>
  <c r="R182" i="7"/>
  <c r="M182" i="7"/>
  <c r="L182" i="7"/>
  <c r="Q182" i="7"/>
  <c r="W182" i="7" s="1"/>
  <c r="R174" i="7"/>
  <c r="M174" i="7"/>
  <c r="L174" i="7"/>
  <c r="V174" i="7" s="1"/>
  <c r="Q174" i="7"/>
  <c r="W174" i="7" s="1"/>
  <c r="R166" i="7"/>
  <c r="M166" i="7"/>
  <c r="L166" i="7"/>
  <c r="V166" i="7" s="1"/>
  <c r="Q166" i="7"/>
  <c r="R150" i="7"/>
  <c r="M150" i="7"/>
  <c r="Q150" i="7"/>
  <c r="L150" i="7"/>
  <c r="V150" i="7" s="1"/>
  <c r="R142" i="7"/>
  <c r="M142" i="7"/>
  <c r="Q142" i="7"/>
  <c r="L142" i="7"/>
  <c r="R126" i="7"/>
  <c r="M126" i="7"/>
  <c r="L126" i="7"/>
  <c r="V126" i="7" s="1"/>
  <c r="Q126" i="7"/>
  <c r="W126" i="7" s="1"/>
  <c r="R98" i="7"/>
  <c r="M98" i="7"/>
  <c r="Q98" i="7"/>
  <c r="L98" i="7"/>
  <c r="R90" i="7"/>
  <c r="M90" i="7"/>
  <c r="Q90" i="7"/>
  <c r="L90" i="7"/>
  <c r="V90" i="7" s="1"/>
  <c r="R82" i="7"/>
  <c r="M82" i="7"/>
  <c r="Q82" i="7"/>
  <c r="W82" i="7" s="1"/>
  <c r="L82" i="7"/>
  <c r="V82" i="7" s="1"/>
  <c r="R74" i="7"/>
  <c r="M74" i="7"/>
  <c r="Q74" i="7"/>
  <c r="L74" i="7"/>
  <c r="R58" i="7"/>
  <c r="M58" i="7"/>
  <c r="Q58" i="7"/>
  <c r="L58" i="7"/>
  <c r="R46" i="7"/>
  <c r="M46" i="7"/>
  <c r="Q46" i="7"/>
  <c r="L46" i="7"/>
  <c r="V46" i="7" s="1"/>
  <c r="R34" i="7"/>
  <c r="M34" i="7"/>
  <c r="Q34" i="7"/>
  <c r="L34" i="7"/>
  <c r="R26" i="7"/>
  <c r="M26" i="7"/>
  <c r="Q26" i="7"/>
  <c r="L26" i="7"/>
  <c r="N254" i="17"/>
  <c r="J254" i="17"/>
  <c r="I253" i="9"/>
  <c r="H253" i="9"/>
  <c r="J253" i="9"/>
  <c r="G253" i="9"/>
  <c r="D253" i="10" s="1"/>
  <c r="G254" i="5"/>
  <c r="T232" i="7"/>
  <c r="O232" i="7"/>
  <c r="K228" i="17"/>
  <c r="O228" i="17"/>
  <c r="G227" i="10"/>
  <c r="J227" i="10"/>
  <c r="I227" i="10"/>
  <c r="H227" i="10"/>
  <c r="T216" i="7"/>
  <c r="O216" i="7"/>
  <c r="U200" i="7"/>
  <c r="P200" i="7"/>
  <c r="O201" i="17"/>
  <c r="K201" i="17"/>
  <c r="J200" i="10"/>
  <c r="I200" i="10"/>
  <c r="H200" i="10"/>
  <c r="G200" i="10"/>
  <c r="P179" i="7"/>
  <c r="U179" i="7"/>
  <c r="T168" i="7"/>
  <c r="W168" i="7" s="1"/>
  <c r="O168" i="7"/>
  <c r="D157" i="9"/>
  <c r="F158" i="5"/>
  <c r="O158" i="17"/>
  <c r="K158" i="17"/>
  <c r="J157" i="10"/>
  <c r="H157" i="10"/>
  <c r="G157" i="10"/>
  <c r="I157" i="10"/>
  <c r="D147" i="9"/>
  <c r="F148" i="5"/>
  <c r="O148" i="17"/>
  <c r="K148" i="17"/>
  <c r="G147" i="10"/>
  <c r="J147" i="10"/>
  <c r="H147" i="10"/>
  <c r="I147" i="10"/>
  <c r="D125" i="9"/>
  <c r="F126" i="5"/>
  <c r="K126" i="17"/>
  <c r="I125" i="10"/>
  <c r="H125" i="10"/>
  <c r="G125" i="10"/>
  <c r="O126" i="17"/>
  <c r="J125" i="10"/>
  <c r="N123" i="7"/>
  <c r="S123" i="7"/>
  <c r="K116" i="17"/>
  <c r="O116" i="17"/>
  <c r="G115" i="10"/>
  <c r="J115" i="10"/>
  <c r="H115" i="10"/>
  <c r="I115" i="10"/>
  <c r="W104" i="7"/>
  <c r="U91" i="7"/>
  <c r="P91" i="7"/>
  <c r="N84" i="17"/>
  <c r="J84" i="17"/>
  <c r="I83" i="9"/>
  <c r="H83" i="9"/>
  <c r="J83" i="9"/>
  <c r="G83" i="9"/>
  <c r="D83" i="10" s="1"/>
  <c r="N75" i="17"/>
  <c r="J75" i="17"/>
  <c r="J74" i="9"/>
  <c r="I74" i="9"/>
  <c r="H74" i="9"/>
  <c r="G74" i="9"/>
  <c r="D74" i="10" s="1"/>
  <c r="G75" i="5"/>
  <c r="P70" i="7"/>
  <c r="U70" i="7"/>
  <c r="P58" i="7"/>
  <c r="U58" i="7"/>
  <c r="N43" i="17"/>
  <c r="J43" i="17"/>
  <c r="J42" i="9"/>
  <c r="I42" i="9"/>
  <c r="H42" i="9"/>
  <c r="G43" i="5"/>
  <c r="G42" i="9"/>
  <c r="D42" i="10" s="1"/>
  <c r="K39" i="17"/>
  <c r="O39" i="17"/>
  <c r="G38" i="10"/>
  <c r="I38" i="10"/>
  <c r="H38" i="10"/>
  <c r="J38" i="10"/>
  <c r="K31" i="17"/>
  <c r="O31" i="17"/>
  <c r="G30" i="10"/>
  <c r="J30" i="10"/>
  <c r="H30" i="10"/>
  <c r="I30" i="10"/>
  <c r="P26" i="7"/>
  <c r="U26" i="7"/>
  <c r="N300" i="17"/>
  <c r="J300" i="17"/>
  <c r="G299" i="9"/>
  <c r="D299" i="10" s="1"/>
  <c r="J299" i="9"/>
  <c r="I299" i="9"/>
  <c r="H299" i="9"/>
  <c r="P299" i="7"/>
  <c r="U299" i="7"/>
  <c r="O300" i="17"/>
  <c r="K300" i="17"/>
  <c r="I299" i="10"/>
  <c r="J299" i="10"/>
  <c r="H299" i="10"/>
  <c r="G299" i="10"/>
  <c r="F299" i="5"/>
  <c r="T298" i="7"/>
  <c r="O298" i="7"/>
  <c r="F292" i="5"/>
  <c r="N292" i="17"/>
  <c r="J292" i="17"/>
  <c r="G291" i="9"/>
  <c r="D291" i="10" s="1"/>
  <c r="J291" i="9"/>
  <c r="I291" i="9"/>
  <c r="H291" i="9"/>
  <c r="O292" i="17"/>
  <c r="K292" i="17"/>
  <c r="G291" i="10"/>
  <c r="J291" i="10"/>
  <c r="H291" i="10"/>
  <c r="I291" i="10"/>
  <c r="F291" i="5"/>
  <c r="T290" i="7"/>
  <c r="O290" i="7"/>
  <c r="U275" i="7"/>
  <c r="P275" i="7"/>
  <c r="J276" i="17"/>
  <c r="N276" i="17"/>
  <c r="G275" i="9"/>
  <c r="D275" i="10" s="1"/>
  <c r="J275" i="9"/>
  <c r="I275" i="9"/>
  <c r="H275" i="9"/>
  <c r="G276" i="5"/>
  <c r="N270" i="7"/>
  <c r="S270" i="7"/>
  <c r="F268" i="5"/>
  <c r="P262" i="7"/>
  <c r="U262" i="7"/>
  <c r="N262" i="7"/>
  <c r="S262" i="7"/>
  <c r="D260" i="17"/>
  <c r="F259" i="9"/>
  <c r="I260" i="5"/>
  <c r="L260" i="5" s="1"/>
  <c r="K260" i="17"/>
  <c r="O260" i="17"/>
  <c r="G259" i="10"/>
  <c r="J259" i="10"/>
  <c r="H259" i="10"/>
  <c r="I259" i="10"/>
  <c r="P257" i="7"/>
  <c r="U257" i="7"/>
  <c r="T247" i="7"/>
  <c r="O247" i="7"/>
  <c r="P247" i="7"/>
  <c r="U247" i="7"/>
  <c r="D242" i="17"/>
  <c r="F241" i="9"/>
  <c r="I242" i="5"/>
  <c r="L242" i="5" s="1"/>
  <c r="K242" i="17"/>
  <c r="O242" i="17"/>
  <c r="H241" i="10"/>
  <c r="J241" i="10"/>
  <c r="I241" i="10"/>
  <c r="G241" i="10"/>
  <c r="F237" i="5"/>
  <c r="O237" i="17"/>
  <c r="K237" i="17"/>
  <c r="I236" i="10"/>
  <c r="G236" i="10"/>
  <c r="H236" i="10"/>
  <c r="J236" i="10"/>
  <c r="K232" i="17"/>
  <c r="O232" i="17"/>
  <c r="G231" i="10"/>
  <c r="J231" i="10"/>
  <c r="I231" i="10"/>
  <c r="H231" i="10"/>
  <c r="L225" i="7"/>
  <c r="V225" i="7" s="1"/>
  <c r="R225" i="7"/>
  <c r="M225" i="7"/>
  <c r="Q225" i="7"/>
  <c r="W225" i="7" s="1"/>
  <c r="F226" i="5"/>
  <c r="T220" i="7"/>
  <c r="O220" i="7"/>
  <c r="R215" i="7"/>
  <c r="Q215" i="7"/>
  <c r="L215" i="7"/>
  <c r="M215" i="7"/>
  <c r="J216" i="17"/>
  <c r="N216" i="17"/>
  <c r="J215" i="9"/>
  <c r="H215" i="9"/>
  <c r="G215" i="9"/>
  <c r="D215" i="10" s="1"/>
  <c r="I215" i="9"/>
  <c r="G216" i="5"/>
  <c r="P209" i="7"/>
  <c r="U209" i="7"/>
  <c r="N210" i="17"/>
  <c r="J210" i="17"/>
  <c r="H209" i="9"/>
  <c r="G209" i="9"/>
  <c r="D209" i="10" s="1"/>
  <c r="J209" i="9"/>
  <c r="I209" i="9"/>
  <c r="D204" i="9"/>
  <c r="F205" i="5"/>
  <c r="J205" i="17"/>
  <c r="N205" i="17"/>
  <c r="I204" i="9"/>
  <c r="J204" i="9"/>
  <c r="H204" i="9"/>
  <c r="G204" i="9"/>
  <c r="D204" i="10" s="1"/>
  <c r="G205" i="5"/>
  <c r="D199" i="9"/>
  <c r="F200" i="5"/>
  <c r="O200" i="17"/>
  <c r="K200" i="17"/>
  <c r="G199" i="10"/>
  <c r="J199" i="10"/>
  <c r="I199" i="10"/>
  <c r="H199" i="10"/>
  <c r="P193" i="7"/>
  <c r="U193" i="7"/>
  <c r="D188" i="9"/>
  <c r="F189" i="5"/>
  <c r="D183" i="9"/>
  <c r="F184" i="5"/>
  <c r="O184" i="17"/>
  <c r="K184" i="17"/>
  <c r="J183" i="10"/>
  <c r="H183" i="10"/>
  <c r="I183" i="10"/>
  <c r="G183" i="10"/>
  <c r="L177" i="7"/>
  <c r="V177" i="7" s="1"/>
  <c r="R177" i="7"/>
  <c r="M177" i="7"/>
  <c r="Q177" i="7"/>
  <c r="W177" i="7" s="1"/>
  <c r="N177" i="7"/>
  <c r="S177" i="7"/>
  <c r="Q172" i="7"/>
  <c r="W172" i="7" s="1"/>
  <c r="M172" i="7"/>
  <c r="R172" i="7"/>
  <c r="L172" i="7"/>
  <c r="V172" i="7" s="1"/>
  <c r="T172" i="7"/>
  <c r="O172" i="7"/>
  <c r="T167" i="7"/>
  <c r="O167" i="7"/>
  <c r="N168" i="17"/>
  <c r="J168" i="17"/>
  <c r="I167" i="9"/>
  <c r="H167" i="9"/>
  <c r="J167" i="9"/>
  <c r="G168" i="5"/>
  <c r="G167" i="9"/>
  <c r="D167" i="10" s="1"/>
  <c r="L161" i="7"/>
  <c r="V161" i="7" s="1"/>
  <c r="R161" i="7"/>
  <c r="M161" i="7"/>
  <c r="Q161" i="7"/>
  <c r="W161" i="7" s="1"/>
  <c r="S161" i="7"/>
  <c r="N161" i="7"/>
  <c r="Q156" i="7"/>
  <c r="M156" i="7"/>
  <c r="R156" i="7"/>
  <c r="L156" i="7"/>
  <c r="T156" i="7"/>
  <c r="O156" i="7"/>
  <c r="T151" i="7"/>
  <c r="O151" i="7"/>
  <c r="N152" i="17"/>
  <c r="J152" i="17"/>
  <c r="I151" i="9"/>
  <c r="H151" i="9"/>
  <c r="J151" i="9"/>
  <c r="G151" i="9"/>
  <c r="D151" i="10" s="1"/>
  <c r="G152" i="5"/>
  <c r="N146" i="17"/>
  <c r="J146" i="17"/>
  <c r="G145" i="9"/>
  <c r="D145" i="10" s="1"/>
  <c r="J145" i="9"/>
  <c r="I145" i="9"/>
  <c r="H145" i="9"/>
  <c r="G146" i="5"/>
  <c r="N141" i="17"/>
  <c r="J141" i="17"/>
  <c r="H140" i="9"/>
  <c r="G140" i="9"/>
  <c r="D140" i="10" s="1"/>
  <c r="I140" i="9"/>
  <c r="J140" i="9"/>
  <c r="G141" i="5"/>
  <c r="R135" i="7"/>
  <c r="Q135" i="7"/>
  <c r="L135" i="7"/>
  <c r="V135" i="7" s="1"/>
  <c r="M135" i="7"/>
  <c r="P135" i="7"/>
  <c r="U135" i="7"/>
  <c r="N130" i="17"/>
  <c r="J130" i="17"/>
  <c r="G129" i="9"/>
  <c r="D129" i="10" s="1"/>
  <c r="J129" i="9"/>
  <c r="I129" i="9"/>
  <c r="H129" i="9"/>
  <c r="G130" i="5"/>
  <c r="N125" i="17"/>
  <c r="J125" i="17"/>
  <c r="H124" i="9"/>
  <c r="G124" i="9"/>
  <c r="D124" i="10" s="1"/>
  <c r="I124" i="9"/>
  <c r="G125" i="5"/>
  <c r="J124" i="9"/>
  <c r="N123" i="17"/>
  <c r="J123" i="17"/>
  <c r="J122" i="9"/>
  <c r="I122" i="9"/>
  <c r="H122" i="9"/>
  <c r="G122" i="9"/>
  <c r="D122" i="10" s="1"/>
  <c r="S117" i="7"/>
  <c r="N117" i="7"/>
  <c r="N117" i="17"/>
  <c r="J117" i="17"/>
  <c r="H116" i="9"/>
  <c r="G116" i="9"/>
  <c r="D116" i="10" s="1"/>
  <c r="I116" i="9"/>
  <c r="J116" i="9"/>
  <c r="G117" i="5"/>
  <c r="S114" i="7"/>
  <c r="N114" i="7"/>
  <c r="T109" i="7"/>
  <c r="O109" i="7"/>
  <c r="N110" i="17"/>
  <c r="J110" i="17"/>
  <c r="G109" i="9"/>
  <c r="D109" i="10" s="1"/>
  <c r="J109" i="9"/>
  <c r="I109" i="9"/>
  <c r="H109" i="9"/>
  <c r="U108" i="7"/>
  <c r="P108" i="7"/>
  <c r="D106" i="9"/>
  <c r="F107" i="5"/>
  <c r="P101" i="7"/>
  <c r="U101" i="7"/>
  <c r="O102" i="17"/>
  <c r="K102" i="17"/>
  <c r="I101" i="10"/>
  <c r="H101" i="10"/>
  <c r="G101" i="10"/>
  <c r="J101" i="10"/>
  <c r="D100" i="9"/>
  <c r="F101" i="5"/>
  <c r="O101" i="17"/>
  <c r="K101" i="17"/>
  <c r="J100" i="10"/>
  <c r="I100" i="10"/>
  <c r="H100" i="10"/>
  <c r="G100" i="10"/>
  <c r="R99" i="7"/>
  <c r="M99" i="7"/>
  <c r="L99" i="7"/>
  <c r="V99" i="7" s="1"/>
  <c r="Q99" i="7"/>
  <c r="N99" i="17"/>
  <c r="J99" i="17"/>
  <c r="J98" i="9"/>
  <c r="I98" i="9"/>
  <c r="H98" i="9"/>
  <c r="G98" i="9"/>
  <c r="D98" i="10" s="1"/>
  <c r="S93" i="7"/>
  <c r="N93" i="7"/>
  <c r="N93" i="17"/>
  <c r="J93" i="17"/>
  <c r="H92" i="9"/>
  <c r="G92" i="9"/>
  <c r="D92" i="10" s="1"/>
  <c r="I92" i="9"/>
  <c r="G93" i="5"/>
  <c r="J92" i="9"/>
  <c r="S90" i="7"/>
  <c r="N90" i="7"/>
  <c r="P85" i="7"/>
  <c r="U85" i="7"/>
  <c r="O86" i="17"/>
  <c r="K86" i="17"/>
  <c r="I85" i="10"/>
  <c r="H85" i="10"/>
  <c r="G85" i="10"/>
  <c r="J85" i="10"/>
  <c r="D84" i="9"/>
  <c r="F85" i="5"/>
  <c r="O85" i="17"/>
  <c r="K85" i="17"/>
  <c r="J84" i="10"/>
  <c r="I84" i="10"/>
  <c r="H84" i="10"/>
  <c r="G84" i="10"/>
  <c r="O83" i="17"/>
  <c r="K83" i="17"/>
  <c r="H82" i="10"/>
  <c r="G82" i="10"/>
  <c r="J82" i="10"/>
  <c r="I82" i="10"/>
  <c r="Q80" i="7"/>
  <c r="M80" i="7"/>
  <c r="R80" i="7"/>
  <c r="L80" i="7"/>
  <c r="Q68" i="7"/>
  <c r="W68" i="7" s="1"/>
  <c r="M68" i="7"/>
  <c r="R68" i="7"/>
  <c r="L68" i="7"/>
  <c r="V68" i="7" s="1"/>
  <c r="Q56" i="7"/>
  <c r="M56" i="7"/>
  <c r="R56" i="7"/>
  <c r="L56" i="7"/>
  <c r="V56" i="7" s="1"/>
  <c r="Q32" i="7"/>
  <c r="W32" i="7" s="1"/>
  <c r="M32" i="7"/>
  <c r="R32" i="7"/>
  <c r="L32" i="7"/>
  <c r="U18" i="7"/>
  <c r="P18" i="7"/>
  <c r="L303" i="7"/>
  <c r="R303" i="7"/>
  <c r="Q303" i="7"/>
  <c r="M303" i="7"/>
  <c r="P5" i="9"/>
  <c r="U5" i="9"/>
  <c r="Q277" i="7"/>
  <c r="M277" i="7"/>
  <c r="L277" i="7"/>
  <c r="V277" i="7" s="1"/>
  <c r="R277" i="7"/>
  <c r="F74" i="5"/>
  <c r="N74" i="17"/>
  <c r="J74" i="17"/>
  <c r="G73" i="9"/>
  <c r="D73" i="10" s="1"/>
  <c r="J73" i="9"/>
  <c r="I73" i="9"/>
  <c r="H73" i="9"/>
  <c r="P65" i="7"/>
  <c r="U65" i="7"/>
  <c r="F58" i="5"/>
  <c r="N58" i="17"/>
  <c r="J58" i="17"/>
  <c r="G57" i="9"/>
  <c r="D57" i="10" s="1"/>
  <c r="J57" i="9"/>
  <c r="I57" i="9"/>
  <c r="H57" i="9"/>
  <c r="P49" i="7"/>
  <c r="U49" i="7"/>
  <c r="N42" i="17"/>
  <c r="J42" i="17"/>
  <c r="G41" i="9"/>
  <c r="D41" i="10" s="1"/>
  <c r="J41" i="9"/>
  <c r="I41" i="9"/>
  <c r="H41" i="9"/>
  <c r="G42" i="5"/>
  <c r="P25" i="7"/>
  <c r="U25" i="7"/>
  <c r="N26" i="17"/>
  <c r="J26" i="17"/>
  <c r="G25" i="9"/>
  <c r="D25" i="10" s="1"/>
  <c r="J25" i="9"/>
  <c r="I25" i="9"/>
  <c r="H25" i="9"/>
  <c r="G26" i="5"/>
  <c r="D22" i="17"/>
  <c r="F21" i="9"/>
  <c r="I22" i="5"/>
  <c r="L22" i="5" s="1"/>
  <c r="S21" i="7"/>
  <c r="N21" i="7"/>
  <c r="T17" i="7"/>
  <c r="O17" i="7"/>
  <c r="Q302" i="7"/>
  <c r="M302" i="7"/>
  <c r="L302" i="7"/>
  <c r="V302" i="7" s="1"/>
  <c r="R302" i="7"/>
  <c r="Q286" i="7"/>
  <c r="W286" i="7" s="1"/>
  <c r="M286" i="7"/>
  <c r="L286" i="7"/>
  <c r="R286" i="7"/>
  <c r="R254" i="7"/>
  <c r="M254" i="7"/>
  <c r="L254" i="7"/>
  <c r="V254" i="7" s="1"/>
  <c r="Q254" i="7"/>
  <c r="W254" i="7" s="1"/>
  <c r="R238" i="7"/>
  <c r="M238" i="7"/>
  <c r="L238" i="7"/>
  <c r="Q238" i="7"/>
  <c r="W238" i="7" s="1"/>
  <c r="R222" i="7"/>
  <c r="M222" i="7"/>
  <c r="Q222" i="7"/>
  <c r="L222" i="7"/>
  <c r="L17" i="7"/>
  <c r="Q17" i="7"/>
  <c r="W17" i="7" s="1"/>
  <c r="R17" i="7"/>
  <c r="M17" i="7"/>
  <c r="Q4" i="7"/>
  <c r="L4" i="7"/>
  <c r="R4" i="7"/>
  <c r="M4" i="7"/>
  <c r="L21" i="7"/>
  <c r="V21" i="7" s="1"/>
  <c r="Q21" i="7"/>
  <c r="M21" i="7"/>
  <c r="R21" i="7"/>
  <c r="D98" i="17"/>
  <c r="F97" i="9"/>
  <c r="I98" i="5"/>
  <c r="L98" i="5" s="1"/>
  <c r="U63" i="7"/>
  <c r="P63" i="7"/>
  <c r="N40" i="17"/>
  <c r="J40" i="17"/>
  <c r="I39" i="9"/>
  <c r="H39" i="9"/>
  <c r="J39" i="9"/>
  <c r="G39" i="9"/>
  <c r="D39" i="10" s="1"/>
  <c r="T23" i="7"/>
  <c r="O23" i="7"/>
  <c r="N24" i="17"/>
  <c r="J24" i="17"/>
  <c r="I23" i="9"/>
  <c r="H23" i="9"/>
  <c r="J23" i="9"/>
  <c r="G23" i="9"/>
  <c r="D23" i="10" s="1"/>
  <c r="G24" i="5"/>
  <c r="N75" i="7"/>
  <c r="S75" i="7"/>
  <c r="O76" i="17"/>
  <c r="K76" i="17"/>
  <c r="G75" i="10"/>
  <c r="J75" i="10"/>
  <c r="H75" i="10"/>
  <c r="I75" i="10"/>
  <c r="N67" i="7"/>
  <c r="S67" i="7"/>
  <c r="O68" i="17"/>
  <c r="K68" i="17"/>
  <c r="G67" i="10"/>
  <c r="J67" i="10"/>
  <c r="H67" i="10"/>
  <c r="I67" i="10"/>
  <c r="N59" i="7"/>
  <c r="S59" i="7"/>
  <c r="O60" i="17"/>
  <c r="K60" i="17"/>
  <c r="G59" i="10"/>
  <c r="J59" i="10"/>
  <c r="H59" i="10"/>
  <c r="I59" i="10"/>
  <c r="T51" i="7"/>
  <c r="O51" i="7"/>
  <c r="N52" i="17"/>
  <c r="J52" i="17"/>
  <c r="I51" i="9"/>
  <c r="H51" i="9"/>
  <c r="J51" i="9"/>
  <c r="G51" i="9"/>
  <c r="D51" i="10" s="1"/>
  <c r="U43" i="7"/>
  <c r="P43" i="7"/>
  <c r="T35" i="7"/>
  <c r="O35" i="7"/>
  <c r="U35" i="7"/>
  <c r="P35" i="7"/>
  <c r="D12" i="17"/>
  <c r="F11" i="9"/>
  <c r="I12" i="5"/>
  <c r="L12" i="5" s="1"/>
  <c r="D6" i="17"/>
  <c r="F5" i="9"/>
  <c r="G5" i="9" s="1"/>
  <c r="I6" i="5"/>
  <c r="L6" i="5" s="1"/>
  <c r="D106" i="17"/>
  <c r="F105" i="9"/>
  <c r="I106" i="5"/>
  <c r="L106" i="5" s="1"/>
  <c r="N78" i="17"/>
  <c r="J78" i="17"/>
  <c r="G77" i="9"/>
  <c r="D77" i="10" s="1"/>
  <c r="J77" i="9"/>
  <c r="I77" i="9"/>
  <c r="H77" i="9"/>
  <c r="P69" i="7"/>
  <c r="U69" i="7"/>
  <c r="S69" i="7"/>
  <c r="N69" i="7"/>
  <c r="N62" i="17"/>
  <c r="J62" i="17"/>
  <c r="G61" i="9"/>
  <c r="D61" i="10" s="1"/>
  <c r="J61" i="9"/>
  <c r="I61" i="9"/>
  <c r="H61" i="9"/>
  <c r="G62" i="5"/>
  <c r="F54" i="5"/>
  <c r="S53" i="7"/>
  <c r="N53" i="7"/>
  <c r="N46" i="17"/>
  <c r="J46" i="17"/>
  <c r="G45" i="9"/>
  <c r="D45" i="10" s="1"/>
  <c r="J45" i="9"/>
  <c r="I45" i="9"/>
  <c r="H45" i="9"/>
  <c r="G46" i="5"/>
  <c r="F38" i="5"/>
  <c r="S37" i="7"/>
  <c r="N37" i="7"/>
  <c r="F20" i="5"/>
  <c r="N20" i="17"/>
  <c r="J20" i="17"/>
  <c r="I19" i="9"/>
  <c r="H19" i="9"/>
  <c r="J19" i="9"/>
  <c r="G20" i="5"/>
  <c r="G19" i="9"/>
  <c r="D19" i="10" s="1"/>
  <c r="T9" i="7"/>
  <c r="O9" i="7"/>
  <c r="J9" i="10"/>
  <c r="I9" i="10"/>
  <c r="D9" i="17"/>
  <c r="F8" i="9"/>
  <c r="I9" i="5"/>
  <c r="L9" i="5" s="1"/>
  <c r="Q290" i="7"/>
  <c r="W290" i="7" s="1"/>
  <c r="M290" i="7"/>
  <c r="L290" i="7"/>
  <c r="R290" i="7"/>
  <c r="L274" i="7"/>
  <c r="V274" i="7" s="1"/>
  <c r="Q274" i="7"/>
  <c r="R274" i="7"/>
  <c r="M274" i="7"/>
  <c r="L258" i="7"/>
  <c r="Q258" i="7"/>
  <c r="R258" i="7"/>
  <c r="M258" i="7"/>
  <c r="R242" i="7"/>
  <c r="M242" i="7"/>
  <c r="Q242" i="7"/>
  <c r="L242" i="7"/>
  <c r="R218" i="7"/>
  <c r="M218" i="7"/>
  <c r="L218" i="7"/>
  <c r="V218" i="7" s="1"/>
  <c r="Q218" i="7"/>
  <c r="F80" i="5"/>
  <c r="U79" i="7"/>
  <c r="P79" i="7"/>
  <c r="N71" i="7"/>
  <c r="S71" i="7"/>
  <c r="O72" i="17"/>
  <c r="K72" i="17"/>
  <c r="G71" i="10"/>
  <c r="J71" i="10"/>
  <c r="I71" i="10"/>
  <c r="H71" i="10"/>
  <c r="T55" i="7"/>
  <c r="O55" i="7"/>
  <c r="N56" i="17"/>
  <c r="J56" i="17"/>
  <c r="I55" i="9"/>
  <c r="H55" i="9"/>
  <c r="J55" i="9"/>
  <c r="G56" i="5"/>
  <c r="G55" i="9"/>
  <c r="D55" i="10" s="1"/>
  <c r="O48" i="17"/>
  <c r="K48" i="17"/>
  <c r="G47" i="10"/>
  <c r="J47" i="10"/>
  <c r="I47" i="10"/>
  <c r="H47" i="10"/>
  <c r="N48" i="17"/>
  <c r="J48" i="17"/>
  <c r="I47" i="9"/>
  <c r="H47" i="9"/>
  <c r="J47" i="9"/>
  <c r="G47" i="9"/>
  <c r="D47" i="10" s="1"/>
  <c r="N31" i="7"/>
  <c r="S31" i="7"/>
  <c r="O32" i="17"/>
  <c r="K32" i="17"/>
  <c r="J31" i="10"/>
  <c r="I31" i="10"/>
  <c r="H31" i="10"/>
  <c r="G31" i="10"/>
  <c r="X121" i="7" l="1"/>
  <c r="Z121" i="7" s="1"/>
  <c r="AB121" i="7" s="1"/>
  <c r="AD121" i="7" s="1"/>
  <c r="AF121" i="7" s="1"/>
  <c r="C121" i="9" s="1"/>
  <c r="Y121" i="7"/>
  <c r="Y243" i="7"/>
  <c r="X243" i="7"/>
  <c r="Z243" i="7" s="1"/>
  <c r="AB243" i="7" s="1"/>
  <c r="AD243" i="7" s="1"/>
  <c r="AF243" i="7" s="1"/>
  <c r="C243" i="9" s="1"/>
  <c r="X253" i="7"/>
  <c r="Z253" i="7" s="1"/>
  <c r="AB253" i="7" s="1"/>
  <c r="AD253" i="7" s="1"/>
  <c r="AF253" i="7" s="1"/>
  <c r="C253" i="9" s="1"/>
  <c r="Y253" i="7"/>
  <c r="Y147" i="7"/>
  <c r="X147" i="7"/>
  <c r="Z147" i="7" s="1"/>
  <c r="AB147" i="7" s="1"/>
  <c r="AD147" i="7" s="1"/>
  <c r="AF147" i="7" s="1"/>
  <c r="C147" i="9" s="1"/>
  <c r="X205" i="7"/>
  <c r="Z205" i="7" s="1"/>
  <c r="AB205" i="7" s="1"/>
  <c r="AD205" i="7" s="1"/>
  <c r="AF205" i="7" s="1"/>
  <c r="C205" i="9" s="1"/>
  <c r="Y205" i="7"/>
  <c r="X221" i="7"/>
  <c r="Z221" i="7" s="1"/>
  <c r="AB221" i="7" s="1"/>
  <c r="AD221" i="7" s="1"/>
  <c r="AF221" i="7" s="1"/>
  <c r="C221" i="9" s="1"/>
  <c r="Y221" i="7"/>
  <c r="Y163" i="7"/>
  <c r="X163" i="7"/>
  <c r="Z163" i="7" s="1"/>
  <c r="AB163" i="7" s="1"/>
  <c r="AD163" i="7" s="1"/>
  <c r="AF163" i="7" s="1"/>
  <c r="C163" i="9" s="1"/>
  <c r="Y112" i="7"/>
  <c r="X112" i="7"/>
  <c r="Z112" i="7" s="1"/>
  <c r="AB112" i="7" s="1"/>
  <c r="AD112" i="7" s="1"/>
  <c r="AF112" i="7" s="1"/>
  <c r="C112" i="9" s="1"/>
  <c r="Y131" i="7"/>
  <c r="X131" i="7"/>
  <c r="Z131" i="7" s="1"/>
  <c r="AB131" i="7" s="1"/>
  <c r="AD131" i="7" s="1"/>
  <c r="AF131" i="7" s="1"/>
  <c r="C131" i="9" s="1"/>
  <c r="Y168" i="7"/>
  <c r="X168" i="7"/>
  <c r="Z168" i="7" s="1"/>
  <c r="AB168" i="7" s="1"/>
  <c r="AD168" i="7" s="1"/>
  <c r="AF168" i="7" s="1"/>
  <c r="C168" i="9" s="1"/>
  <c r="X141" i="7"/>
  <c r="Z141" i="7" s="1"/>
  <c r="AB141" i="7" s="1"/>
  <c r="AD141" i="7" s="1"/>
  <c r="AF141" i="7" s="1"/>
  <c r="C141" i="9" s="1"/>
  <c r="Y141" i="7"/>
  <c r="Y184" i="7"/>
  <c r="X184" i="7"/>
  <c r="Z184" i="7" s="1"/>
  <c r="AB184" i="7" s="1"/>
  <c r="AD184" i="7" s="1"/>
  <c r="AF184" i="7" s="1"/>
  <c r="C184" i="9" s="1"/>
  <c r="Y269" i="7"/>
  <c r="X269" i="7"/>
  <c r="Z269" i="7" s="1"/>
  <c r="AB269" i="7" s="1"/>
  <c r="AD269" i="7" s="1"/>
  <c r="AF269" i="7" s="1"/>
  <c r="C269" i="9" s="1"/>
  <c r="X89" i="7"/>
  <c r="Z89" i="7" s="1"/>
  <c r="AB89" i="7" s="1"/>
  <c r="AD89" i="7" s="1"/>
  <c r="AF89" i="7" s="1"/>
  <c r="C89" i="9" s="1"/>
  <c r="Y89" i="7"/>
  <c r="Y211" i="7"/>
  <c r="X211" i="7"/>
  <c r="Z211" i="7" s="1"/>
  <c r="AB211" i="7" s="1"/>
  <c r="AD211" i="7" s="1"/>
  <c r="AF211" i="7" s="1"/>
  <c r="C211" i="9" s="1"/>
  <c r="Y227" i="7"/>
  <c r="X227" i="7"/>
  <c r="Z227" i="7" s="1"/>
  <c r="AB227" i="7" s="1"/>
  <c r="AD227" i="7" s="1"/>
  <c r="AF227" i="7" s="1"/>
  <c r="C227" i="9" s="1"/>
  <c r="D13" i="10"/>
  <c r="G14" i="5"/>
  <c r="X173" i="7"/>
  <c r="Z173" i="7" s="1"/>
  <c r="AB173" i="7" s="1"/>
  <c r="AD173" i="7" s="1"/>
  <c r="AF173" i="7" s="1"/>
  <c r="C173" i="9" s="1"/>
  <c r="Y173" i="7"/>
  <c r="Y261" i="7"/>
  <c r="X261" i="7"/>
  <c r="Z261" i="7" s="1"/>
  <c r="AB261" i="7" s="1"/>
  <c r="AD261" i="7" s="1"/>
  <c r="AF261" i="7" s="1"/>
  <c r="C261" i="9" s="1"/>
  <c r="D9" i="10"/>
  <c r="G10" i="5"/>
  <c r="Y88" i="7"/>
  <c r="X88" i="7"/>
  <c r="Z88" i="7" s="1"/>
  <c r="AB88" i="7" s="1"/>
  <c r="AD88" i="7" s="1"/>
  <c r="AF88" i="7" s="1"/>
  <c r="C88" i="9" s="1"/>
  <c r="Y195" i="7"/>
  <c r="X195" i="7"/>
  <c r="Z195" i="7" s="1"/>
  <c r="AB195" i="7" s="1"/>
  <c r="AD195" i="7" s="1"/>
  <c r="AF195" i="7" s="1"/>
  <c r="C195" i="9" s="1"/>
  <c r="X125" i="7"/>
  <c r="Z125" i="7" s="1"/>
  <c r="AB125" i="7" s="1"/>
  <c r="AD125" i="7" s="1"/>
  <c r="AF125" i="7" s="1"/>
  <c r="C125" i="9" s="1"/>
  <c r="Y125" i="7"/>
  <c r="X97" i="7"/>
  <c r="Z97" i="7" s="1"/>
  <c r="AB97" i="7" s="1"/>
  <c r="AD97" i="7" s="1"/>
  <c r="AF97" i="7" s="1"/>
  <c r="C97" i="9" s="1"/>
  <c r="Y97" i="7"/>
  <c r="Y136" i="7"/>
  <c r="X136" i="7"/>
  <c r="Z136" i="7" s="1"/>
  <c r="AB136" i="7" s="1"/>
  <c r="AD136" i="7" s="1"/>
  <c r="AF136" i="7" s="1"/>
  <c r="C136" i="9" s="1"/>
  <c r="L32" i="17"/>
  <c r="P32" i="17"/>
  <c r="U47" i="9"/>
  <c r="P47" i="9"/>
  <c r="E56" i="17"/>
  <c r="F55" i="10"/>
  <c r="J56" i="5"/>
  <c r="M56" i="5" s="1"/>
  <c r="X290" i="7"/>
  <c r="Z290" i="7" s="1"/>
  <c r="AB290" i="7" s="1"/>
  <c r="AD290" i="7" s="1"/>
  <c r="AF290" i="7" s="1"/>
  <c r="C290" i="9" s="1"/>
  <c r="U19" i="9"/>
  <c r="P19" i="9"/>
  <c r="E46" i="17"/>
  <c r="F45" i="10"/>
  <c r="J46" i="5"/>
  <c r="M46" i="5" s="1"/>
  <c r="G12" i="17"/>
  <c r="K11" i="9"/>
  <c r="T51" i="9"/>
  <c r="O51" i="9"/>
  <c r="S59" i="10"/>
  <c r="N59" i="10"/>
  <c r="P67" i="10"/>
  <c r="U67" i="10"/>
  <c r="S75" i="10"/>
  <c r="N75" i="10"/>
  <c r="N23" i="9"/>
  <c r="S23" i="9"/>
  <c r="N39" i="9"/>
  <c r="S39" i="9"/>
  <c r="Y286" i="7"/>
  <c r="X286" i="7"/>
  <c r="Z286" i="7" s="1"/>
  <c r="AB286" i="7" s="1"/>
  <c r="AD286" i="7" s="1"/>
  <c r="AF286" i="7" s="1"/>
  <c r="C286" i="9" s="1"/>
  <c r="E26" i="17"/>
  <c r="F25" i="10"/>
  <c r="J26" i="5"/>
  <c r="M26" i="5" s="1"/>
  <c r="D58" i="17"/>
  <c r="F57" i="9"/>
  <c r="I58" i="5"/>
  <c r="L58" i="5" s="1"/>
  <c r="D74" i="17"/>
  <c r="F73" i="9"/>
  <c r="I74" i="5"/>
  <c r="L74" i="5" s="1"/>
  <c r="Y68" i="7"/>
  <c r="X68" i="7"/>
  <c r="Z68" i="7" s="1"/>
  <c r="AB68" i="7" s="1"/>
  <c r="AD68" i="7" s="1"/>
  <c r="AF68" i="7" s="1"/>
  <c r="C68" i="9" s="1"/>
  <c r="T82" i="10"/>
  <c r="O82" i="10"/>
  <c r="S82" i="10"/>
  <c r="N82" i="10"/>
  <c r="T84" i="10"/>
  <c r="O84" i="10"/>
  <c r="E93" i="17"/>
  <c r="F92" i="10"/>
  <c r="J93" i="5"/>
  <c r="M93" i="5" s="1"/>
  <c r="U101" i="10"/>
  <c r="P101" i="10"/>
  <c r="N151" i="9"/>
  <c r="S151" i="9"/>
  <c r="X177" i="7"/>
  <c r="Z177" i="7" s="1"/>
  <c r="AB177" i="7" s="1"/>
  <c r="AD177" i="7" s="1"/>
  <c r="AF177" i="7" s="1"/>
  <c r="C177" i="9" s="1"/>
  <c r="Y177" i="7"/>
  <c r="O183" i="10"/>
  <c r="T183" i="10"/>
  <c r="P200" i="17"/>
  <c r="L200" i="17"/>
  <c r="G210" i="5"/>
  <c r="O215" i="9"/>
  <c r="T215" i="9"/>
  <c r="N215" i="9"/>
  <c r="S215" i="9"/>
  <c r="O231" i="10"/>
  <c r="T231" i="10"/>
  <c r="S291" i="9"/>
  <c r="N291" i="9"/>
  <c r="P291" i="9"/>
  <c r="U291" i="9"/>
  <c r="E43" i="17"/>
  <c r="F42" i="10"/>
  <c r="J43" i="5"/>
  <c r="M43" i="5" s="1"/>
  <c r="E75" i="17"/>
  <c r="F74" i="10"/>
  <c r="J75" i="5"/>
  <c r="M75" i="5" s="1"/>
  <c r="U83" i="9"/>
  <c r="P83" i="9"/>
  <c r="D148" i="17"/>
  <c r="F147" i="9"/>
  <c r="I148" i="5"/>
  <c r="L148" i="5" s="1"/>
  <c r="T157" i="10"/>
  <c r="O157" i="10"/>
  <c r="S227" i="10"/>
  <c r="N227" i="10"/>
  <c r="P228" i="17"/>
  <c r="L228" i="17"/>
  <c r="N253" i="9"/>
  <c r="S253" i="9"/>
  <c r="W58" i="7"/>
  <c r="X287" i="7"/>
  <c r="Z287" i="7" s="1"/>
  <c r="AB287" i="7" s="1"/>
  <c r="AD287" i="7" s="1"/>
  <c r="AF287" i="7" s="1"/>
  <c r="C287" i="9" s="1"/>
  <c r="Y287" i="7"/>
  <c r="N4" i="9"/>
  <c r="S4" i="9"/>
  <c r="U95" i="9"/>
  <c r="P95" i="9"/>
  <c r="U111" i="9"/>
  <c r="P111" i="9"/>
  <c r="E120" i="17"/>
  <c r="F119" i="10"/>
  <c r="J120" i="5"/>
  <c r="M120" i="5" s="1"/>
  <c r="D140" i="17"/>
  <c r="F139" i="9"/>
  <c r="I140" i="5"/>
  <c r="L140" i="5" s="1"/>
  <c r="T155" i="10"/>
  <c r="O155" i="10"/>
  <c r="O165" i="9"/>
  <c r="T165" i="9"/>
  <c r="W176" i="7"/>
  <c r="P187" i="10"/>
  <c r="U187" i="10"/>
  <c r="O224" i="9"/>
  <c r="T224" i="9"/>
  <c r="S251" i="10"/>
  <c r="N251" i="10"/>
  <c r="G278" i="17"/>
  <c r="K277" i="9"/>
  <c r="E47" i="17"/>
  <c r="F46" i="10"/>
  <c r="J47" i="5"/>
  <c r="M47" i="5" s="1"/>
  <c r="S62" i="10"/>
  <c r="N62" i="10"/>
  <c r="S123" i="10"/>
  <c r="N123" i="10"/>
  <c r="O173" i="9"/>
  <c r="T173" i="9"/>
  <c r="Y179" i="7"/>
  <c r="X179" i="7"/>
  <c r="Z179" i="7" s="1"/>
  <c r="AB179" i="7" s="1"/>
  <c r="AD179" i="7" s="1"/>
  <c r="AF179" i="7" s="1"/>
  <c r="C179" i="9" s="1"/>
  <c r="X122" i="7"/>
  <c r="Z122" i="7" s="1"/>
  <c r="AB122" i="7" s="1"/>
  <c r="AD122" i="7" s="1"/>
  <c r="AF122" i="7" s="1"/>
  <c r="C122" i="9" s="1"/>
  <c r="Y122" i="7"/>
  <c r="Q119" i="9"/>
  <c r="M119" i="9"/>
  <c r="L119" i="9"/>
  <c r="R119" i="9"/>
  <c r="P86" i="10"/>
  <c r="U86" i="10"/>
  <c r="E114" i="17"/>
  <c r="F113" i="10"/>
  <c r="J114" i="5"/>
  <c r="M114" i="5" s="1"/>
  <c r="T118" i="10"/>
  <c r="O118" i="10"/>
  <c r="S127" i="10"/>
  <c r="N127" i="10"/>
  <c r="X137" i="7"/>
  <c r="Z137" i="7" s="1"/>
  <c r="AB137" i="7" s="1"/>
  <c r="AD137" i="7" s="1"/>
  <c r="AF137" i="7" s="1"/>
  <c r="C137" i="9" s="1"/>
  <c r="Y137" i="7"/>
  <c r="S143" i="10"/>
  <c r="N143" i="10"/>
  <c r="T148" i="9"/>
  <c r="O148" i="9"/>
  <c r="T175" i="9"/>
  <c r="O175" i="9"/>
  <c r="T191" i="9"/>
  <c r="O191" i="9"/>
  <c r="X201" i="7"/>
  <c r="Z201" i="7" s="1"/>
  <c r="AB201" i="7" s="1"/>
  <c r="AD201" i="7" s="1"/>
  <c r="AF201" i="7" s="1"/>
  <c r="C201" i="9" s="1"/>
  <c r="Y201" i="7"/>
  <c r="X207" i="7"/>
  <c r="Z207" i="7" s="1"/>
  <c r="AB207" i="7" s="1"/>
  <c r="AD207" i="7" s="1"/>
  <c r="AF207" i="7" s="1"/>
  <c r="C207" i="9" s="1"/>
  <c r="E240" i="17"/>
  <c r="F239" i="10"/>
  <c r="J240" i="5"/>
  <c r="M240" i="5" s="1"/>
  <c r="E250" i="17"/>
  <c r="F249" i="10"/>
  <c r="J250" i="5"/>
  <c r="M250" i="5" s="1"/>
  <c r="E256" i="17"/>
  <c r="F255" i="10"/>
  <c r="J256" i="5"/>
  <c r="M256" i="5" s="1"/>
  <c r="U255" i="9"/>
  <c r="P255" i="9"/>
  <c r="G304" i="17"/>
  <c r="K303" i="9"/>
  <c r="E135" i="17"/>
  <c r="F134" i="10"/>
  <c r="J135" i="5"/>
  <c r="M135" i="5" s="1"/>
  <c r="P146" i="10"/>
  <c r="U146" i="10"/>
  <c r="U162" i="10"/>
  <c r="P162" i="10"/>
  <c r="N166" i="9"/>
  <c r="S166" i="9"/>
  <c r="U166" i="9"/>
  <c r="P166" i="9"/>
  <c r="S178" i="10"/>
  <c r="N178" i="10"/>
  <c r="E199" i="17"/>
  <c r="F198" i="10"/>
  <c r="J199" i="5"/>
  <c r="M199" i="5" s="1"/>
  <c r="S210" i="10"/>
  <c r="N210" i="10"/>
  <c r="O214" i="9"/>
  <c r="T214" i="9"/>
  <c r="S222" i="9"/>
  <c r="N222" i="9"/>
  <c r="E239" i="17"/>
  <c r="F238" i="10"/>
  <c r="J239" i="5"/>
  <c r="M239" i="5" s="1"/>
  <c r="N264" i="9"/>
  <c r="S264" i="9"/>
  <c r="U280" i="9"/>
  <c r="P280" i="9"/>
  <c r="U289" i="10"/>
  <c r="P289" i="10"/>
  <c r="N269" i="10"/>
  <c r="S269" i="10"/>
  <c r="U273" i="9"/>
  <c r="P273" i="9"/>
  <c r="T292" i="9"/>
  <c r="O292" i="9"/>
  <c r="S290" i="9"/>
  <c r="N290" i="9"/>
  <c r="S16" i="10"/>
  <c r="N16" i="10"/>
  <c r="P91" i="10"/>
  <c r="U91" i="10"/>
  <c r="T216" i="9"/>
  <c r="O216" i="9"/>
  <c r="X62" i="7"/>
  <c r="Z62" i="7" s="1"/>
  <c r="AB62" i="7" s="1"/>
  <c r="AD62" i="7" s="1"/>
  <c r="AF62" i="7" s="1"/>
  <c r="C62" i="9" s="1"/>
  <c r="U5" i="10"/>
  <c r="P5" i="10"/>
  <c r="L112" i="17"/>
  <c r="P112" i="17"/>
  <c r="S144" i="9"/>
  <c r="N144" i="9"/>
  <c r="U192" i="9"/>
  <c r="P192" i="9"/>
  <c r="O192" i="9"/>
  <c r="T192" i="9"/>
  <c r="U229" i="10"/>
  <c r="P229" i="10"/>
  <c r="P236" i="17"/>
  <c r="L236" i="17"/>
  <c r="N34" i="9"/>
  <c r="S34" i="9"/>
  <c r="U34" i="9"/>
  <c r="P34" i="9"/>
  <c r="S78" i="10"/>
  <c r="N78" i="10"/>
  <c r="T195" i="9"/>
  <c r="O195" i="9"/>
  <c r="T205" i="10"/>
  <c r="O205" i="10"/>
  <c r="X118" i="7"/>
  <c r="Z118" i="7" s="1"/>
  <c r="AB118" i="7" s="1"/>
  <c r="AD118" i="7" s="1"/>
  <c r="AF118" i="7" s="1"/>
  <c r="C118" i="9" s="1"/>
  <c r="P20" i="9"/>
  <c r="U20" i="9"/>
  <c r="S24" i="10"/>
  <c r="N24" i="10"/>
  <c r="N48" i="10"/>
  <c r="S48" i="10"/>
  <c r="U94" i="9"/>
  <c r="P94" i="9"/>
  <c r="O97" i="9"/>
  <c r="T97" i="9"/>
  <c r="X105" i="7"/>
  <c r="Z105" i="7" s="1"/>
  <c r="AB105" i="7" s="1"/>
  <c r="AD105" i="7" s="1"/>
  <c r="AF105" i="7" s="1"/>
  <c r="C105" i="9" s="1"/>
  <c r="Y105" i="7"/>
  <c r="D124" i="17"/>
  <c r="F123" i="9"/>
  <c r="I124" i="5"/>
  <c r="L124" i="5" s="1"/>
  <c r="L133" i="17"/>
  <c r="P133" i="17"/>
  <c r="U143" i="9"/>
  <c r="P143" i="9"/>
  <c r="D149" i="17"/>
  <c r="F148" i="9"/>
  <c r="I149" i="5"/>
  <c r="L149" i="5" s="1"/>
  <c r="U159" i="9"/>
  <c r="P159" i="9"/>
  <c r="X169" i="7"/>
  <c r="Z169" i="7" s="1"/>
  <c r="AB169" i="7" s="1"/>
  <c r="AD169" i="7" s="1"/>
  <c r="AF169" i="7" s="1"/>
  <c r="C169" i="9" s="1"/>
  <c r="T175" i="10"/>
  <c r="O175" i="10"/>
  <c r="U196" i="10"/>
  <c r="P196" i="10"/>
  <c r="U228" i="10"/>
  <c r="P228" i="10"/>
  <c r="G240" i="17"/>
  <c r="K239" i="9"/>
  <c r="S271" i="10"/>
  <c r="N271" i="10"/>
  <c r="P271" i="10"/>
  <c r="U271" i="10"/>
  <c r="L280" i="17"/>
  <c r="P280" i="17"/>
  <c r="P282" i="10"/>
  <c r="U282" i="10"/>
  <c r="N126" i="9"/>
  <c r="S126" i="9"/>
  <c r="D131" i="17"/>
  <c r="F130" i="9"/>
  <c r="I131" i="5"/>
  <c r="L131" i="5" s="1"/>
  <c r="T138" i="9"/>
  <c r="O138" i="9"/>
  <c r="S154" i="10"/>
  <c r="N154" i="10"/>
  <c r="U186" i="10"/>
  <c r="P186" i="10"/>
  <c r="P203" i="17"/>
  <c r="L203" i="17"/>
  <c r="G231" i="17"/>
  <c r="K230" i="9"/>
  <c r="O234" i="9"/>
  <c r="T234" i="9"/>
  <c r="S250" i="10"/>
  <c r="N250" i="10"/>
  <c r="T254" i="10"/>
  <c r="O254" i="10"/>
  <c r="G261" i="17"/>
  <c r="K260" i="9"/>
  <c r="L277" i="17"/>
  <c r="P277" i="17"/>
  <c r="N284" i="10"/>
  <c r="S284" i="10"/>
  <c r="U284" i="10"/>
  <c r="P284" i="10"/>
  <c r="U297" i="10"/>
  <c r="P297" i="10"/>
  <c r="T261" i="10"/>
  <c r="O261" i="10"/>
  <c r="U265" i="9"/>
  <c r="P265" i="9"/>
  <c r="S283" i="10"/>
  <c r="N283" i="10"/>
  <c r="O288" i="9"/>
  <c r="T288" i="9"/>
  <c r="X20" i="7"/>
  <c r="Z20" i="7" s="1"/>
  <c r="AB20" i="7" s="1"/>
  <c r="AD20" i="7" s="1"/>
  <c r="AF20" i="7" s="1"/>
  <c r="C20" i="9" s="1"/>
  <c r="O55" i="10"/>
  <c r="T55" i="10"/>
  <c r="G10" i="17"/>
  <c r="K9" i="9"/>
  <c r="U77" i="10"/>
  <c r="P77" i="10"/>
  <c r="T35" i="10"/>
  <c r="O35" i="10"/>
  <c r="P35" i="10"/>
  <c r="U35" i="10"/>
  <c r="T43" i="9"/>
  <c r="O43" i="9"/>
  <c r="G60" i="17"/>
  <c r="K59" i="9"/>
  <c r="X276" i="7"/>
  <c r="Z276" i="7" s="1"/>
  <c r="AB276" i="7" s="1"/>
  <c r="AD276" i="7" s="1"/>
  <c r="AF276" i="7" s="1"/>
  <c r="C276" i="9" s="1"/>
  <c r="Y276" i="7"/>
  <c r="U17" i="10"/>
  <c r="P17" i="10"/>
  <c r="G45" i="17"/>
  <c r="K44" i="9"/>
  <c r="Y19" i="7"/>
  <c r="X19" i="7"/>
  <c r="Z19" i="7" s="1"/>
  <c r="AB19" i="7" s="1"/>
  <c r="AD19" i="7" s="1"/>
  <c r="AF19" i="7" s="1"/>
  <c r="C19" i="9" s="1"/>
  <c r="W140" i="7"/>
  <c r="L168" i="17"/>
  <c r="P168" i="17"/>
  <c r="U188" i="10"/>
  <c r="P188" i="10"/>
  <c r="G232" i="17"/>
  <c r="K231" i="9"/>
  <c r="E258" i="17"/>
  <c r="F257" i="10"/>
  <c r="J258" i="5"/>
  <c r="M258" i="5" s="1"/>
  <c r="T278" i="10"/>
  <c r="O278" i="10"/>
  <c r="S83" i="10"/>
  <c r="N83" i="10"/>
  <c r="T179" i="9"/>
  <c r="O179" i="9"/>
  <c r="T211" i="9"/>
  <c r="O211" i="9"/>
  <c r="N103" i="9"/>
  <c r="S103" i="9"/>
  <c r="U119" i="10"/>
  <c r="P119" i="10"/>
  <c r="W144" i="7"/>
  <c r="P165" i="10"/>
  <c r="U165" i="10"/>
  <c r="P176" i="9"/>
  <c r="U176" i="9"/>
  <c r="D55" i="17"/>
  <c r="F54" i="9"/>
  <c r="I55" i="5"/>
  <c r="L55" i="5" s="1"/>
  <c r="O152" i="10"/>
  <c r="T152" i="10"/>
  <c r="D174" i="17"/>
  <c r="F173" i="9"/>
  <c r="I174" i="5"/>
  <c r="L174" i="5" s="1"/>
  <c r="E25" i="17"/>
  <c r="F24" i="10"/>
  <c r="J25" i="5"/>
  <c r="M25" i="5" s="1"/>
  <c r="X25" i="7"/>
  <c r="Z25" i="7" s="1"/>
  <c r="AB25" i="7" s="1"/>
  <c r="AD25" i="7" s="1"/>
  <c r="AF25" i="7" s="1"/>
  <c r="C25" i="9" s="1"/>
  <c r="U102" i="9"/>
  <c r="P102" i="9"/>
  <c r="O105" i="9"/>
  <c r="T105" i="9"/>
  <c r="P120" i="9"/>
  <c r="U120" i="9"/>
  <c r="U191" i="10"/>
  <c r="P191" i="10"/>
  <c r="U244" i="10"/>
  <c r="P244" i="10"/>
  <c r="S249" i="10"/>
  <c r="N249" i="10"/>
  <c r="E272" i="17"/>
  <c r="F271" i="10"/>
  <c r="J272" i="5"/>
  <c r="M272" i="5" s="1"/>
  <c r="P275" i="17"/>
  <c r="L275" i="17"/>
  <c r="O279" i="9"/>
  <c r="T279" i="9"/>
  <c r="T286" i="9"/>
  <c r="O286" i="9"/>
  <c r="T134" i="10"/>
  <c r="O134" i="10"/>
  <c r="D159" i="17"/>
  <c r="F158" i="9"/>
  <c r="I159" i="5"/>
  <c r="L159" i="5" s="1"/>
  <c r="O166" i="10"/>
  <c r="T166" i="10"/>
  <c r="O206" i="9"/>
  <c r="T206" i="9"/>
  <c r="T250" i="9"/>
  <c r="O250" i="9"/>
  <c r="W228" i="7"/>
  <c r="W300" i="7"/>
  <c r="U31" i="9"/>
  <c r="P31" i="9"/>
  <c r="N53" i="10"/>
  <c r="S53" i="10"/>
  <c r="U27" i="10"/>
  <c r="P27" i="10"/>
  <c r="L42" i="17"/>
  <c r="P42" i="17"/>
  <c r="L58" i="17"/>
  <c r="P58" i="17"/>
  <c r="T57" i="10"/>
  <c r="O57" i="10"/>
  <c r="L74" i="17"/>
  <c r="P74" i="17"/>
  <c r="T73" i="10"/>
  <c r="O73" i="10"/>
  <c r="P19" i="17"/>
  <c r="L19" i="17"/>
  <c r="E83" i="17"/>
  <c r="F82" i="10"/>
  <c r="J83" i="5"/>
  <c r="M83" i="5" s="1"/>
  <c r="T82" i="9"/>
  <c r="O82" i="9"/>
  <c r="U92" i="10"/>
  <c r="P92" i="10"/>
  <c r="O101" i="9"/>
  <c r="T101" i="9"/>
  <c r="T114" i="10"/>
  <c r="O114" i="10"/>
  <c r="S114" i="10"/>
  <c r="N114" i="10"/>
  <c r="Y123" i="7"/>
  <c r="X123" i="7"/>
  <c r="Z123" i="7" s="1"/>
  <c r="AB123" i="7" s="1"/>
  <c r="AD123" i="7" s="1"/>
  <c r="AF123" i="7" s="1"/>
  <c r="C123" i="9" s="1"/>
  <c r="N124" i="10"/>
  <c r="S124" i="10"/>
  <c r="U145" i="10"/>
  <c r="P145" i="10"/>
  <c r="S161" i="9"/>
  <c r="N161" i="9"/>
  <c r="T172" i="9"/>
  <c r="O172" i="9"/>
  <c r="X193" i="7"/>
  <c r="Z193" i="7" s="1"/>
  <c r="AB193" i="7" s="1"/>
  <c r="AD193" i="7" s="1"/>
  <c r="AF193" i="7" s="1"/>
  <c r="C193" i="9" s="1"/>
  <c r="Y193" i="7"/>
  <c r="W204" i="7"/>
  <c r="S215" i="10"/>
  <c r="N215" i="10"/>
  <c r="U225" i="10"/>
  <c r="P225" i="10"/>
  <c r="T225" i="9"/>
  <c r="O225" i="9"/>
  <c r="N241" i="9"/>
  <c r="S241" i="9"/>
  <c r="W257" i="7"/>
  <c r="O267" i="10"/>
  <c r="T267" i="10"/>
  <c r="P268" i="17"/>
  <c r="L268" i="17"/>
  <c r="P267" i="9"/>
  <c r="U267" i="9"/>
  <c r="G271" i="5"/>
  <c r="S278" i="9"/>
  <c r="N278" i="9"/>
  <c r="E16" i="17"/>
  <c r="F15" i="10"/>
  <c r="J16" i="5"/>
  <c r="M16" i="5" s="1"/>
  <c r="P42" i="10"/>
  <c r="U42" i="10"/>
  <c r="T147" i="9"/>
  <c r="O147" i="9"/>
  <c r="N227" i="9"/>
  <c r="S227" i="9"/>
  <c r="T232" i="10"/>
  <c r="O232" i="10"/>
  <c r="U6" i="9"/>
  <c r="P6" i="9"/>
  <c r="S87" i="10"/>
  <c r="N87" i="10"/>
  <c r="W101" i="7"/>
  <c r="S133" i="9"/>
  <c r="N133" i="9"/>
  <c r="U139" i="9"/>
  <c r="P139" i="9"/>
  <c r="X165" i="7"/>
  <c r="Z165" i="7" s="1"/>
  <c r="AB165" i="7" s="1"/>
  <c r="AD165" i="7" s="1"/>
  <c r="AF165" i="7" s="1"/>
  <c r="C165" i="9" s="1"/>
  <c r="Y165" i="7"/>
  <c r="N187" i="9"/>
  <c r="S187" i="9"/>
  <c r="P220" i="17"/>
  <c r="L220" i="17"/>
  <c r="X229" i="7"/>
  <c r="Z229" i="7" s="1"/>
  <c r="AB229" i="7" s="1"/>
  <c r="AD229" i="7" s="1"/>
  <c r="AF229" i="7" s="1"/>
  <c r="C229" i="9" s="1"/>
  <c r="O256" i="10"/>
  <c r="T256" i="10"/>
  <c r="X281" i="7"/>
  <c r="Z281" i="7" s="1"/>
  <c r="AB281" i="7" s="1"/>
  <c r="AD281" i="7" s="1"/>
  <c r="AF281" i="7" s="1"/>
  <c r="C281" i="9" s="1"/>
  <c r="O34" i="10"/>
  <c r="T34" i="10"/>
  <c r="N50" i="9"/>
  <c r="S50" i="9"/>
  <c r="D71" i="17"/>
  <c r="F70" i="9"/>
  <c r="I71" i="5"/>
  <c r="L71" i="5" s="1"/>
  <c r="N123" i="9"/>
  <c r="S123" i="9"/>
  <c r="P142" i="17"/>
  <c r="L142" i="17"/>
  <c r="S163" i="10"/>
  <c r="N163" i="10"/>
  <c r="P185" i="17"/>
  <c r="L185" i="17"/>
  <c r="N195" i="10"/>
  <c r="S195" i="10"/>
  <c r="P196" i="17"/>
  <c r="L196" i="17"/>
  <c r="T221" i="10"/>
  <c r="O221" i="10"/>
  <c r="D238" i="17"/>
  <c r="F237" i="9"/>
  <c r="I238" i="5"/>
  <c r="L238" i="5" s="1"/>
  <c r="P249" i="17"/>
  <c r="L249" i="17"/>
  <c r="R109" i="9"/>
  <c r="M109" i="9"/>
  <c r="L109" i="9"/>
  <c r="Q109" i="9"/>
  <c r="P21" i="17"/>
  <c r="L21" i="17"/>
  <c r="V35" i="7"/>
  <c r="V43" i="7"/>
  <c r="V59" i="7"/>
  <c r="O89" i="9"/>
  <c r="T89" i="9"/>
  <c r="T94" i="10"/>
  <c r="O94" i="10"/>
  <c r="P104" i="9"/>
  <c r="U104" i="9"/>
  <c r="Y111" i="7"/>
  <c r="X111" i="7"/>
  <c r="Z111" i="7" s="1"/>
  <c r="AB111" i="7" s="1"/>
  <c r="AD111" i="7" s="1"/>
  <c r="AF111" i="7" s="1"/>
  <c r="C111" i="9" s="1"/>
  <c r="D113" i="17"/>
  <c r="F112" i="9"/>
  <c r="I113" i="5"/>
  <c r="L113" i="5" s="1"/>
  <c r="S113" i="10"/>
  <c r="N113" i="10"/>
  <c r="N118" i="9"/>
  <c r="S118" i="9"/>
  <c r="X223" i="7"/>
  <c r="Z223" i="7" s="1"/>
  <c r="AB223" i="7" s="1"/>
  <c r="AD223" i="7" s="1"/>
  <c r="AF223" i="7" s="1"/>
  <c r="C223" i="9" s="1"/>
  <c r="P287" i="17"/>
  <c r="L287" i="17"/>
  <c r="S294" i="10"/>
  <c r="N294" i="10"/>
  <c r="E304" i="17"/>
  <c r="F303" i="10"/>
  <c r="J304" i="5"/>
  <c r="M304" i="5" s="1"/>
  <c r="L143" i="17"/>
  <c r="P143" i="17"/>
  <c r="D151" i="17"/>
  <c r="F150" i="9"/>
  <c r="I151" i="5"/>
  <c r="L151" i="5" s="1"/>
  <c r="E163" i="17"/>
  <c r="F162" i="10"/>
  <c r="J163" i="5"/>
  <c r="M163" i="5" s="1"/>
  <c r="U174" i="10"/>
  <c r="P174" i="10"/>
  <c r="U190" i="10"/>
  <c r="P190" i="10"/>
  <c r="T206" i="10"/>
  <c r="O206" i="10"/>
  <c r="S210" i="9"/>
  <c r="N210" i="9"/>
  <c r="N268" i="9"/>
  <c r="S268" i="9"/>
  <c r="N272" i="10"/>
  <c r="S272" i="10"/>
  <c r="N285" i="10"/>
  <c r="S285" i="10"/>
  <c r="U265" i="10"/>
  <c r="P265" i="10"/>
  <c r="T281" i="10"/>
  <c r="O281" i="10"/>
  <c r="D301" i="17"/>
  <c r="F300" i="9"/>
  <c r="I301" i="5"/>
  <c r="L301" i="5" s="1"/>
  <c r="D56" i="17"/>
  <c r="F55" i="9"/>
  <c r="I56" i="5"/>
  <c r="L56" i="5" s="1"/>
  <c r="X234" i="7"/>
  <c r="Z234" i="7" s="1"/>
  <c r="AB234" i="7" s="1"/>
  <c r="AD234" i="7" s="1"/>
  <c r="AF234" i="7" s="1"/>
  <c r="C234" i="9" s="1"/>
  <c r="Y234" i="7"/>
  <c r="O37" i="9"/>
  <c r="T37" i="9"/>
  <c r="O53" i="9"/>
  <c r="T53" i="9"/>
  <c r="E70" i="17"/>
  <c r="F69" i="10"/>
  <c r="J70" i="5"/>
  <c r="M70" i="5" s="1"/>
  <c r="N35" i="9"/>
  <c r="S35" i="9"/>
  <c r="P43" i="10"/>
  <c r="U43" i="10"/>
  <c r="E64" i="17"/>
  <c r="F63" i="10"/>
  <c r="J64" i="5"/>
  <c r="M64" i="5" s="1"/>
  <c r="W9" i="7"/>
  <c r="S21" i="10"/>
  <c r="N21" i="10"/>
  <c r="P33" i="9"/>
  <c r="U33" i="9"/>
  <c r="P81" i="9"/>
  <c r="U81" i="9"/>
  <c r="D83" i="17"/>
  <c r="F82" i="9"/>
  <c r="I83" i="5"/>
  <c r="L83" i="5" s="1"/>
  <c r="T106" i="9"/>
  <c r="O106" i="9"/>
  <c r="E115" i="17"/>
  <c r="F114" i="10"/>
  <c r="J115" i="5"/>
  <c r="M115" i="5" s="1"/>
  <c r="L136" i="17"/>
  <c r="P136" i="17"/>
  <c r="P173" i="17"/>
  <c r="L173" i="17"/>
  <c r="T188" i="9"/>
  <c r="O188" i="9"/>
  <c r="T193" i="9"/>
  <c r="O193" i="9"/>
  <c r="S193" i="9"/>
  <c r="N193" i="9"/>
  <c r="E221" i="17"/>
  <c r="F220" i="10"/>
  <c r="J221" i="5"/>
  <c r="M221" i="5" s="1"/>
  <c r="P259" i="9"/>
  <c r="U259" i="9"/>
  <c r="E169" i="17"/>
  <c r="F168" i="10"/>
  <c r="J169" i="5"/>
  <c r="M169" i="5" s="1"/>
  <c r="Y200" i="7"/>
  <c r="X200" i="7"/>
  <c r="Z200" i="7" s="1"/>
  <c r="AB200" i="7" s="1"/>
  <c r="AD200" i="7" s="1"/>
  <c r="AF200" i="7" s="1"/>
  <c r="C200" i="9" s="1"/>
  <c r="T232" i="9"/>
  <c r="O232" i="9"/>
  <c r="W78" i="7"/>
  <c r="E15" i="17"/>
  <c r="F14" i="10"/>
  <c r="J15" i="5"/>
  <c r="M15" i="5" s="1"/>
  <c r="U87" i="9"/>
  <c r="P87" i="9"/>
  <c r="W128" i="7"/>
  <c r="D145" i="17"/>
  <c r="F144" i="9"/>
  <c r="I145" i="5"/>
  <c r="L145" i="5" s="1"/>
  <c r="L172" i="17"/>
  <c r="P172" i="17"/>
  <c r="S181" i="9"/>
  <c r="N181" i="9"/>
  <c r="O13" i="9"/>
  <c r="T13" i="9"/>
  <c r="U163" i="9"/>
  <c r="P163" i="9"/>
  <c r="T184" i="9"/>
  <c r="O184" i="9"/>
  <c r="E238" i="17"/>
  <c r="F237" i="10"/>
  <c r="J238" i="5"/>
  <c r="M238" i="5" s="1"/>
  <c r="N56" i="10"/>
  <c r="S56" i="10"/>
  <c r="O72" i="10"/>
  <c r="T72" i="10"/>
  <c r="U79" i="9"/>
  <c r="P79" i="9"/>
  <c r="L20" i="17"/>
  <c r="P20" i="17"/>
  <c r="N61" i="10"/>
  <c r="S61" i="10"/>
  <c r="Y288" i="7"/>
  <c r="X288" i="7"/>
  <c r="Z288" i="7" s="1"/>
  <c r="AB288" i="7" s="1"/>
  <c r="AD288" i="7" s="1"/>
  <c r="AF288" i="7" s="1"/>
  <c r="C288" i="9" s="1"/>
  <c r="L24" i="17"/>
  <c r="P24" i="17"/>
  <c r="T39" i="10"/>
  <c r="O39" i="10"/>
  <c r="S63" i="10"/>
  <c r="N63" i="10"/>
  <c r="U65" i="10"/>
  <c r="P65" i="10"/>
  <c r="P91" i="17"/>
  <c r="L91" i="17"/>
  <c r="P100" i="9"/>
  <c r="U100" i="9"/>
  <c r="D115" i="17"/>
  <c r="F114" i="9"/>
  <c r="I115" i="5"/>
  <c r="L115" i="5" s="1"/>
  <c r="U135" i="9"/>
  <c r="P135" i="9"/>
  <c r="D168" i="17"/>
  <c r="F167" i="9"/>
  <c r="I168" i="5"/>
  <c r="L168" i="5" s="1"/>
  <c r="U204" i="10"/>
  <c r="P204" i="10"/>
  <c r="W231" i="7"/>
  <c r="D177" i="17"/>
  <c r="F176" i="9"/>
  <c r="I177" i="5"/>
  <c r="L177" i="5" s="1"/>
  <c r="W192" i="7"/>
  <c r="U208" i="9"/>
  <c r="P208" i="9"/>
  <c r="T208" i="9"/>
  <c r="O208" i="9"/>
  <c r="P225" i="17"/>
  <c r="L225" i="17"/>
  <c r="N229" i="9"/>
  <c r="S229" i="9"/>
  <c r="E252" i="17"/>
  <c r="F251" i="10"/>
  <c r="J252" i="5"/>
  <c r="M252" i="5" s="1"/>
  <c r="W251" i="7"/>
  <c r="T7" i="9"/>
  <c r="O7" i="9"/>
  <c r="N58" i="9"/>
  <c r="S58" i="9"/>
  <c r="D132" i="17"/>
  <c r="F131" i="9"/>
  <c r="I132" i="5"/>
  <c r="L132" i="5" s="1"/>
  <c r="E249" i="17"/>
  <c r="F248" i="10"/>
  <c r="J249" i="5"/>
  <c r="M249" i="5" s="1"/>
  <c r="E33" i="17"/>
  <c r="F32" i="10"/>
  <c r="J33" i="5"/>
  <c r="M33" i="5" s="1"/>
  <c r="W47" i="7"/>
  <c r="T60" i="9"/>
  <c r="O60" i="9"/>
  <c r="V79" i="7"/>
  <c r="T88" i="9"/>
  <c r="O88" i="9"/>
  <c r="W95" i="7"/>
  <c r="U96" i="10"/>
  <c r="P96" i="10"/>
  <c r="P111" i="17"/>
  <c r="L111" i="17"/>
  <c r="T127" i="9"/>
  <c r="O127" i="9"/>
  <c r="D186" i="17"/>
  <c r="F185" i="9"/>
  <c r="I186" i="5"/>
  <c r="L186" i="5" s="1"/>
  <c r="E208" i="17"/>
  <c r="F207" i="10"/>
  <c r="J208" i="5"/>
  <c r="M208" i="5" s="1"/>
  <c r="T233" i="9"/>
  <c r="O233" i="9"/>
  <c r="N239" i="10"/>
  <c r="S239" i="10"/>
  <c r="G295" i="17"/>
  <c r="K294" i="9"/>
  <c r="T58" i="10"/>
  <c r="O58" i="10"/>
  <c r="S58" i="10"/>
  <c r="N58" i="10"/>
  <c r="D203" i="17"/>
  <c r="F202" i="9"/>
  <c r="I203" i="5"/>
  <c r="L203" i="5" s="1"/>
  <c r="T214" i="10"/>
  <c r="O214" i="10"/>
  <c r="T218" i="10"/>
  <c r="O218" i="10"/>
  <c r="T226" i="10"/>
  <c r="O226" i="10"/>
  <c r="T230" i="10"/>
  <c r="O230" i="10"/>
  <c r="E261" i="17"/>
  <c r="F260" i="10"/>
  <c r="J261" i="5"/>
  <c r="M261" i="5" s="1"/>
  <c r="E285" i="17"/>
  <c r="F284" i="10"/>
  <c r="J285" i="5"/>
  <c r="M285" i="5" s="1"/>
  <c r="P274" i="17"/>
  <c r="L274" i="17"/>
  <c r="E278" i="17"/>
  <c r="F277" i="10"/>
  <c r="J278" i="5"/>
  <c r="M278" i="5" s="1"/>
  <c r="N292" i="10"/>
  <c r="S292" i="10"/>
  <c r="U292" i="10"/>
  <c r="P292" i="10"/>
  <c r="G247" i="17"/>
  <c r="K246" i="9"/>
  <c r="P31" i="10"/>
  <c r="U31" i="10"/>
  <c r="N47" i="9"/>
  <c r="S47" i="9"/>
  <c r="O47" i="10"/>
  <c r="T47" i="10"/>
  <c r="V290" i="7"/>
  <c r="Y290" i="7" s="1"/>
  <c r="G6" i="17"/>
  <c r="K5" i="9"/>
  <c r="U51" i="9"/>
  <c r="P51" i="9"/>
  <c r="P68" i="17"/>
  <c r="L68" i="17"/>
  <c r="V222" i="7"/>
  <c r="V286" i="7"/>
  <c r="G22" i="17"/>
  <c r="K21" i="9"/>
  <c r="P41" i="9"/>
  <c r="U41" i="9"/>
  <c r="V32" i="7"/>
  <c r="Y32" i="7" s="1"/>
  <c r="P85" i="17"/>
  <c r="L85" i="17"/>
  <c r="N85" i="10"/>
  <c r="S85" i="10"/>
  <c r="T92" i="9"/>
  <c r="O92" i="9"/>
  <c r="P129" i="9"/>
  <c r="U129" i="9"/>
  <c r="P145" i="9"/>
  <c r="U145" i="9"/>
  <c r="N167" i="9"/>
  <c r="S167" i="9"/>
  <c r="O199" i="10"/>
  <c r="T199" i="10"/>
  <c r="U204" i="9"/>
  <c r="P204" i="9"/>
  <c r="T209" i="9"/>
  <c r="O209" i="9"/>
  <c r="P237" i="17"/>
  <c r="L237" i="17"/>
  <c r="S275" i="9"/>
  <c r="N275" i="9"/>
  <c r="S291" i="10"/>
  <c r="N291" i="10"/>
  <c r="L300" i="17"/>
  <c r="P300" i="17"/>
  <c r="O299" i="9"/>
  <c r="T299" i="9"/>
  <c r="U42" i="9"/>
  <c r="P42" i="9"/>
  <c r="N83" i="9"/>
  <c r="S83" i="9"/>
  <c r="Y104" i="7"/>
  <c r="X104" i="7"/>
  <c r="Z104" i="7" s="1"/>
  <c r="AB104" i="7" s="1"/>
  <c r="AD104" i="7" s="1"/>
  <c r="AF104" i="7" s="1"/>
  <c r="C104" i="9" s="1"/>
  <c r="U125" i="10"/>
  <c r="P125" i="10"/>
  <c r="D126" i="17"/>
  <c r="F125" i="9"/>
  <c r="I126" i="5"/>
  <c r="L126" i="5" s="1"/>
  <c r="P148" i="17"/>
  <c r="L148" i="17"/>
  <c r="L158" i="17"/>
  <c r="P158" i="17"/>
  <c r="T200" i="10"/>
  <c r="O200" i="10"/>
  <c r="E254" i="17"/>
  <c r="F253" i="10"/>
  <c r="J254" i="5"/>
  <c r="M254" i="5" s="1"/>
  <c r="W46" i="7"/>
  <c r="X182" i="7"/>
  <c r="Z182" i="7" s="1"/>
  <c r="AB182" i="7" s="1"/>
  <c r="AD182" i="7" s="1"/>
  <c r="AF182" i="7" s="1"/>
  <c r="C182" i="9" s="1"/>
  <c r="W198" i="7"/>
  <c r="W267" i="7"/>
  <c r="W299" i="7"/>
  <c r="T6" i="10"/>
  <c r="O6" i="10"/>
  <c r="V92" i="7"/>
  <c r="N95" i="9"/>
  <c r="S95" i="9"/>
  <c r="V108" i="7"/>
  <c r="N111" i="9"/>
  <c r="S111" i="9"/>
  <c r="U128" i="10"/>
  <c r="P128" i="10"/>
  <c r="N133" i="10"/>
  <c r="S133" i="10"/>
  <c r="P140" i="17"/>
  <c r="L140" i="17"/>
  <c r="D150" i="17"/>
  <c r="F149" i="9"/>
  <c r="I150" i="5"/>
  <c r="L150" i="5" s="1"/>
  <c r="W171" i="7"/>
  <c r="P188" i="17"/>
  <c r="L188" i="17"/>
  <c r="W208" i="7"/>
  <c r="X237" i="7"/>
  <c r="Z237" i="7" s="1"/>
  <c r="AB237" i="7" s="1"/>
  <c r="AD237" i="7" s="1"/>
  <c r="AF237" i="7" s="1"/>
  <c r="C237" i="9" s="1"/>
  <c r="Y237" i="7"/>
  <c r="U10" i="10"/>
  <c r="P10" i="10"/>
  <c r="G27" i="5"/>
  <c r="S50" i="10"/>
  <c r="N50" i="10"/>
  <c r="P62" i="10"/>
  <c r="U62" i="10"/>
  <c r="E71" i="17"/>
  <c r="F70" i="10"/>
  <c r="J71" i="5"/>
  <c r="M71" i="5" s="1"/>
  <c r="S107" i="10"/>
  <c r="N107" i="10"/>
  <c r="E137" i="17"/>
  <c r="F136" i="10"/>
  <c r="J137" i="5"/>
  <c r="M137" i="5" s="1"/>
  <c r="E174" i="17"/>
  <c r="F173" i="10"/>
  <c r="J174" i="5"/>
  <c r="M174" i="5" s="1"/>
  <c r="G222" i="17"/>
  <c r="K221" i="9"/>
  <c r="W66" i="7"/>
  <c r="S28" i="10"/>
  <c r="N28" i="10"/>
  <c r="O44" i="10"/>
  <c r="T44" i="10"/>
  <c r="T68" i="10"/>
  <c r="O68" i="10"/>
  <c r="P87" i="17"/>
  <c r="L87" i="17"/>
  <c r="T96" i="9"/>
  <c r="O96" i="9"/>
  <c r="E111" i="17"/>
  <c r="F110" i="10"/>
  <c r="J111" i="5"/>
  <c r="M111" i="5" s="1"/>
  <c r="P113" i="9"/>
  <c r="U113" i="9"/>
  <c r="O127" i="10"/>
  <c r="T127" i="10"/>
  <c r="W132" i="7"/>
  <c r="V143" i="7"/>
  <c r="P153" i="9"/>
  <c r="U153" i="9"/>
  <c r="S164" i="10"/>
  <c r="N164" i="10"/>
  <c r="V196" i="7"/>
  <c r="O239" i="9"/>
  <c r="T239" i="9"/>
  <c r="U239" i="9"/>
  <c r="P239" i="9"/>
  <c r="U244" i="9"/>
  <c r="P244" i="9"/>
  <c r="S258" i="9"/>
  <c r="N258" i="9"/>
  <c r="G267" i="17"/>
  <c r="K266" i="9"/>
  <c r="G275" i="17"/>
  <c r="K274" i="9"/>
  <c r="U303" i="10"/>
  <c r="P303" i="10"/>
  <c r="P130" i="10"/>
  <c r="U130" i="10"/>
  <c r="P147" i="17"/>
  <c r="L147" i="17"/>
  <c r="N150" i="9"/>
  <c r="S150" i="9"/>
  <c r="U150" i="9"/>
  <c r="P150" i="9"/>
  <c r="P163" i="17"/>
  <c r="L163" i="17"/>
  <c r="E183" i="17"/>
  <c r="F182" i="10"/>
  <c r="J183" i="5"/>
  <c r="M183" i="5" s="1"/>
  <c r="S198" i="9"/>
  <c r="N198" i="9"/>
  <c r="S202" i="9"/>
  <c r="N202" i="9"/>
  <c r="T210" i="10"/>
  <c r="O210" i="10"/>
  <c r="P222" i="9"/>
  <c r="U222" i="9"/>
  <c r="O226" i="9"/>
  <c r="T226" i="9"/>
  <c r="U230" i="9"/>
  <c r="P230" i="9"/>
  <c r="E243" i="17"/>
  <c r="F242" i="10"/>
  <c r="J243" i="5"/>
  <c r="M243" i="5" s="1"/>
  <c r="G269" i="17"/>
  <c r="K268" i="9"/>
  <c r="E294" i="17"/>
  <c r="F293" i="10"/>
  <c r="J294" i="5"/>
  <c r="M294" i="5" s="1"/>
  <c r="E67" i="17"/>
  <c r="F66" i="10"/>
  <c r="J67" i="5"/>
  <c r="M67" i="5" s="1"/>
  <c r="V30" i="7"/>
  <c r="W42" i="7"/>
  <c r="X110" i="7"/>
  <c r="Z110" i="7" s="1"/>
  <c r="AB110" i="7" s="1"/>
  <c r="AD110" i="7" s="1"/>
  <c r="AF110" i="7" s="1"/>
  <c r="C110" i="9" s="1"/>
  <c r="Y110" i="7"/>
  <c r="X202" i="7"/>
  <c r="Z202" i="7" s="1"/>
  <c r="AB202" i="7" s="1"/>
  <c r="AD202" i="7" s="1"/>
  <c r="AF202" i="7" s="1"/>
  <c r="C202" i="9" s="1"/>
  <c r="V263" i="7"/>
  <c r="P235" i="10"/>
  <c r="U235" i="10"/>
  <c r="U54" i="9"/>
  <c r="P54" i="9"/>
  <c r="U205" i="10"/>
  <c r="P205" i="10"/>
  <c r="V118" i="7"/>
  <c r="Y118" i="7" s="1"/>
  <c r="U24" i="10"/>
  <c r="P24" i="10"/>
  <c r="P33" i="17"/>
  <c r="L33" i="17"/>
  <c r="O64" i="10"/>
  <c r="T64" i="10"/>
  <c r="D89" i="17"/>
  <c r="I89" i="5"/>
  <c r="L89" i="5" s="1"/>
  <c r="F88" i="9"/>
  <c r="N120" i="10"/>
  <c r="S120" i="10"/>
  <c r="U121" i="10"/>
  <c r="P121" i="10"/>
  <c r="U132" i="10"/>
  <c r="P132" i="10"/>
  <c r="N143" i="9"/>
  <c r="S143" i="9"/>
  <c r="V169" i="7"/>
  <c r="Y169" i="7" s="1"/>
  <c r="V175" i="7"/>
  <c r="P202" i="17"/>
  <c r="L202" i="17"/>
  <c r="D202" i="17"/>
  <c r="F201" i="9"/>
  <c r="I202" i="5"/>
  <c r="L202" i="5" s="1"/>
  <c r="D208" i="17"/>
  <c r="F207" i="9"/>
  <c r="I208" i="5"/>
  <c r="L208" i="5" s="1"/>
  <c r="U223" i="10"/>
  <c r="P223" i="10"/>
  <c r="G264" i="17"/>
  <c r="K263" i="9"/>
  <c r="L272" i="17"/>
  <c r="P272" i="17"/>
  <c r="F142" i="10"/>
  <c r="E143" i="17"/>
  <c r="J143" i="5"/>
  <c r="M143" i="5" s="1"/>
  <c r="N158" i="9"/>
  <c r="S158" i="9"/>
  <c r="U158" i="9"/>
  <c r="P158" i="9"/>
  <c r="U170" i="10"/>
  <c r="P170" i="10"/>
  <c r="E175" i="17"/>
  <c r="F174" i="10"/>
  <c r="J175" i="5"/>
  <c r="M175" i="5" s="1"/>
  <c r="D195" i="17"/>
  <c r="F194" i="9"/>
  <c r="I195" i="5"/>
  <c r="L195" i="5" s="1"/>
  <c r="S202" i="10"/>
  <c r="N202" i="10"/>
  <c r="G227" i="17"/>
  <c r="K226" i="9"/>
  <c r="U234" i="9"/>
  <c r="P234" i="9"/>
  <c r="U260" i="10"/>
  <c r="P260" i="10"/>
  <c r="O272" i="9"/>
  <c r="T272" i="9"/>
  <c r="N276" i="10"/>
  <c r="S276" i="10"/>
  <c r="P262" i="17"/>
  <c r="L262" i="17"/>
  <c r="T277" i="10"/>
  <c r="O277" i="10"/>
  <c r="U281" i="9"/>
  <c r="P281" i="9"/>
  <c r="N296" i="9"/>
  <c r="S296" i="9"/>
  <c r="W292" i="7"/>
  <c r="P9" i="9"/>
  <c r="U9" i="9"/>
  <c r="S29" i="9"/>
  <c r="N29" i="9"/>
  <c r="G57" i="17"/>
  <c r="K56" i="9"/>
  <c r="L78" i="17"/>
  <c r="P78" i="17"/>
  <c r="V276" i="7"/>
  <c r="V270" i="7"/>
  <c r="G13" i="5"/>
  <c r="T167" i="10"/>
  <c r="O167" i="10"/>
  <c r="T257" i="9"/>
  <c r="O257" i="9"/>
  <c r="V18" i="7"/>
  <c r="P15" i="10"/>
  <c r="U15" i="10"/>
  <c r="N38" i="9"/>
  <c r="S38" i="9"/>
  <c r="U91" i="9"/>
  <c r="P91" i="9"/>
  <c r="U253" i="10"/>
  <c r="P253" i="10"/>
  <c r="T253" i="10"/>
  <c r="O253" i="10"/>
  <c r="D15" i="17"/>
  <c r="F14" i="9"/>
  <c r="I15" i="5"/>
  <c r="L15" i="5" s="1"/>
  <c r="L120" i="17"/>
  <c r="P120" i="17"/>
  <c r="N165" i="10"/>
  <c r="S165" i="10"/>
  <c r="P27" i="17"/>
  <c r="L27" i="17"/>
  <c r="P46" i="10"/>
  <c r="U46" i="10"/>
  <c r="E100" i="17"/>
  <c r="F99" i="10"/>
  <c r="J100" i="5"/>
  <c r="M100" i="5" s="1"/>
  <c r="P132" i="17"/>
  <c r="L132" i="17"/>
  <c r="U136" i="10"/>
  <c r="P136" i="10"/>
  <c r="P153" i="17"/>
  <c r="L153" i="17"/>
  <c r="T24" i="9"/>
  <c r="O24" i="9"/>
  <c r="S24" i="9"/>
  <c r="N24" i="9"/>
  <c r="V33" i="7"/>
  <c r="W55" i="7"/>
  <c r="P64" i="9"/>
  <c r="U64" i="9"/>
  <c r="W73" i="7"/>
  <c r="G77" i="5"/>
  <c r="E106" i="17"/>
  <c r="F105" i="10"/>
  <c r="J106" i="5"/>
  <c r="M106" i="5" s="1"/>
  <c r="E121" i="17"/>
  <c r="F120" i="10"/>
  <c r="J121" i="5"/>
  <c r="M121" i="5" s="1"/>
  <c r="T185" i="10"/>
  <c r="O185" i="10"/>
  <c r="N185" i="10"/>
  <c r="S185" i="10"/>
  <c r="U223" i="9"/>
  <c r="P223" i="9"/>
  <c r="P245" i="17"/>
  <c r="L245" i="17"/>
  <c r="T244" i="10"/>
  <c r="O244" i="10"/>
  <c r="P258" i="10"/>
  <c r="U258" i="10"/>
  <c r="U271" i="9"/>
  <c r="P271" i="9"/>
  <c r="S274" i="10"/>
  <c r="N274" i="10"/>
  <c r="E283" i="17"/>
  <c r="F282" i="10"/>
  <c r="J283" i="5"/>
  <c r="M283" i="5" s="1"/>
  <c r="U154" i="9"/>
  <c r="P154" i="9"/>
  <c r="S166" i="10"/>
  <c r="N166" i="10"/>
  <c r="U238" i="10"/>
  <c r="P238" i="10"/>
  <c r="P250" i="9"/>
  <c r="U250" i="9"/>
  <c r="P265" i="17"/>
  <c r="L265" i="17"/>
  <c r="T297" i="9"/>
  <c r="O297" i="9"/>
  <c r="D289" i="17"/>
  <c r="F288" i="9"/>
  <c r="I289" i="5"/>
  <c r="L289" i="5" s="1"/>
  <c r="L301" i="17"/>
  <c r="P301" i="17"/>
  <c r="V260" i="7"/>
  <c r="Y260" i="7" s="1"/>
  <c r="V300" i="7"/>
  <c r="V248" i="7"/>
  <c r="W280" i="7"/>
  <c r="G12" i="5"/>
  <c r="U59" i="9"/>
  <c r="P59" i="9"/>
  <c r="U67" i="9"/>
  <c r="P67" i="9"/>
  <c r="N75" i="9"/>
  <c r="S75" i="9"/>
  <c r="O21" i="9"/>
  <c r="T21" i="9"/>
  <c r="L26" i="17"/>
  <c r="P26" i="17"/>
  <c r="G37" i="17"/>
  <c r="K36" i="9"/>
  <c r="U57" i="10"/>
  <c r="P57" i="10"/>
  <c r="G69" i="17"/>
  <c r="K68" i="9"/>
  <c r="S18" i="10"/>
  <c r="N18" i="10"/>
  <c r="O85" i="9"/>
  <c r="T85" i="9"/>
  <c r="U93" i="10"/>
  <c r="P93" i="10"/>
  <c r="S101" i="9"/>
  <c r="N101" i="9"/>
  <c r="D117" i="17"/>
  <c r="F116" i="9"/>
  <c r="I117" i="5"/>
  <c r="L117" i="5" s="1"/>
  <c r="P130" i="17"/>
  <c r="L130" i="17"/>
  <c r="T129" i="10"/>
  <c r="O129" i="10"/>
  <c r="L141" i="17"/>
  <c r="P141" i="17"/>
  <c r="S145" i="10"/>
  <c r="N145" i="10"/>
  <c r="W188" i="7"/>
  <c r="P199" i="9"/>
  <c r="U199" i="9"/>
  <c r="W209" i="7"/>
  <c r="P216" i="17"/>
  <c r="L216" i="17"/>
  <c r="T220" i="10"/>
  <c r="O220" i="10"/>
  <c r="N225" i="10"/>
  <c r="S225" i="10"/>
  <c r="G232" i="5"/>
  <c r="S236" i="9"/>
  <c r="N236" i="9"/>
  <c r="V257" i="7"/>
  <c r="P270" i="9"/>
  <c r="U270" i="9"/>
  <c r="P299" i="17"/>
  <c r="L299" i="17"/>
  <c r="U15" i="9"/>
  <c r="P15" i="9"/>
  <c r="U30" i="9"/>
  <c r="P30" i="9"/>
  <c r="P43" i="17"/>
  <c r="L43" i="17"/>
  <c r="O125" i="9"/>
  <c r="T125" i="9"/>
  <c r="P169" i="17"/>
  <c r="L169" i="17"/>
  <c r="U211" i="10"/>
  <c r="P211" i="10"/>
  <c r="G228" i="5"/>
  <c r="D233" i="17"/>
  <c r="F232" i="9"/>
  <c r="I233" i="5"/>
  <c r="L233" i="5" s="1"/>
  <c r="V11" i="7"/>
  <c r="P88" i="17"/>
  <c r="L88" i="17"/>
  <c r="P96" i="17"/>
  <c r="L96" i="17"/>
  <c r="V101" i="7"/>
  <c r="T128" i="9"/>
  <c r="O128" i="9"/>
  <c r="S128" i="9"/>
  <c r="N128" i="9"/>
  <c r="N139" i="9"/>
  <c r="S139" i="9"/>
  <c r="U192" i="10"/>
  <c r="P192" i="10"/>
  <c r="O192" i="10"/>
  <c r="T192" i="10"/>
  <c r="N197" i="10"/>
  <c r="S197" i="10"/>
  <c r="S203" i="10"/>
  <c r="N203" i="10"/>
  <c r="U203" i="10"/>
  <c r="P203" i="10"/>
  <c r="D214" i="17"/>
  <c r="F213" i="9"/>
  <c r="I214" i="5"/>
  <c r="L214" i="5" s="1"/>
  <c r="V229" i="7"/>
  <c r="Y229" i="7" s="1"/>
  <c r="U240" i="9"/>
  <c r="P240" i="9"/>
  <c r="S245" i="9"/>
  <c r="N245" i="9"/>
  <c r="D257" i="17"/>
  <c r="F256" i="9"/>
  <c r="I257" i="5"/>
  <c r="L257" i="5" s="1"/>
  <c r="O10" i="9"/>
  <c r="T10" i="9"/>
  <c r="U34" i="10"/>
  <c r="P34" i="10"/>
  <c r="P54" i="10"/>
  <c r="U54" i="10"/>
  <c r="U62" i="9"/>
  <c r="P62" i="9"/>
  <c r="N107" i="9"/>
  <c r="S107" i="9"/>
  <c r="N141" i="10"/>
  <c r="S141" i="10"/>
  <c r="P195" i="10"/>
  <c r="U195" i="10"/>
  <c r="U221" i="10"/>
  <c r="P221" i="10"/>
  <c r="T243" i="10"/>
  <c r="O243" i="10"/>
  <c r="S248" i="10"/>
  <c r="N248" i="10"/>
  <c r="S8" i="9"/>
  <c r="N8" i="9"/>
  <c r="U20" i="10"/>
  <c r="P20" i="10"/>
  <c r="X37" i="7"/>
  <c r="Z37" i="7" s="1"/>
  <c r="AB37" i="7" s="1"/>
  <c r="AD37" i="7" s="1"/>
  <c r="AF37" i="7" s="1"/>
  <c r="C37" i="9" s="1"/>
  <c r="W45" i="7"/>
  <c r="W51" i="7"/>
  <c r="W67" i="7"/>
  <c r="W75" i="7"/>
  <c r="E87" i="17"/>
  <c r="F86" i="10"/>
  <c r="J87" i="5"/>
  <c r="M87" i="5" s="1"/>
  <c r="E90" i="17"/>
  <c r="F89" i="10"/>
  <c r="J90" i="5"/>
  <c r="M90" i="5" s="1"/>
  <c r="P94" i="10"/>
  <c r="U94" i="10"/>
  <c r="E105" i="17"/>
  <c r="F104" i="10"/>
  <c r="J105" i="5"/>
  <c r="M105" i="5" s="1"/>
  <c r="P113" i="17"/>
  <c r="L113" i="17"/>
  <c r="E122" i="17"/>
  <c r="F121" i="10"/>
  <c r="J122" i="5"/>
  <c r="M122" i="5" s="1"/>
  <c r="W127" i="7"/>
  <c r="O137" i="9"/>
  <c r="T137" i="9"/>
  <c r="N148" i="10"/>
  <c r="S148" i="10"/>
  <c r="N153" i="10"/>
  <c r="S153" i="10"/>
  <c r="W180" i="7"/>
  <c r="D213" i="17"/>
  <c r="F212" i="9"/>
  <c r="I213" i="5"/>
  <c r="L213" i="5" s="1"/>
  <c r="X233" i="7"/>
  <c r="Z233" i="7" s="1"/>
  <c r="AB233" i="7" s="1"/>
  <c r="AD233" i="7" s="1"/>
  <c r="AF233" i="7" s="1"/>
  <c r="C233" i="9" s="1"/>
  <c r="Y233" i="7"/>
  <c r="E288" i="17"/>
  <c r="F287" i="10"/>
  <c r="J288" i="5"/>
  <c r="M288" i="5" s="1"/>
  <c r="U295" i="9"/>
  <c r="P295" i="9"/>
  <c r="D135" i="17"/>
  <c r="F134" i="9"/>
  <c r="I135" i="5"/>
  <c r="L135" i="5" s="1"/>
  <c r="S142" i="10"/>
  <c r="N142" i="10"/>
  <c r="N178" i="9"/>
  <c r="S178" i="9"/>
  <c r="U178" i="9"/>
  <c r="P178" i="9"/>
  <c r="T268" i="9"/>
  <c r="O268" i="9"/>
  <c r="U289" i="9"/>
  <c r="P289" i="9"/>
  <c r="S301" i="10"/>
  <c r="N301" i="10"/>
  <c r="U281" i="10"/>
  <c r="P281" i="10"/>
  <c r="N288" i="10"/>
  <c r="S288" i="10"/>
  <c r="U288" i="10"/>
  <c r="P288" i="10"/>
  <c r="W13" i="7"/>
  <c r="V250" i="7"/>
  <c r="S37" i="9"/>
  <c r="N37" i="9"/>
  <c r="S53" i="9"/>
  <c r="N53" i="9"/>
  <c r="S69" i="9"/>
  <c r="N69" i="9"/>
  <c r="E36" i="17"/>
  <c r="F35" i="10"/>
  <c r="J36" i="5"/>
  <c r="M36" i="5" s="1"/>
  <c r="G40" i="17"/>
  <c r="K39" i="9"/>
  <c r="W5" i="7"/>
  <c r="W214" i="7"/>
  <c r="V278" i="7"/>
  <c r="O17" i="9"/>
  <c r="T17" i="9"/>
  <c r="E50" i="17"/>
  <c r="J50" i="5"/>
  <c r="M50" i="5" s="1"/>
  <c r="F49" i="10"/>
  <c r="E19" i="17"/>
  <c r="F18" i="10"/>
  <c r="J19" i="5"/>
  <c r="M19" i="5" s="1"/>
  <c r="V28" i="7"/>
  <c r="Y28" i="7" s="1"/>
  <c r="D91" i="17"/>
  <c r="F90" i="9"/>
  <c r="I91" i="5"/>
  <c r="L91" i="5" s="1"/>
  <c r="P108" i="9"/>
  <c r="U108" i="9"/>
  <c r="X115" i="7"/>
  <c r="Z115" i="7" s="1"/>
  <c r="AB115" i="7" s="1"/>
  <c r="AD115" i="7" s="1"/>
  <c r="AF115" i="7" s="1"/>
  <c r="C115" i="9" s="1"/>
  <c r="S122" i="10"/>
  <c r="N122" i="10"/>
  <c r="D162" i="17"/>
  <c r="F161" i="9"/>
  <c r="I162" i="5"/>
  <c r="L162" i="5" s="1"/>
  <c r="O172" i="10"/>
  <c r="T172" i="10"/>
  <c r="P178" i="17"/>
  <c r="L178" i="17"/>
  <c r="P193" i="9"/>
  <c r="U193" i="9"/>
  <c r="W199" i="7"/>
  <c r="O252" i="10"/>
  <c r="T252" i="10"/>
  <c r="S275" i="10"/>
  <c r="N275" i="10"/>
  <c r="D169" i="17"/>
  <c r="I169" i="5"/>
  <c r="L169" i="5" s="1"/>
  <c r="F168" i="9"/>
  <c r="N232" i="9"/>
  <c r="S232" i="9"/>
  <c r="V146" i="7"/>
  <c r="W271" i="7"/>
  <c r="N14" i="9"/>
  <c r="S14" i="9"/>
  <c r="V100" i="7"/>
  <c r="U181" i="9"/>
  <c r="P181" i="9"/>
  <c r="U203" i="9"/>
  <c r="P203" i="9"/>
  <c r="T208" i="10"/>
  <c r="O208" i="10"/>
  <c r="G220" i="5"/>
  <c r="N256" i="9"/>
  <c r="S256" i="9"/>
  <c r="U141" i="9"/>
  <c r="P141" i="9"/>
  <c r="N163" i="9"/>
  <c r="S163" i="9"/>
  <c r="U189" i="9"/>
  <c r="P189" i="9"/>
  <c r="P237" i="9"/>
  <c r="U237" i="9"/>
  <c r="P57" i="17"/>
  <c r="L57" i="17"/>
  <c r="N80" i="10"/>
  <c r="S80" i="10"/>
  <c r="L90" i="17"/>
  <c r="P90" i="17"/>
  <c r="T89" i="10"/>
  <c r="O89" i="10"/>
  <c r="D92" i="17"/>
  <c r="F91" i="9"/>
  <c r="I92" i="5"/>
  <c r="L92" i="5" s="1"/>
  <c r="P102" i="10"/>
  <c r="U102" i="10"/>
  <c r="V119" i="7"/>
  <c r="P138" i="17"/>
  <c r="L138" i="17"/>
  <c r="W236" i="7"/>
  <c r="N79" i="9"/>
  <c r="S79" i="9"/>
  <c r="O19" i="10"/>
  <c r="T19" i="10"/>
  <c r="V256" i="7"/>
  <c r="O23" i="10"/>
  <c r="T23" i="10"/>
  <c r="O63" i="10"/>
  <c r="T63" i="10"/>
  <c r="L34" i="17"/>
  <c r="P34" i="17"/>
  <c r="N33" i="10"/>
  <c r="S33" i="10"/>
  <c r="L50" i="17"/>
  <c r="P50" i="17"/>
  <c r="T49" i="10"/>
  <c r="O49" i="10"/>
  <c r="S65" i="10"/>
  <c r="N65" i="10"/>
  <c r="L82" i="17"/>
  <c r="P82" i="17"/>
  <c r="T81" i="10"/>
  <c r="O81" i="10"/>
  <c r="G90" i="17"/>
  <c r="K89" i="9"/>
  <c r="V36" i="7"/>
  <c r="T90" i="10"/>
  <c r="O90" i="10"/>
  <c r="S90" i="10"/>
  <c r="N90" i="10"/>
  <c r="P98" i="10"/>
  <c r="U98" i="10"/>
  <c r="T100" i="9"/>
  <c r="O100" i="9"/>
  <c r="P107" i="17"/>
  <c r="L107" i="17"/>
  <c r="O108" i="10"/>
  <c r="T108" i="10"/>
  <c r="N135" i="9"/>
  <c r="S135" i="9"/>
  <c r="P194" i="17"/>
  <c r="L194" i="17"/>
  <c r="P210" i="17"/>
  <c r="L210" i="17"/>
  <c r="T209" i="10"/>
  <c r="O209" i="10"/>
  <c r="E248" i="17"/>
  <c r="F247" i="10"/>
  <c r="J248" i="5"/>
  <c r="M248" i="5" s="1"/>
  <c r="U247" i="9"/>
  <c r="P247" i="9"/>
  <c r="E253" i="17"/>
  <c r="F252" i="10"/>
  <c r="J253" i="5"/>
  <c r="M253" i="5" s="1"/>
  <c r="T252" i="9"/>
  <c r="O252" i="9"/>
  <c r="G271" i="17"/>
  <c r="K270" i="9"/>
  <c r="G300" i="17"/>
  <c r="K299" i="9"/>
  <c r="T16" i="9"/>
  <c r="O16" i="9"/>
  <c r="S16" i="9"/>
  <c r="N16" i="9"/>
  <c r="U4" i="10"/>
  <c r="P4" i="10"/>
  <c r="P160" i="9"/>
  <c r="U160" i="9"/>
  <c r="E172" i="17"/>
  <c r="F171" i="10"/>
  <c r="J172" i="5"/>
  <c r="M172" i="5" s="1"/>
  <c r="W197" i="7"/>
  <c r="N224" i="10"/>
  <c r="S224" i="10"/>
  <c r="U224" i="10"/>
  <c r="P224" i="10"/>
  <c r="T229" i="9"/>
  <c r="O229" i="9"/>
  <c r="N235" i="9"/>
  <c r="S235" i="9"/>
  <c r="X245" i="7"/>
  <c r="Z245" i="7" s="1"/>
  <c r="AB245" i="7" s="1"/>
  <c r="AD245" i="7" s="1"/>
  <c r="AF245" i="7" s="1"/>
  <c r="C245" i="9" s="1"/>
  <c r="S251" i="9"/>
  <c r="N251" i="9"/>
  <c r="P251" i="9"/>
  <c r="U251" i="9"/>
  <c r="G262" i="17"/>
  <c r="K261" i="9"/>
  <c r="U7" i="9"/>
  <c r="P7" i="9"/>
  <c r="T13" i="10"/>
  <c r="O13" i="10"/>
  <c r="P173" i="10"/>
  <c r="U173" i="10"/>
  <c r="E206" i="17"/>
  <c r="F205" i="10"/>
  <c r="J206" i="5"/>
  <c r="M206" i="5" s="1"/>
  <c r="S205" i="9"/>
  <c r="N205" i="9"/>
  <c r="T32" i="9"/>
  <c r="O32" i="9"/>
  <c r="S32" i="9"/>
  <c r="N32" i="9"/>
  <c r="E37" i="17"/>
  <c r="F36" i="10"/>
  <c r="J37" i="5"/>
  <c r="M37" i="5" s="1"/>
  <c r="P40" i="9"/>
  <c r="U40" i="9"/>
  <c r="W49" i="7"/>
  <c r="E53" i="17"/>
  <c r="F52" i="10"/>
  <c r="J53" i="5"/>
  <c r="M53" i="5" s="1"/>
  <c r="P56" i="9"/>
  <c r="U56" i="9"/>
  <c r="W63" i="7"/>
  <c r="W65" i="7"/>
  <c r="E69" i="17"/>
  <c r="F68" i="10"/>
  <c r="J69" i="5"/>
  <c r="M69" i="5" s="1"/>
  <c r="P72" i="9"/>
  <c r="U72" i="9"/>
  <c r="W79" i="7"/>
  <c r="W81" i="7"/>
  <c r="P97" i="17"/>
  <c r="L97" i="17"/>
  <c r="S97" i="10"/>
  <c r="N97" i="10"/>
  <c r="T110" i="10"/>
  <c r="O110" i="10"/>
  <c r="S110" i="10"/>
  <c r="N110" i="10"/>
  <c r="U127" i="9"/>
  <c r="P127" i="9"/>
  <c r="W159" i="7"/>
  <c r="E165" i="17"/>
  <c r="F164" i="10"/>
  <c r="J165" i="5"/>
  <c r="M165" i="5" s="1"/>
  <c r="O169" i="9"/>
  <c r="T169" i="9"/>
  <c r="P181" i="17"/>
  <c r="L181" i="17"/>
  <c r="D192" i="17"/>
  <c r="F191" i="9"/>
  <c r="I192" i="5"/>
  <c r="L192" i="5" s="1"/>
  <c r="S196" i="9"/>
  <c r="N196" i="9"/>
  <c r="N207" i="9"/>
  <c r="S207" i="9"/>
  <c r="E234" i="17"/>
  <c r="F233" i="10"/>
  <c r="J234" i="5"/>
  <c r="M234" i="5" s="1"/>
  <c r="P233" i="9"/>
  <c r="U233" i="9"/>
  <c r="T239" i="10"/>
  <c r="O239" i="10"/>
  <c r="P239" i="10"/>
  <c r="U239" i="10"/>
  <c r="G303" i="5"/>
  <c r="N186" i="9"/>
  <c r="S186" i="9"/>
  <c r="U186" i="9"/>
  <c r="P186" i="9"/>
  <c r="T198" i="10"/>
  <c r="O198" i="10"/>
  <c r="T254" i="9"/>
  <c r="O254" i="9"/>
  <c r="L281" i="17"/>
  <c r="P281" i="17"/>
  <c r="T246" i="9"/>
  <c r="O246" i="9"/>
  <c r="N293" i="10"/>
  <c r="S293" i="10"/>
  <c r="U261" i="9"/>
  <c r="P261" i="9"/>
  <c r="U273" i="10"/>
  <c r="P273" i="10"/>
  <c r="T277" i="9"/>
  <c r="O277" i="9"/>
  <c r="D297" i="17"/>
  <c r="F296" i="9"/>
  <c r="I297" i="5"/>
  <c r="L297" i="5" s="1"/>
  <c r="G235" i="17"/>
  <c r="K234" i="9"/>
  <c r="G48" i="5"/>
  <c r="N55" i="9"/>
  <c r="S55" i="9"/>
  <c r="S71" i="10"/>
  <c r="N71" i="10"/>
  <c r="U71" i="10"/>
  <c r="P71" i="10"/>
  <c r="W218" i="7"/>
  <c r="W242" i="7"/>
  <c r="W274" i="7"/>
  <c r="S45" i="9"/>
  <c r="N45" i="9"/>
  <c r="S61" i="9"/>
  <c r="N61" i="9"/>
  <c r="G78" i="5"/>
  <c r="U77" i="9"/>
  <c r="P77" i="9"/>
  <c r="G106" i="17"/>
  <c r="K105" i="9"/>
  <c r="D5" i="10"/>
  <c r="G6" i="5"/>
  <c r="N51" i="9"/>
  <c r="S51" i="9"/>
  <c r="O59" i="10"/>
  <c r="T59" i="10"/>
  <c r="P59" i="10"/>
  <c r="U59" i="10"/>
  <c r="S67" i="10"/>
  <c r="N67" i="10"/>
  <c r="O75" i="10"/>
  <c r="T75" i="10"/>
  <c r="P75" i="10"/>
  <c r="U75" i="10"/>
  <c r="T23" i="9"/>
  <c r="O23" i="9"/>
  <c r="G40" i="5"/>
  <c r="T39" i="9"/>
  <c r="O39" i="9"/>
  <c r="W21" i="7"/>
  <c r="V4" i="7"/>
  <c r="W222" i="7"/>
  <c r="V238" i="7"/>
  <c r="O57" i="9"/>
  <c r="T57" i="9"/>
  <c r="O73" i="9"/>
  <c r="T73" i="9"/>
  <c r="V80" i="7"/>
  <c r="P82" i="10"/>
  <c r="U82" i="10"/>
  <c r="N84" i="10"/>
  <c r="S84" i="10"/>
  <c r="U84" i="10"/>
  <c r="P84" i="10"/>
  <c r="G99" i="5"/>
  <c r="T98" i="9"/>
  <c r="O98" i="9"/>
  <c r="P101" i="17"/>
  <c r="L101" i="17"/>
  <c r="D101" i="17"/>
  <c r="F100" i="9"/>
  <c r="I101" i="5"/>
  <c r="L101" i="5" s="1"/>
  <c r="N101" i="10"/>
  <c r="S101" i="10"/>
  <c r="D107" i="17"/>
  <c r="F106" i="9"/>
  <c r="I107" i="5"/>
  <c r="L107" i="5" s="1"/>
  <c r="G110" i="5"/>
  <c r="U109" i="9"/>
  <c r="P109" i="9"/>
  <c r="E117" i="17"/>
  <c r="F116" i="10"/>
  <c r="J117" i="5"/>
  <c r="M117" i="5" s="1"/>
  <c r="G123" i="5"/>
  <c r="P124" i="9"/>
  <c r="U124" i="9"/>
  <c r="W135" i="7"/>
  <c r="E141" i="17"/>
  <c r="F140" i="10"/>
  <c r="J141" i="5"/>
  <c r="M141" i="5" s="1"/>
  <c r="T151" i="9"/>
  <c r="O151" i="9"/>
  <c r="N183" i="10"/>
  <c r="S183" i="10"/>
  <c r="D189" i="17"/>
  <c r="F188" i="9"/>
  <c r="I189" i="5"/>
  <c r="L189" i="5" s="1"/>
  <c r="T204" i="9"/>
  <c r="O204" i="9"/>
  <c r="D205" i="17"/>
  <c r="F204" i="9"/>
  <c r="I205" i="5"/>
  <c r="L205" i="5" s="1"/>
  <c r="P209" i="9"/>
  <c r="U209" i="9"/>
  <c r="V215" i="7"/>
  <c r="D226" i="17"/>
  <c r="F225" i="9"/>
  <c r="I226" i="5"/>
  <c r="L226" i="5" s="1"/>
  <c r="S231" i="10"/>
  <c r="N231" i="10"/>
  <c r="U231" i="10"/>
  <c r="P231" i="10"/>
  <c r="U236" i="10"/>
  <c r="P236" i="10"/>
  <c r="T236" i="10"/>
  <c r="O236" i="10"/>
  <c r="D237" i="17"/>
  <c r="F236" i="9"/>
  <c r="I237" i="5"/>
  <c r="L237" i="5" s="1"/>
  <c r="P241" i="10"/>
  <c r="U241" i="10"/>
  <c r="O259" i="10"/>
  <c r="T259" i="10"/>
  <c r="P259" i="10"/>
  <c r="U259" i="10"/>
  <c r="G260" i="17"/>
  <c r="K259" i="9"/>
  <c r="D291" i="17"/>
  <c r="F290" i="9"/>
  <c r="I291" i="5"/>
  <c r="L291" i="5" s="1"/>
  <c r="O291" i="9"/>
  <c r="T291" i="9"/>
  <c r="S299" i="10"/>
  <c r="N299" i="10"/>
  <c r="G300" i="5"/>
  <c r="O30" i="10"/>
  <c r="T30" i="10"/>
  <c r="S38" i="10"/>
  <c r="N38" i="10"/>
  <c r="N74" i="9"/>
  <c r="S74" i="9"/>
  <c r="U74" i="9"/>
  <c r="P74" i="9"/>
  <c r="G84" i="5"/>
  <c r="T125" i="10"/>
  <c r="O125" i="10"/>
  <c r="S147" i="10"/>
  <c r="N147" i="10"/>
  <c r="P201" i="17"/>
  <c r="L201" i="17"/>
  <c r="T253" i="9"/>
  <c r="O253" i="9"/>
  <c r="V26" i="7"/>
  <c r="W34" i="7"/>
  <c r="V74" i="7"/>
  <c r="W98" i="7"/>
  <c r="X126" i="7"/>
  <c r="Z126" i="7" s="1"/>
  <c r="AB126" i="7" s="1"/>
  <c r="AD126" i="7" s="1"/>
  <c r="AF126" i="7" s="1"/>
  <c r="C126" i="9" s="1"/>
  <c r="Y126" i="7"/>
  <c r="W142" i="7"/>
  <c r="X174" i="7"/>
  <c r="Z174" i="7" s="1"/>
  <c r="AB174" i="7" s="1"/>
  <c r="AD174" i="7" s="1"/>
  <c r="AF174" i="7" s="1"/>
  <c r="C174" i="9" s="1"/>
  <c r="Y174" i="7"/>
  <c r="W259" i="7"/>
  <c r="W295" i="7"/>
  <c r="V295" i="7"/>
  <c r="T4" i="9"/>
  <c r="O4" i="9"/>
  <c r="W85" i="7"/>
  <c r="G96" i="5"/>
  <c r="G112" i="5"/>
  <c r="N119" i="9"/>
  <c r="S119" i="9"/>
  <c r="L129" i="17"/>
  <c r="P129" i="17"/>
  <c r="U133" i="10"/>
  <c r="P133" i="10"/>
  <c r="D134" i="17"/>
  <c r="F133" i="9"/>
  <c r="I134" i="5"/>
  <c r="L134" i="5" s="1"/>
  <c r="S139" i="10"/>
  <c r="N139" i="10"/>
  <c r="L150" i="17"/>
  <c r="P150" i="17"/>
  <c r="G166" i="5"/>
  <c r="U165" i="9"/>
  <c r="P165" i="9"/>
  <c r="V219" i="7"/>
  <c r="L241" i="17"/>
  <c r="P241" i="17"/>
  <c r="T240" i="10"/>
  <c r="O240" i="10"/>
  <c r="D241" i="17"/>
  <c r="F240" i="9"/>
  <c r="I241" i="5"/>
  <c r="L241" i="5" s="1"/>
  <c r="T245" i="10"/>
  <c r="O245" i="10"/>
  <c r="P251" i="10"/>
  <c r="U251" i="10"/>
  <c r="N26" i="9"/>
  <c r="S26" i="9"/>
  <c r="U26" i="9"/>
  <c r="P26" i="9"/>
  <c r="N46" i="9"/>
  <c r="S46" i="9"/>
  <c r="U46" i="9"/>
  <c r="P46" i="9"/>
  <c r="D59" i="17"/>
  <c r="F58" i="9"/>
  <c r="I59" i="5"/>
  <c r="L59" i="5" s="1"/>
  <c r="D79" i="17"/>
  <c r="F78" i="9"/>
  <c r="I79" i="5"/>
  <c r="L79" i="5" s="1"/>
  <c r="O123" i="10"/>
  <c r="T123" i="10"/>
  <c r="P123" i="10"/>
  <c r="U123" i="10"/>
  <c r="G132" i="5"/>
  <c r="T136" i="9"/>
  <c r="O136" i="9"/>
  <c r="S136" i="9"/>
  <c r="N136" i="9"/>
  <c r="D137" i="17"/>
  <c r="F136" i="9"/>
  <c r="I137" i="5"/>
  <c r="L137" i="5" s="1"/>
  <c r="E153" i="17"/>
  <c r="F152" i="10"/>
  <c r="J153" i="5"/>
  <c r="M153" i="5" s="1"/>
  <c r="U173" i="9"/>
  <c r="P173" i="9"/>
  <c r="D244" i="17"/>
  <c r="F243" i="9"/>
  <c r="I244" i="5"/>
  <c r="L244" i="5" s="1"/>
  <c r="W38" i="7"/>
  <c r="V114" i="7"/>
  <c r="Y114" i="7" s="1"/>
  <c r="V138" i="7"/>
  <c r="V190" i="7"/>
  <c r="W210" i="7"/>
  <c r="Q103" i="9"/>
  <c r="M103" i="9"/>
  <c r="L103" i="9"/>
  <c r="V103" i="9" s="1"/>
  <c r="R103" i="9"/>
  <c r="P8" i="10"/>
  <c r="U8" i="10"/>
  <c r="O28" i="10"/>
  <c r="T28" i="10"/>
  <c r="P37" i="17"/>
  <c r="L37" i="17"/>
  <c r="T36" i="10"/>
  <c r="O36" i="10"/>
  <c r="P45" i="17"/>
  <c r="L45" i="17"/>
  <c r="P53" i="17"/>
  <c r="L53" i="17"/>
  <c r="P61" i="17"/>
  <c r="L61" i="17"/>
  <c r="P69" i="17"/>
  <c r="L69" i="17"/>
  <c r="P77" i="17"/>
  <c r="L77" i="17"/>
  <c r="S86" i="10"/>
  <c r="N86" i="10"/>
  <c r="D105" i="17"/>
  <c r="I105" i="5"/>
  <c r="L105" i="5" s="1"/>
  <c r="F104" i="9"/>
  <c r="U105" i="10"/>
  <c r="P105" i="10"/>
  <c r="L119" i="17"/>
  <c r="P119" i="17"/>
  <c r="W143" i="7"/>
  <c r="E149" i="17"/>
  <c r="F148" i="10"/>
  <c r="J149" i="5"/>
  <c r="M149" i="5" s="1"/>
  <c r="U164" i="10"/>
  <c r="P164" i="10"/>
  <c r="P165" i="17"/>
  <c r="L165" i="17"/>
  <c r="P169" i="10"/>
  <c r="U169" i="10"/>
  <c r="N175" i="9"/>
  <c r="S175" i="9"/>
  <c r="N191" i="9"/>
  <c r="S191" i="9"/>
  <c r="U191" i="9"/>
  <c r="P191" i="9"/>
  <c r="W196" i="7"/>
  <c r="V217" i="7"/>
  <c r="U249" i="9"/>
  <c r="P249" i="9"/>
  <c r="G259" i="17"/>
  <c r="K258" i="9"/>
  <c r="T266" i="9"/>
  <c r="O266" i="9"/>
  <c r="S287" i="10"/>
  <c r="N287" i="10"/>
  <c r="P287" i="10"/>
  <c r="U287" i="10"/>
  <c r="G288" i="17"/>
  <c r="K287" i="9"/>
  <c r="E295" i="17"/>
  <c r="F294" i="10"/>
  <c r="J295" i="5"/>
  <c r="M295" i="5" s="1"/>
  <c r="P304" i="17"/>
  <c r="L304" i="17"/>
  <c r="L131" i="17"/>
  <c r="P131" i="17"/>
  <c r="N134" i="9"/>
  <c r="S134" i="9"/>
  <c r="U134" i="9"/>
  <c r="P134" i="9"/>
  <c r="T146" i="10"/>
  <c r="O146" i="10"/>
  <c r="S146" i="10"/>
  <c r="N146" i="10"/>
  <c r="G167" i="5"/>
  <c r="O166" i="9"/>
  <c r="T166" i="9"/>
  <c r="D187" i="17"/>
  <c r="F186" i="9"/>
  <c r="I187" i="5"/>
  <c r="L187" i="5" s="1"/>
  <c r="O202" i="9"/>
  <c r="T202" i="9"/>
  <c r="G215" i="5"/>
  <c r="G219" i="5"/>
  <c r="S218" i="9"/>
  <c r="N218" i="9"/>
  <c r="S226" i="9"/>
  <c r="N226" i="9"/>
  <c r="S230" i="9"/>
  <c r="N230" i="9"/>
  <c r="T238" i="9"/>
  <c r="O238" i="9"/>
  <c r="T242" i="9"/>
  <c r="O242" i="9"/>
  <c r="S242" i="9"/>
  <c r="N242" i="9"/>
  <c r="G265" i="5"/>
  <c r="O264" i="9"/>
  <c r="T264" i="9"/>
  <c r="N268" i="10"/>
  <c r="S268" i="10"/>
  <c r="U268" i="10"/>
  <c r="P268" i="10"/>
  <c r="G281" i="5"/>
  <c r="O280" i="9"/>
  <c r="T280" i="9"/>
  <c r="T293" i="9"/>
  <c r="O293" i="9"/>
  <c r="U269" i="10"/>
  <c r="P269" i="10"/>
  <c r="T269" i="10"/>
  <c r="O269" i="10"/>
  <c r="N273" i="9"/>
  <c r="S273" i="9"/>
  <c r="N292" i="9"/>
  <c r="S292" i="9"/>
  <c r="U292" i="9"/>
  <c r="P292" i="9"/>
  <c r="N300" i="9"/>
  <c r="S300" i="9"/>
  <c r="N247" i="10"/>
  <c r="S247" i="10"/>
  <c r="P262" i="10"/>
  <c r="U262" i="10"/>
  <c r="S262" i="10"/>
  <c r="N262" i="10"/>
  <c r="D276" i="17"/>
  <c r="F275" i="9"/>
  <c r="I276" i="5"/>
  <c r="L276" i="5" s="1"/>
  <c r="P290" i="9"/>
  <c r="U290" i="9"/>
  <c r="P16" i="10"/>
  <c r="U16" i="10"/>
  <c r="D43" i="17"/>
  <c r="F42" i="9"/>
  <c r="I43" i="5"/>
  <c r="L43" i="5" s="1"/>
  <c r="D75" i="17"/>
  <c r="F74" i="9"/>
  <c r="I75" i="5"/>
  <c r="L75" i="5" s="1"/>
  <c r="S91" i="10"/>
  <c r="N91" i="10"/>
  <c r="U216" i="9"/>
  <c r="P216" i="9"/>
  <c r="W30" i="7"/>
  <c r="W86" i="7"/>
  <c r="V134" i="7"/>
  <c r="V178" i="7"/>
  <c r="W279" i="7"/>
  <c r="W289" i="7"/>
  <c r="V297" i="7"/>
  <c r="V139" i="7"/>
  <c r="P144" i="9"/>
  <c r="U144" i="9"/>
  <c r="D172" i="17"/>
  <c r="F171" i="9"/>
  <c r="I172" i="5"/>
  <c r="L172" i="5" s="1"/>
  <c r="P177" i="17"/>
  <c r="L177" i="17"/>
  <c r="V187" i="7"/>
  <c r="T197" i="9"/>
  <c r="O197" i="9"/>
  <c r="G214" i="5"/>
  <c r="G23" i="5"/>
  <c r="G35" i="5"/>
  <c r="T34" i="9"/>
  <c r="O34" i="9"/>
  <c r="N205" i="10"/>
  <c r="S205" i="10"/>
  <c r="V54" i="7"/>
  <c r="W70" i="7"/>
  <c r="X154" i="7"/>
  <c r="Z154" i="7" s="1"/>
  <c r="AB154" i="7" s="1"/>
  <c r="AD154" i="7" s="1"/>
  <c r="AF154" i="7" s="1"/>
  <c r="C154" i="9" s="1"/>
  <c r="Y154" i="7"/>
  <c r="V206" i="7"/>
  <c r="Y206" i="7" s="1"/>
  <c r="T20" i="9"/>
  <c r="O20" i="9"/>
  <c r="S20" i="9"/>
  <c r="N20" i="9"/>
  <c r="T24" i="10"/>
  <c r="O24" i="10"/>
  <c r="U32" i="10"/>
  <c r="P32" i="10"/>
  <c r="O32" i="10"/>
  <c r="T32" i="10"/>
  <c r="P49" i="17"/>
  <c r="L49" i="17"/>
  <c r="N64" i="10"/>
  <c r="S64" i="10"/>
  <c r="W87" i="7"/>
  <c r="G95" i="5"/>
  <c r="O94" i="9"/>
  <c r="T94" i="9"/>
  <c r="S97" i="9"/>
  <c r="N97" i="9"/>
  <c r="P97" i="9"/>
  <c r="U97" i="9"/>
  <c r="T112" i="9"/>
  <c r="O112" i="9"/>
  <c r="S112" i="9"/>
  <c r="N112" i="9"/>
  <c r="D119" i="17"/>
  <c r="F118" i="9"/>
  <c r="I119" i="5"/>
  <c r="L119" i="5" s="1"/>
  <c r="P121" i="17"/>
  <c r="L121" i="17"/>
  <c r="S121" i="10"/>
  <c r="N121" i="10"/>
  <c r="G144" i="5"/>
  <c r="G160" i="5"/>
  <c r="N175" i="10"/>
  <c r="S175" i="10"/>
  <c r="W175" i="7"/>
  <c r="E181" i="17"/>
  <c r="F180" i="10"/>
  <c r="J181" i="5"/>
  <c r="M181" i="5" s="1"/>
  <c r="O185" i="9"/>
  <c r="T185" i="9"/>
  <c r="T196" i="10"/>
  <c r="O196" i="10"/>
  <c r="U201" i="10"/>
  <c r="P201" i="10"/>
  <c r="S207" i="10"/>
  <c r="N207" i="10"/>
  <c r="P208" i="17"/>
  <c r="L208" i="17"/>
  <c r="N212" i="9"/>
  <c r="S212" i="9"/>
  <c r="T212" i="9"/>
  <c r="O212" i="9"/>
  <c r="G218" i="5"/>
  <c r="P217" i="9"/>
  <c r="U217" i="9"/>
  <c r="S223" i="10"/>
  <c r="N223" i="10"/>
  <c r="P224" i="17"/>
  <c r="L224" i="17"/>
  <c r="T228" i="10"/>
  <c r="O228" i="10"/>
  <c r="P234" i="17"/>
  <c r="L234" i="17"/>
  <c r="T233" i="10"/>
  <c r="O233" i="10"/>
  <c r="D234" i="17"/>
  <c r="I234" i="5"/>
  <c r="L234" i="5" s="1"/>
  <c r="F233" i="9"/>
  <c r="W239" i="7"/>
  <c r="W249" i="7"/>
  <c r="S263" i="10"/>
  <c r="N263" i="10"/>
  <c r="P264" i="17"/>
  <c r="L264" i="17"/>
  <c r="O271" i="10"/>
  <c r="T271" i="10"/>
  <c r="G286" i="17"/>
  <c r="K285" i="9"/>
  <c r="G294" i="17"/>
  <c r="K293" i="9"/>
  <c r="G302" i="17"/>
  <c r="K301" i="9"/>
  <c r="U22" i="10"/>
  <c r="P22" i="10"/>
  <c r="O22" i="10"/>
  <c r="T22" i="10"/>
  <c r="T282" i="10"/>
  <c r="O282" i="10"/>
  <c r="S282" i="10"/>
  <c r="N282" i="10"/>
  <c r="G127" i="5"/>
  <c r="O126" i="9"/>
  <c r="T126" i="9"/>
  <c r="N138" i="9"/>
  <c r="S138" i="9"/>
  <c r="U138" i="9"/>
  <c r="P138" i="9"/>
  <c r="P155" i="17"/>
  <c r="L155" i="17"/>
  <c r="S170" i="10"/>
  <c r="N170" i="10"/>
  <c r="P171" i="17"/>
  <c r="L171" i="17"/>
  <c r="O186" i="10"/>
  <c r="T186" i="10"/>
  <c r="S190" i="9"/>
  <c r="N190" i="9"/>
  <c r="T202" i="10"/>
  <c r="O202" i="10"/>
  <c r="D207" i="17"/>
  <c r="F206" i="9"/>
  <c r="I207" i="5"/>
  <c r="L207" i="5" s="1"/>
  <c r="D211" i="17"/>
  <c r="F210" i="9"/>
  <c r="I211" i="5"/>
  <c r="L211" i="5" s="1"/>
  <c r="G223" i="17"/>
  <c r="K222" i="9"/>
  <c r="P250" i="10"/>
  <c r="U250" i="10"/>
  <c r="P254" i="10"/>
  <c r="U254" i="10"/>
  <c r="S254" i="10"/>
  <c r="N254" i="10"/>
  <c r="O284" i="10"/>
  <c r="T284" i="10"/>
  <c r="U285" i="9"/>
  <c r="P285" i="9"/>
  <c r="T297" i="10"/>
  <c r="O297" i="10"/>
  <c r="N301" i="9"/>
  <c r="S301" i="9"/>
  <c r="E284" i="17"/>
  <c r="F283" i="10"/>
  <c r="J284" i="5"/>
  <c r="M284" i="5" s="1"/>
  <c r="N261" i="10"/>
  <c r="S261" i="10"/>
  <c r="G266" i="5"/>
  <c r="P278" i="17"/>
  <c r="L278" i="17"/>
  <c r="N281" i="9"/>
  <c r="S281" i="9"/>
  <c r="P283" i="10"/>
  <c r="U283" i="10"/>
  <c r="D285" i="17"/>
  <c r="F284" i="9"/>
  <c r="I285" i="5"/>
  <c r="L285" i="5" s="1"/>
  <c r="N288" i="9"/>
  <c r="S288" i="9"/>
  <c r="U288" i="9"/>
  <c r="P288" i="9"/>
  <c r="V292" i="7"/>
  <c r="S55" i="10"/>
  <c r="N55" i="10"/>
  <c r="U55" i="10"/>
  <c r="P55" i="10"/>
  <c r="O9" i="9"/>
  <c r="T9" i="9"/>
  <c r="O29" i="9"/>
  <c r="T29" i="9"/>
  <c r="N77" i="10"/>
  <c r="S77" i="10"/>
  <c r="V240" i="7"/>
  <c r="N43" i="9"/>
  <c r="S43" i="9"/>
  <c r="P51" i="10"/>
  <c r="U51" i="10"/>
  <c r="T17" i="10"/>
  <c r="O17" i="10"/>
  <c r="G77" i="17"/>
  <c r="K76" i="9"/>
  <c r="T12" i="9"/>
  <c r="O12" i="9"/>
  <c r="S12" i="9"/>
  <c r="N12" i="9"/>
  <c r="D19" i="17"/>
  <c r="F18" i="9"/>
  <c r="I19" i="5"/>
  <c r="L19" i="5" s="1"/>
  <c r="V72" i="7"/>
  <c r="W72" i="7"/>
  <c r="P84" i="9"/>
  <c r="U84" i="9"/>
  <c r="S84" i="9"/>
  <c r="N84" i="9"/>
  <c r="W107" i="7"/>
  <c r="V124" i="7"/>
  <c r="D157" i="17"/>
  <c r="F156" i="9"/>
  <c r="I157" i="5"/>
  <c r="L157" i="5" s="1"/>
  <c r="N188" i="10"/>
  <c r="S188" i="10"/>
  <c r="T188" i="10"/>
  <c r="O188" i="10"/>
  <c r="D194" i="17"/>
  <c r="F193" i="9"/>
  <c r="I194" i="5"/>
  <c r="L194" i="5" s="1"/>
  <c r="G216" i="17"/>
  <c r="K215" i="9"/>
  <c r="P279" i="17"/>
  <c r="L279" i="17"/>
  <c r="W18" i="7"/>
  <c r="L16" i="17"/>
  <c r="P16" i="17"/>
  <c r="P83" i="10"/>
  <c r="U83" i="10"/>
  <c r="N91" i="9"/>
  <c r="S91" i="9"/>
  <c r="N179" i="9"/>
  <c r="S179" i="9"/>
  <c r="P254" i="17"/>
  <c r="L254" i="17"/>
  <c r="G104" i="5"/>
  <c r="T103" i="9"/>
  <c r="O103" i="9"/>
  <c r="W109" i="7"/>
  <c r="O119" i="10"/>
  <c r="T119" i="10"/>
  <c r="T165" i="10"/>
  <c r="O165" i="10"/>
  <c r="T176" i="9"/>
  <c r="O176" i="9"/>
  <c r="S176" i="9"/>
  <c r="N176" i="9"/>
  <c r="W181" i="7"/>
  <c r="O26" i="10"/>
  <c r="T26" i="10"/>
  <c r="S70" i="10"/>
  <c r="N70" i="10"/>
  <c r="G79" i="5"/>
  <c r="O78" i="9"/>
  <c r="T78" i="9"/>
  <c r="T99" i="9"/>
  <c r="O99" i="9"/>
  <c r="S131" i="10"/>
  <c r="N131" i="10"/>
  <c r="L137" i="17"/>
  <c r="P137" i="17"/>
  <c r="U152" i="10"/>
  <c r="P152" i="10"/>
  <c r="G266" i="17"/>
  <c r="K265" i="9"/>
  <c r="V23" i="7"/>
  <c r="V25" i="7"/>
  <c r="Y25" i="7" s="1"/>
  <c r="T28" i="9"/>
  <c r="O28" i="9"/>
  <c r="V31" i="7"/>
  <c r="V39" i="7"/>
  <c r="G45" i="5"/>
  <c r="S44" i="9"/>
  <c r="N44" i="9"/>
  <c r="E49" i="17"/>
  <c r="F48" i="10"/>
  <c r="J49" i="5"/>
  <c r="M49" i="5" s="1"/>
  <c r="E65" i="17"/>
  <c r="F64" i="10"/>
  <c r="J65" i="5"/>
  <c r="M65" i="5" s="1"/>
  <c r="P76" i="9"/>
  <c r="U76" i="9"/>
  <c r="S76" i="9"/>
  <c r="N76" i="9"/>
  <c r="E81" i="17"/>
  <c r="F80" i="10"/>
  <c r="J81" i="5"/>
  <c r="M81" i="5" s="1"/>
  <c r="D97" i="17"/>
  <c r="F96" i="9"/>
  <c r="I97" i="5"/>
  <c r="L97" i="5" s="1"/>
  <c r="G103" i="5"/>
  <c r="O102" i="9"/>
  <c r="T102" i="9"/>
  <c r="S105" i="9"/>
  <c r="N105" i="9"/>
  <c r="P105" i="9"/>
  <c r="U105" i="9"/>
  <c r="T120" i="9"/>
  <c r="O120" i="9"/>
  <c r="S120" i="9"/>
  <c r="N120" i="9"/>
  <c r="D128" i="17"/>
  <c r="F127" i="9"/>
  <c r="I128" i="5"/>
  <c r="L128" i="5" s="1"/>
  <c r="W153" i="7"/>
  <c r="T201" i="9"/>
  <c r="O201" i="9"/>
  <c r="E229" i="17"/>
  <c r="F228" i="10"/>
  <c r="J229" i="5"/>
  <c r="M229" i="5" s="1"/>
  <c r="P249" i="10"/>
  <c r="U249" i="10"/>
  <c r="V255" i="7"/>
  <c r="P259" i="17"/>
  <c r="L259" i="17"/>
  <c r="O263" i="9"/>
  <c r="T263" i="9"/>
  <c r="P266" i="10"/>
  <c r="U266" i="10"/>
  <c r="G280" i="5"/>
  <c r="U279" i="9"/>
  <c r="P279" i="9"/>
  <c r="E287" i="17"/>
  <c r="F286" i="10"/>
  <c r="J287" i="5"/>
  <c r="M287" i="5" s="1"/>
  <c r="S282" i="9"/>
  <c r="N282" i="9"/>
  <c r="P135" i="17"/>
  <c r="L135" i="17"/>
  <c r="L139" i="17"/>
  <c r="P139" i="17"/>
  <c r="L151" i="17"/>
  <c r="P151" i="17"/>
  <c r="P167" i="17"/>
  <c r="L167" i="17"/>
  <c r="G171" i="5"/>
  <c r="S182" i="10"/>
  <c r="N182" i="10"/>
  <c r="U234" i="10"/>
  <c r="P234" i="10"/>
  <c r="S234" i="10"/>
  <c r="N234" i="10"/>
  <c r="O242" i="10"/>
  <c r="T242" i="10"/>
  <c r="O246" i="10"/>
  <c r="T246" i="10"/>
  <c r="S246" i="10"/>
  <c r="N246" i="10"/>
  <c r="E251" i="17"/>
  <c r="F250" i="10"/>
  <c r="J251" i="5"/>
  <c r="M251" i="5" s="1"/>
  <c r="O264" i="10"/>
  <c r="T264" i="10"/>
  <c r="U297" i="9"/>
  <c r="P297" i="9"/>
  <c r="T300" i="10"/>
  <c r="O300" i="10"/>
  <c r="V12" i="7"/>
  <c r="V284" i="7"/>
  <c r="G32" i="5"/>
  <c r="N71" i="9"/>
  <c r="S71" i="9"/>
  <c r="U79" i="10"/>
  <c r="P79" i="10"/>
  <c r="G33" i="17"/>
  <c r="K32" i="9"/>
  <c r="U53" i="10"/>
  <c r="P53" i="10"/>
  <c r="T53" i="10"/>
  <c r="O53" i="10"/>
  <c r="D62" i="17"/>
  <c r="F61" i="9"/>
  <c r="I62" i="5"/>
  <c r="L62" i="5" s="1"/>
  <c r="U69" i="10"/>
  <c r="P69" i="10"/>
  <c r="T69" i="10"/>
  <c r="O69" i="10"/>
  <c r="D78" i="17"/>
  <c r="F77" i="9"/>
  <c r="I78" i="5"/>
  <c r="L78" i="5" s="1"/>
  <c r="V232" i="7"/>
  <c r="W248" i="7"/>
  <c r="W264" i="7"/>
  <c r="V280" i="7"/>
  <c r="W296" i="7"/>
  <c r="U11" i="9"/>
  <c r="P11" i="9"/>
  <c r="T27" i="10"/>
  <c r="O27" i="10"/>
  <c r="N59" i="9"/>
  <c r="S59" i="9"/>
  <c r="N67" i="9"/>
  <c r="S67" i="9"/>
  <c r="G76" i="5"/>
  <c r="W220" i="7"/>
  <c r="D64" i="17"/>
  <c r="F63" i="9"/>
  <c r="I64" i="5"/>
  <c r="L64" i="5" s="1"/>
  <c r="G22" i="5"/>
  <c r="T25" i="10"/>
  <c r="O25" i="10"/>
  <c r="S41" i="10"/>
  <c r="N41" i="10"/>
  <c r="S57" i="10"/>
  <c r="N57" i="10"/>
  <c r="S73" i="10"/>
  <c r="N73" i="10"/>
  <c r="U18" i="10"/>
  <c r="P18" i="10"/>
  <c r="O18" i="10"/>
  <c r="T18" i="10"/>
  <c r="V40" i="7"/>
  <c r="V52" i="7"/>
  <c r="N82" i="9"/>
  <c r="S82" i="9"/>
  <c r="U82" i="9"/>
  <c r="P82" i="9"/>
  <c r="V83" i="7"/>
  <c r="G86" i="5"/>
  <c r="G91" i="5"/>
  <c r="T92" i="10"/>
  <c r="O92" i="10"/>
  <c r="L94" i="17"/>
  <c r="P94" i="17"/>
  <c r="G102" i="5"/>
  <c r="U101" i="9"/>
  <c r="P101" i="9"/>
  <c r="P114" i="10"/>
  <c r="U114" i="10"/>
  <c r="N116" i="10"/>
  <c r="S116" i="10"/>
  <c r="U116" i="10"/>
  <c r="P116" i="10"/>
  <c r="D123" i="17"/>
  <c r="F122" i="9"/>
  <c r="I123" i="5"/>
  <c r="L123" i="5" s="1"/>
  <c r="T124" i="10"/>
  <c r="O124" i="10"/>
  <c r="U129" i="10"/>
  <c r="P129" i="10"/>
  <c r="N140" i="10"/>
  <c r="S140" i="10"/>
  <c r="U140" i="10"/>
  <c r="P140" i="10"/>
  <c r="W151" i="7"/>
  <c r="P156" i="9"/>
  <c r="U156" i="9"/>
  <c r="O161" i="9"/>
  <c r="T161" i="9"/>
  <c r="W167" i="7"/>
  <c r="P172" i="9"/>
  <c r="U172" i="9"/>
  <c r="V209" i="7"/>
  <c r="O215" i="10"/>
  <c r="T215" i="10"/>
  <c r="P221" i="17"/>
  <c r="L221" i="17"/>
  <c r="D221" i="17"/>
  <c r="F220" i="9"/>
  <c r="I221" i="5"/>
  <c r="L221" i="5" s="1"/>
  <c r="N231" i="9"/>
  <c r="S231" i="9"/>
  <c r="G237" i="5"/>
  <c r="U236" i="9"/>
  <c r="P236" i="9"/>
  <c r="U241" i="9"/>
  <c r="P241" i="9"/>
  <c r="T241" i="9"/>
  <c r="O241" i="9"/>
  <c r="D248" i="17"/>
  <c r="F247" i="9"/>
  <c r="I248" i="5"/>
  <c r="L248" i="5" s="1"/>
  <c r="W247" i="7"/>
  <c r="O267" i="9"/>
  <c r="T267" i="9"/>
  <c r="T270" i="9"/>
  <c r="O270" i="9"/>
  <c r="P290" i="10"/>
  <c r="U290" i="10"/>
  <c r="N298" i="10"/>
  <c r="S298" i="10"/>
  <c r="N15" i="9"/>
  <c r="S15" i="9"/>
  <c r="T42" i="10"/>
  <c r="O42" i="10"/>
  <c r="S42" i="10"/>
  <c r="N42" i="10"/>
  <c r="T66" i="10"/>
  <c r="O66" i="10"/>
  <c r="S66" i="10"/>
  <c r="N66" i="10"/>
  <c r="P75" i="17"/>
  <c r="L75" i="17"/>
  <c r="T115" i="9"/>
  <c r="O115" i="9"/>
  <c r="N147" i="9"/>
  <c r="S147" i="9"/>
  <c r="G158" i="5"/>
  <c r="S168" i="10"/>
  <c r="N168" i="10"/>
  <c r="O168" i="10"/>
  <c r="T168" i="10"/>
  <c r="G201" i="5"/>
  <c r="S211" i="10"/>
  <c r="N211" i="10"/>
  <c r="P212" i="17"/>
  <c r="L212" i="17"/>
  <c r="T216" i="10"/>
  <c r="O216" i="10"/>
  <c r="P227" i="9"/>
  <c r="U227" i="9"/>
  <c r="N232" i="10"/>
  <c r="S232" i="10"/>
  <c r="U232" i="10"/>
  <c r="P232" i="10"/>
  <c r="G274" i="17"/>
  <c r="K273" i="9"/>
  <c r="O6" i="9"/>
  <c r="T6" i="9"/>
  <c r="W11" i="7"/>
  <c r="P15" i="17"/>
  <c r="L15" i="17"/>
  <c r="T14" i="10"/>
  <c r="O14" i="10"/>
  <c r="O87" i="10"/>
  <c r="T87" i="10"/>
  <c r="O95" i="10"/>
  <c r="T95" i="10"/>
  <c r="O133" i="9"/>
  <c r="T133" i="9"/>
  <c r="G140" i="5"/>
  <c r="N144" i="10"/>
  <c r="S144" i="10"/>
  <c r="N155" i="9"/>
  <c r="S155" i="9"/>
  <c r="W160" i="7"/>
  <c r="T181" i="10"/>
  <c r="O181" i="10"/>
  <c r="T187" i="9"/>
  <c r="O187" i="9"/>
  <c r="P193" i="17"/>
  <c r="L193" i="17"/>
  <c r="P204" i="17"/>
  <c r="L204" i="17"/>
  <c r="U213" i="10"/>
  <c r="P213" i="10"/>
  <c r="V235" i="7"/>
  <c r="G246" i="5"/>
  <c r="N256" i="10"/>
  <c r="S256" i="10"/>
  <c r="U256" i="10"/>
  <c r="P256" i="10"/>
  <c r="V273" i="7"/>
  <c r="S34" i="10"/>
  <c r="N34" i="10"/>
  <c r="G51" i="5"/>
  <c r="T50" i="9"/>
  <c r="O50" i="9"/>
  <c r="P55" i="17"/>
  <c r="L55" i="17"/>
  <c r="G108" i="5"/>
  <c r="T123" i="9"/>
  <c r="O123" i="9"/>
  <c r="U141" i="10"/>
  <c r="P141" i="10"/>
  <c r="D142" i="17"/>
  <c r="F141" i="9"/>
  <c r="I142" i="5"/>
  <c r="L142" i="5" s="1"/>
  <c r="L164" i="17"/>
  <c r="P164" i="17"/>
  <c r="P190" i="17"/>
  <c r="L190" i="17"/>
  <c r="S189" i="10"/>
  <c r="N189" i="10"/>
  <c r="D190" i="17"/>
  <c r="F189" i="9"/>
  <c r="I190" i="5"/>
  <c r="L190" i="5" s="1"/>
  <c r="T195" i="10"/>
  <c r="O195" i="10"/>
  <c r="N221" i="10"/>
  <c r="S221" i="10"/>
  <c r="P237" i="10"/>
  <c r="U237" i="10"/>
  <c r="N243" i="10"/>
  <c r="S243" i="10"/>
  <c r="U243" i="10"/>
  <c r="P243" i="10"/>
  <c r="U248" i="10"/>
  <c r="P248" i="10"/>
  <c r="T248" i="10"/>
  <c r="O248" i="10"/>
  <c r="G13" i="17"/>
  <c r="K12" i="9"/>
  <c r="R93" i="9"/>
  <c r="M93" i="9"/>
  <c r="L93" i="9"/>
  <c r="Q93" i="9"/>
  <c r="W27" i="7"/>
  <c r="W59" i="7"/>
  <c r="S89" i="9"/>
  <c r="N89" i="9"/>
  <c r="P89" i="9"/>
  <c r="U89" i="9"/>
  <c r="T104" i="9"/>
  <c r="O104" i="9"/>
  <c r="S104" i="9"/>
  <c r="N104" i="9"/>
  <c r="D111" i="17"/>
  <c r="F110" i="9"/>
  <c r="I111" i="5"/>
  <c r="L111" i="5" s="1"/>
  <c r="V111" i="7"/>
  <c r="O112" i="10"/>
  <c r="T112" i="10"/>
  <c r="L114" i="17"/>
  <c r="P114" i="17"/>
  <c r="T113" i="10"/>
  <c r="O113" i="10"/>
  <c r="G119" i="5"/>
  <c r="O118" i="9"/>
  <c r="T118" i="9"/>
  <c r="S121" i="9"/>
  <c r="N121" i="9"/>
  <c r="P121" i="9"/>
  <c r="U121" i="9"/>
  <c r="P132" i="9"/>
  <c r="U132" i="9"/>
  <c r="S132" i="9"/>
  <c r="N132" i="9"/>
  <c r="G138" i="5"/>
  <c r="P154" i="17"/>
  <c r="L154" i="17"/>
  <c r="T153" i="10"/>
  <c r="O153" i="10"/>
  <c r="P160" i="17"/>
  <c r="L160" i="17"/>
  <c r="S159" i="10"/>
  <c r="N159" i="10"/>
  <c r="D160" i="17"/>
  <c r="F159" i="9"/>
  <c r="I160" i="5"/>
  <c r="L160" i="5" s="1"/>
  <c r="N212" i="10"/>
  <c r="S212" i="10"/>
  <c r="U212" i="10"/>
  <c r="P212" i="10"/>
  <c r="P218" i="17"/>
  <c r="L218" i="17"/>
  <c r="T217" i="10"/>
  <c r="O217" i="10"/>
  <c r="D218" i="17"/>
  <c r="F217" i="9"/>
  <c r="I218" i="5"/>
  <c r="L218" i="5" s="1"/>
  <c r="V233" i="7"/>
  <c r="O255" i="10"/>
  <c r="T255" i="10"/>
  <c r="O287" i="9"/>
  <c r="T287" i="9"/>
  <c r="U287" i="9"/>
  <c r="P287" i="9"/>
  <c r="S295" i="9"/>
  <c r="N295" i="9"/>
  <c r="T302" i="10"/>
  <c r="O302" i="10"/>
  <c r="G222" i="5"/>
  <c r="T221" i="9"/>
  <c r="O221" i="9"/>
  <c r="T126" i="10"/>
  <c r="O126" i="10"/>
  <c r="S126" i="10"/>
  <c r="N126" i="10"/>
  <c r="P142" i="10"/>
  <c r="U142" i="10"/>
  <c r="G147" i="5"/>
  <c r="T146" i="9"/>
  <c r="O146" i="9"/>
  <c r="U158" i="10"/>
  <c r="P158" i="10"/>
  <c r="N162" i="9"/>
  <c r="S162" i="9"/>
  <c r="U162" i="9"/>
  <c r="P162" i="9"/>
  <c r="D167" i="17"/>
  <c r="F166" i="9"/>
  <c r="I167" i="5"/>
  <c r="L167" i="5" s="1"/>
  <c r="O190" i="10"/>
  <c r="T190" i="10"/>
  <c r="G195" i="5"/>
  <c r="U210" i="9"/>
  <c r="P210" i="9"/>
  <c r="O272" i="10"/>
  <c r="T272" i="10"/>
  <c r="U285" i="10"/>
  <c r="P285" i="10"/>
  <c r="T285" i="10"/>
  <c r="O285" i="10"/>
  <c r="P302" i="17"/>
  <c r="L302" i="17"/>
  <c r="T269" i="9"/>
  <c r="O269" i="9"/>
  <c r="S281" i="10"/>
  <c r="N281" i="10"/>
  <c r="L289" i="17"/>
  <c r="P289" i="17"/>
  <c r="O296" i="10"/>
  <c r="T296" i="10"/>
  <c r="V13" i="7"/>
  <c r="V234" i="7"/>
  <c r="W282" i="7"/>
  <c r="V282" i="7"/>
  <c r="W298" i="7"/>
  <c r="T29" i="10"/>
  <c r="O29" i="10"/>
  <c r="S29" i="10"/>
  <c r="N29" i="10"/>
  <c r="G30" i="17"/>
  <c r="K29" i="9"/>
  <c r="G38" i="5"/>
  <c r="U37" i="9"/>
  <c r="P37" i="9"/>
  <c r="G46" i="17"/>
  <c r="K45" i="9"/>
  <c r="G54" i="5"/>
  <c r="U53" i="9"/>
  <c r="P53" i="9"/>
  <c r="G28" i="5"/>
  <c r="T35" i="9"/>
  <c r="O35" i="9"/>
  <c r="S43" i="10"/>
  <c r="N43" i="10"/>
  <c r="G52" i="17"/>
  <c r="K51" i="9"/>
  <c r="U63" i="9"/>
  <c r="P63" i="9"/>
  <c r="V226" i="7"/>
  <c r="V9" i="7"/>
  <c r="V246" i="7"/>
  <c r="V262" i="7"/>
  <c r="V294" i="7"/>
  <c r="G18" i="5"/>
  <c r="T21" i="10"/>
  <c r="O21" i="10"/>
  <c r="O33" i="9"/>
  <c r="T33" i="9"/>
  <c r="G42" i="17"/>
  <c r="K41" i="9"/>
  <c r="S49" i="9"/>
  <c r="N49" i="9"/>
  <c r="P49" i="9"/>
  <c r="U49" i="9"/>
  <c r="G50" i="17"/>
  <c r="K49" i="9"/>
  <c r="G66" i="5"/>
  <c r="O81" i="9"/>
  <c r="T81" i="9"/>
  <c r="V15" i="7"/>
  <c r="N18" i="9"/>
  <c r="S18" i="9"/>
  <c r="U18" i="9"/>
  <c r="P18" i="9"/>
  <c r="V64" i="7"/>
  <c r="U93" i="9"/>
  <c r="P93" i="9"/>
  <c r="N106" i="9"/>
  <c r="S106" i="9"/>
  <c r="U106" i="9"/>
  <c r="P106" i="9"/>
  <c r="G109" i="5"/>
  <c r="S108" i="9"/>
  <c r="N108" i="9"/>
  <c r="N114" i="9"/>
  <c r="S114" i="9"/>
  <c r="U114" i="9"/>
  <c r="P114" i="9"/>
  <c r="V115" i="7"/>
  <c r="Y115" i="7" s="1"/>
  <c r="S117" i="9"/>
  <c r="N117" i="9"/>
  <c r="D141" i="17"/>
  <c r="F140" i="9"/>
  <c r="I141" i="5"/>
  <c r="L141" i="5" s="1"/>
  <c r="U156" i="10"/>
  <c r="P156" i="10"/>
  <c r="T161" i="10"/>
  <c r="O161" i="10"/>
  <c r="U161" i="10"/>
  <c r="P161" i="10"/>
  <c r="P177" i="10"/>
  <c r="U177" i="10"/>
  <c r="W183" i="7"/>
  <c r="P188" i="9"/>
  <c r="U188" i="9"/>
  <c r="P253" i="17"/>
  <c r="L253" i="17"/>
  <c r="P258" i="17"/>
  <c r="L258" i="17"/>
  <c r="T257" i="10"/>
  <c r="O257" i="10"/>
  <c r="D258" i="17"/>
  <c r="F257" i="9"/>
  <c r="I258" i="5"/>
  <c r="L258" i="5" s="1"/>
  <c r="O259" i="9"/>
  <c r="T259" i="9"/>
  <c r="D263" i="17"/>
  <c r="F262" i="9"/>
  <c r="I263" i="5"/>
  <c r="L263" i="5" s="1"/>
  <c r="P271" i="17"/>
  <c r="L271" i="17"/>
  <c r="E299" i="17"/>
  <c r="F298" i="10"/>
  <c r="J299" i="5"/>
  <c r="M299" i="5" s="1"/>
  <c r="L180" i="17"/>
  <c r="P180" i="17"/>
  <c r="U232" i="9"/>
  <c r="P232" i="9"/>
  <c r="W94" i="7"/>
  <c r="W146" i="7"/>
  <c r="V170" i="7"/>
  <c r="Y170" i="7" s="1"/>
  <c r="V285" i="7"/>
  <c r="G88" i="5"/>
  <c r="S103" i="10"/>
  <c r="N103" i="10"/>
  <c r="U103" i="10"/>
  <c r="P103" i="10"/>
  <c r="W133" i="7"/>
  <c r="V133" i="7"/>
  <c r="U160" i="10"/>
  <c r="P160" i="10"/>
  <c r="P161" i="17"/>
  <c r="L161" i="17"/>
  <c r="N171" i="10"/>
  <c r="S171" i="10"/>
  <c r="P209" i="17"/>
  <c r="L209" i="17"/>
  <c r="N219" i="9"/>
  <c r="S219" i="9"/>
  <c r="U219" i="9"/>
  <c r="P219" i="9"/>
  <c r="V22" i="7"/>
  <c r="S13" i="9"/>
  <c r="N13" i="9"/>
  <c r="P13" i="9"/>
  <c r="U13" i="9"/>
  <c r="D63" i="17"/>
  <c r="F62" i="9"/>
  <c r="I63" i="5"/>
  <c r="L63" i="5" s="1"/>
  <c r="P99" i="10"/>
  <c r="U99" i="10"/>
  <c r="S141" i="9"/>
  <c r="N141" i="9"/>
  <c r="G164" i="5"/>
  <c r="P184" i="9"/>
  <c r="U184" i="9"/>
  <c r="S189" i="9"/>
  <c r="N189" i="9"/>
  <c r="S243" i="9"/>
  <c r="N243" i="9"/>
  <c r="P243" i="9"/>
  <c r="U243" i="9"/>
  <c r="G17" i="17"/>
  <c r="K16" i="9"/>
  <c r="W130" i="7"/>
  <c r="N40" i="10"/>
  <c r="S40" i="10"/>
  <c r="U40" i="10"/>
  <c r="P40" i="10"/>
  <c r="O56" i="10"/>
  <c r="T56" i="10"/>
  <c r="N72" i="10"/>
  <c r="S72" i="10"/>
  <c r="U72" i="10"/>
  <c r="P72" i="10"/>
  <c r="U80" i="10"/>
  <c r="P80" i="10"/>
  <c r="N88" i="10"/>
  <c r="S88" i="10"/>
  <c r="U88" i="10"/>
  <c r="P88" i="10"/>
  <c r="U89" i="10"/>
  <c r="P89" i="10"/>
  <c r="P103" i="17"/>
  <c r="L103" i="17"/>
  <c r="D121" i="17"/>
  <c r="I121" i="5"/>
  <c r="L121" i="5" s="1"/>
  <c r="F120" i="9"/>
  <c r="U137" i="10"/>
  <c r="P137" i="10"/>
  <c r="G80" i="5"/>
  <c r="N19" i="10"/>
  <c r="S19" i="10"/>
  <c r="U19" i="10"/>
  <c r="P19" i="10"/>
  <c r="G41" i="17"/>
  <c r="K40" i="9"/>
  <c r="U61" i="10"/>
  <c r="P61" i="10"/>
  <c r="T61" i="10"/>
  <c r="O61" i="10"/>
  <c r="G73" i="17"/>
  <c r="K72" i="9"/>
  <c r="V224" i="7"/>
  <c r="W256" i="7"/>
  <c r="T11" i="10"/>
  <c r="O11" i="10"/>
  <c r="G21" i="17"/>
  <c r="K20" i="9"/>
  <c r="N23" i="10"/>
  <c r="S23" i="10"/>
  <c r="U23" i="10"/>
  <c r="P23" i="10"/>
  <c r="G26" i="17"/>
  <c r="K25" i="9"/>
  <c r="T33" i="10"/>
  <c r="O33" i="10"/>
  <c r="U49" i="10"/>
  <c r="P49" i="10"/>
  <c r="U81" i="10"/>
  <c r="P81" i="10"/>
  <c r="W36" i="7"/>
  <c r="P99" i="17"/>
  <c r="L99" i="17"/>
  <c r="T106" i="10"/>
  <c r="O106" i="10"/>
  <c r="S106" i="10"/>
  <c r="N106" i="10"/>
  <c r="P109" i="17"/>
  <c r="L109" i="17"/>
  <c r="U109" i="10"/>
  <c r="P109" i="10"/>
  <c r="T109" i="10"/>
  <c r="O109" i="10"/>
  <c r="G136" i="5"/>
  <c r="S151" i="10"/>
  <c r="N151" i="10"/>
  <c r="U151" i="10"/>
  <c r="P151" i="10"/>
  <c r="P193" i="10"/>
  <c r="U193" i="10"/>
  <c r="T204" i="10"/>
  <c r="O204" i="10"/>
  <c r="U209" i="10"/>
  <c r="P209" i="10"/>
  <c r="S247" i="9"/>
  <c r="N247" i="9"/>
  <c r="E161" i="17"/>
  <c r="F160" i="10"/>
  <c r="J161" i="5"/>
  <c r="M161" i="5" s="1"/>
  <c r="T171" i="9"/>
  <c r="O171" i="9"/>
  <c r="V197" i="7"/>
  <c r="V203" i="7"/>
  <c r="P229" i="9"/>
  <c r="U229" i="9"/>
  <c r="T235" i="9"/>
  <c r="O235" i="9"/>
  <c r="U235" i="9"/>
  <c r="P235" i="9"/>
  <c r="V245" i="7"/>
  <c r="Y245" i="7" s="1"/>
  <c r="T58" i="9"/>
  <c r="O58" i="9"/>
  <c r="T173" i="10"/>
  <c r="O173" i="10"/>
  <c r="N173" i="10"/>
  <c r="S173" i="10"/>
  <c r="N248" i="9"/>
  <c r="S248" i="9"/>
  <c r="U248" i="9"/>
  <c r="P248" i="9"/>
  <c r="R85" i="9"/>
  <c r="M85" i="9"/>
  <c r="L85" i="9"/>
  <c r="Q85" i="9"/>
  <c r="P36" i="9"/>
  <c r="U36" i="9"/>
  <c r="S36" i="9"/>
  <c r="N36" i="9"/>
  <c r="E41" i="17"/>
  <c r="F40" i="10"/>
  <c r="J41" i="5"/>
  <c r="M41" i="5" s="1"/>
  <c r="V47" i="7"/>
  <c r="P52" i="9"/>
  <c r="U52" i="9"/>
  <c r="S52" i="9"/>
  <c r="N52" i="9"/>
  <c r="E57" i="17"/>
  <c r="F56" i="10"/>
  <c r="J57" i="5"/>
  <c r="M57" i="5" s="1"/>
  <c r="W57" i="7"/>
  <c r="P60" i="9"/>
  <c r="U60" i="9"/>
  <c r="P68" i="9"/>
  <c r="U68" i="9"/>
  <c r="S68" i="9"/>
  <c r="N68" i="9"/>
  <c r="E73" i="17"/>
  <c r="F72" i="10"/>
  <c r="J73" i="5"/>
  <c r="M73" i="5" s="1"/>
  <c r="P88" i="9"/>
  <c r="U88" i="9"/>
  <c r="V95" i="7"/>
  <c r="O96" i="10"/>
  <c r="T96" i="10"/>
  <c r="P110" i="10"/>
  <c r="U110" i="10"/>
  <c r="N127" i="9"/>
  <c r="S127" i="9"/>
  <c r="V148" i="7"/>
  <c r="P164" i="9"/>
  <c r="U164" i="9"/>
  <c r="S164" i="9"/>
  <c r="N164" i="9"/>
  <c r="G170" i="5"/>
  <c r="U180" i="10"/>
  <c r="P180" i="10"/>
  <c r="U207" i="9"/>
  <c r="P207" i="9"/>
  <c r="S233" i="9"/>
  <c r="N233" i="9"/>
  <c r="L240" i="17"/>
  <c r="P240" i="17"/>
  <c r="P302" i="9"/>
  <c r="U302" i="9"/>
  <c r="S302" i="9"/>
  <c r="N302" i="9"/>
  <c r="P58" i="10"/>
  <c r="U58" i="10"/>
  <c r="D143" i="17"/>
  <c r="F142" i="9"/>
  <c r="I143" i="5"/>
  <c r="L143" i="5" s="1"/>
  <c r="D175" i="17"/>
  <c r="F174" i="9"/>
  <c r="I175" i="5"/>
  <c r="L175" i="5" s="1"/>
  <c r="P215" i="17"/>
  <c r="L215" i="17"/>
  <c r="P219" i="17"/>
  <c r="L219" i="17"/>
  <c r="P223" i="17"/>
  <c r="L223" i="17"/>
  <c r="P227" i="17"/>
  <c r="L227" i="17"/>
  <c r="P231" i="17"/>
  <c r="L231" i="17"/>
  <c r="N260" i="9"/>
  <c r="S260" i="9"/>
  <c r="U260" i="9"/>
  <c r="P260" i="9"/>
  <c r="G277" i="5"/>
  <c r="T276" i="9"/>
  <c r="O276" i="9"/>
  <c r="O280" i="10"/>
  <c r="T280" i="10"/>
  <c r="U284" i="9"/>
  <c r="P284" i="9"/>
  <c r="S261" i="9"/>
  <c r="N261" i="9"/>
  <c r="S273" i="10"/>
  <c r="N273" i="10"/>
  <c r="U277" i="9"/>
  <c r="P277" i="9"/>
  <c r="O292" i="10"/>
  <c r="T292" i="10"/>
  <c r="T31" i="10"/>
  <c r="O31" i="10"/>
  <c r="S47" i="10"/>
  <c r="N47" i="10"/>
  <c r="P48" i="17"/>
  <c r="L48" i="17"/>
  <c r="T55" i="9"/>
  <c r="O55" i="9"/>
  <c r="O71" i="10"/>
  <c r="T71" i="10"/>
  <c r="O77" i="9"/>
  <c r="T77" i="9"/>
  <c r="G98" i="17"/>
  <c r="K97" i="9"/>
  <c r="X17" i="7"/>
  <c r="Z17" i="7" s="1"/>
  <c r="AB17" i="7" s="1"/>
  <c r="AD17" i="7" s="1"/>
  <c r="AF17" i="7" s="1"/>
  <c r="C17" i="9" s="1"/>
  <c r="X238" i="7"/>
  <c r="Z238" i="7" s="1"/>
  <c r="AB238" i="7" s="1"/>
  <c r="AD238" i="7" s="1"/>
  <c r="AF238" i="7" s="1"/>
  <c r="C238" i="9" s="1"/>
  <c r="Y238" i="7"/>
  <c r="E42" i="17"/>
  <c r="F41" i="10"/>
  <c r="J42" i="5"/>
  <c r="M42" i="5" s="1"/>
  <c r="S57" i="9"/>
  <c r="N57" i="9"/>
  <c r="P57" i="9"/>
  <c r="U57" i="9"/>
  <c r="S73" i="9"/>
  <c r="N73" i="9"/>
  <c r="P73" i="9"/>
  <c r="U73" i="9"/>
  <c r="L86" i="17"/>
  <c r="P86" i="17"/>
  <c r="S92" i="9"/>
  <c r="N92" i="9"/>
  <c r="N98" i="9"/>
  <c r="S98" i="9"/>
  <c r="U98" i="9"/>
  <c r="P98" i="9"/>
  <c r="T101" i="10"/>
  <c r="O101" i="10"/>
  <c r="O109" i="9"/>
  <c r="T109" i="9"/>
  <c r="T116" i="9"/>
  <c r="O116" i="9"/>
  <c r="T124" i="9"/>
  <c r="O124" i="9"/>
  <c r="E130" i="17"/>
  <c r="F129" i="10"/>
  <c r="J130" i="5"/>
  <c r="M130" i="5" s="1"/>
  <c r="T140" i="9"/>
  <c r="O140" i="9"/>
  <c r="E146" i="17"/>
  <c r="F145" i="10"/>
  <c r="J146" i="5"/>
  <c r="M146" i="5" s="1"/>
  <c r="W156" i="7"/>
  <c r="U167" i="9"/>
  <c r="P167" i="9"/>
  <c r="U183" i="10"/>
  <c r="P183" i="10"/>
  <c r="S204" i="9"/>
  <c r="N204" i="9"/>
  <c r="P242" i="17"/>
  <c r="L242" i="17"/>
  <c r="S259" i="10"/>
  <c r="N259" i="10"/>
  <c r="E276" i="17"/>
  <c r="F275" i="10"/>
  <c r="J276" i="5"/>
  <c r="M276" i="5" s="1"/>
  <c r="L292" i="17"/>
  <c r="P292" i="17"/>
  <c r="D292" i="17"/>
  <c r="F291" i="9"/>
  <c r="I292" i="5"/>
  <c r="L292" i="5" s="1"/>
  <c r="T299" i="10"/>
  <c r="O299" i="10"/>
  <c r="U30" i="10"/>
  <c r="P30" i="10"/>
  <c r="U38" i="10"/>
  <c r="P38" i="10"/>
  <c r="P39" i="17"/>
  <c r="L39" i="17"/>
  <c r="T74" i="9"/>
  <c r="O74" i="9"/>
  <c r="O115" i="10"/>
  <c r="T115" i="10"/>
  <c r="L116" i="17"/>
  <c r="P116" i="17"/>
  <c r="N125" i="10"/>
  <c r="S125" i="10"/>
  <c r="P147" i="10"/>
  <c r="U147" i="10"/>
  <c r="P157" i="10"/>
  <c r="U157" i="10"/>
  <c r="X82" i="7"/>
  <c r="Z82" i="7" s="1"/>
  <c r="AB82" i="7" s="1"/>
  <c r="AD82" i="7" s="1"/>
  <c r="AF82" i="7" s="1"/>
  <c r="C82" i="9" s="1"/>
  <c r="Y82" i="7"/>
  <c r="Y275" i="7"/>
  <c r="X275" i="7"/>
  <c r="Z275" i="7" s="1"/>
  <c r="AB275" i="7" s="1"/>
  <c r="AD275" i="7" s="1"/>
  <c r="AF275" i="7" s="1"/>
  <c r="C275" i="9" s="1"/>
  <c r="U4" i="9"/>
  <c r="P4" i="9"/>
  <c r="T119" i="9"/>
  <c r="O119" i="9"/>
  <c r="N128" i="10"/>
  <c r="S128" i="10"/>
  <c r="O139" i="10"/>
  <c r="T139" i="10"/>
  <c r="P139" i="10"/>
  <c r="U139" i="10"/>
  <c r="N187" i="10"/>
  <c r="S187" i="10"/>
  <c r="U224" i="9"/>
  <c r="P224" i="9"/>
  <c r="U240" i="10"/>
  <c r="P240" i="10"/>
  <c r="X10" i="7"/>
  <c r="Z10" i="7" s="1"/>
  <c r="AB10" i="7" s="1"/>
  <c r="AD10" i="7" s="1"/>
  <c r="AF10" i="7" s="1"/>
  <c r="T10" i="10"/>
  <c r="O10" i="10"/>
  <c r="T26" i="9"/>
  <c r="O26" i="9"/>
  <c r="O46" i="9"/>
  <c r="T46" i="9"/>
  <c r="P51" i="17"/>
  <c r="L51" i="17"/>
  <c r="T62" i="10"/>
  <c r="O62" i="10"/>
  <c r="P108" i="17"/>
  <c r="L108" i="17"/>
  <c r="U131" i="9"/>
  <c r="P131" i="9"/>
  <c r="P136" i="9"/>
  <c r="U136" i="9"/>
  <c r="X114" i="7"/>
  <c r="Z114" i="7" s="1"/>
  <c r="AB114" i="7" s="1"/>
  <c r="AD114" i="7" s="1"/>
  <c r="AF114" i="7" s="1"/>
  <c r="C114" i="9" s="1"/>
  <c r="X138" i="7"/>
  <c r="Z138" i="7" s="1"/>
  <c r="AB138" i="7" s="1"/>
  <c r="AD138" i="7" s="1"/>
  <c r="AF138" i="7" s="1"/>
  <c r="C138" i="9" s="1"/>
  <c r="Y138" i="7"/>
  <c r="Q87" i="9"/>
  <c r="W87" i="9" s="1"/>
  <c r="M87" i="9"/>
  <c r="L87" i="9"/>
  <c r="V87" i="9" s="1"/>
  <c r="R87" i="9"/>
  <c r="P29" i="17"/>
  <c r="L29" i="17"/>
  <c r="U36" i="10"/>
  <c r="P36" i="10"/>
  <c r="E97" i="17"/>
  <c r="F96" i="10"/>
  <c r="J97" i="5"/>
  <c r="M97" i="5" s="1"/>
  <c r="P105" i="17"/>
  <c r="L105" i="17"/>
  <c r="L128" i="17"/>
  <c r="P128" i="17"/>
  <c r="P144" i="17"/>
  <c r="L144" i="17"/>
  <c r="E154" i="17"/>
  <c r="F153" i="10"/>
  <c r="J154" i="5"/>
  <c r="M154" i="5" s="1"/>
  <c r="T169" i="10"/>
  <c r="O169" i="10"/>
  <c r="D170" i="17"/>
  <c r="F169" i="9"/>
  <c r="I170" i="5"/>
  <c r="L170" i="5" s="1"/>
  <c r="D176" i="17"/>
  <c r="F175" i="9"/>
  <c r="I176" i="5"/>
  <c r="L176" i="5" s="1"/>
  <c r="E192" i="17"/>
  <c r="F191" i="10"/>
  <c r="J192" i="5"/>
  <c r="M192" i="5" s="1"/>
  <c r="S239" i="9"/>
  <c r="N239" i="9"/>
  <c r="E259" i="17"/>
  <c r="F258" i="10"/>
  <c r="J259" i="5"/>
  <c r="M259" i="5" s="1"/>
  <c r="E267" i="17"/>
  <c r="F266" i="10"/>
  <c r="J267" i="5"/>
  <c r="M267" i="5" s="1"/>
  <c r="E275" i="17"/>
  <c r="F274" i="10"/>
  <c r="J275" i="5"/>
  <c r="M275" i="5" s="1"/>
  <c r="O287" i="10"/>
  <c r="T287" i="10"/>
  <c r="T294" i="9"/>
  <c r="O294" i="9"/>
  <c r="S295" i="10"/>
  <c r="N295" i="10"/>
  <c r="L296" i="17"/>
  <c r="P296" i="17"/>
  <c r="T303" i="10"/>
  <c r="O303" i="10"/>
  <c r="D283" i="17"/>
  <c r="F282" i="9"/>
  <c r="I283" i="5"/>
  <c r="L283" i="5" s="1"/>
  <c r="O134" i="9"/>
  <c r="T134" i="9"/>
  <c r="D155" i="17"/>
  <c r="F154" i="9"/>
  <c r="I155" i="5"/>
  <c r="L155" i="5" s="1"/>
  <c r="O178" i="10"/>
  <c r="T178" i="10"/>
  <c r="U194" i="10"/>
  <c r="P194" i="10"/>
  <c r="P195" i="17"/>
  <c r="L195" i="17"/>
  <c r="U198" i="9"/>
  <c r="P198" i="9"/>
  <c r="P210" i="10"/>
  <c r="U210" i="10"/>
  <c r="O222" i="9"/>
  <c r="T222" i="9"/>
  <c r="E227" i="17"/>
  <c r="F226" i="10"/>
  <c r="J227" i="5"/>
  <c r="M227" i="5" s="1"/>
  <c r="O230" i="9"/>
  <c r="T230" i="9"/>
  <c r="P242" i="9"/>
  <c r="U242" i="9"/>
  <c r="U264" i="9"/>
  <c r="P264" i="9"/>
  <c r="O268" i="10"/>
  <c r="T268" i="10"/>
  <c r="N280" i="9"/>
  <c r="S280" i="9"/>
  <c r="S293" i="9"/>
  <c r="N293" i="9"/>
  <c r="T273" i="9"/>
  <c r="O273" i="9"/>
  <c r="E293" i="17"/>
  <c r="F292" i="10"/>
  <c r="J293" i="5"/>
  <c r="M293" i="5" s="1"/>
  <c r="P248" i="17"/>
  <c r="L248" i="17"/>
  <c r="T290" i="9"/>
  <c r="O290" i="9"/>
  <c r="O91" i="10"/>
  <c r="T91" i="10"/>
  <c r="Y96" i="7"/>
  <c r="X96" i="7"/>
  <c r="Z96" i="7" s="1"/>
  <c r="AB96" i="7" s="1"/>
  <c r="AD96" i="7" s="1"/>
  <c r="AF96" i="7" s="1"/>
  <c r="C96" i="9" s="1"/>
  <c r="V42" i="7"/>
  <c r="X134" i="7"/>
  <c r="Z134" i="7" s="1"/>
  <c r="AB134" i="7" s="1"/>
  <c r="AD134" i="7" s="1"/>
  <c r="AF134" i="7" s="1"/>
  <c r="C134" i="9" s="1"/>
  <c r="Y134" i="7"/>
  <c r="X162" i="7"/>
  <c r="Z162" i="7" s="1"/>
  <c r="AB162" i="7" s="1"/>
  <c r="AD162" i="7" s="1"/>
  <c r="AF162" i="7" s="1"/>
  <c r="C162" i="9" s="1"/>
  <c r="Y162" i="7"/>
  <c r="O5" i="10"/>
  <c r="T5" i="10"/>
  <c r="S111" i="10"/>
  <c r="N111" i="10"/>
  <c r="T144" i="9"/>
  <c r="O144" i="9"/>
  <c r="S176" i="10"/>
  <c r="N176" i="10"/>
  <c r="E198" i="17"/>
  <c r="F197" i="10"/>
  <c r="J198" i="5"/>
  <c r="M198" i="5" s="1"/>
  <c r="T213" i="9"/>
  <c r="O213" i="9"/>
  <c r="T235" i="10"/>
  <c r="O235" i="10"/>
  <c r="T78" i="10"/>
  <c r="O78" i="10"/>
  <c r="P206" i="17"/>
  <c r="L206" i="17"/>
  <c r="X206" i="7"/>
  <c r="Z206" i="7" s="1"/>
  <c r="AB206" i="7" s="1"/>
  <c r="AD206" i="7" s="1"/>
  <c r="AF206" i="7" s="1"/>
  <c r="C206" i="9" s="1"/>
  <c r="P65" i="17"/>
  <c r="L65" i="17"/>
  <c r="N94" i="9"/>
  <c r="S94" i="9"/>
  <c r="P112" i="9"/>
  <c r="U112" i="9"/>
  <c r="L122" i="17"/>
  <c r="P122" i="17"/>
  <c r="T121" i="10"/>
  <c r="O121" i="10"/>
  <c r="D138" i="17"/>
  <c r="F137" i="9"/>
  <c r="I138" i="5"/>
  <c r="L138" i="5" s="1"/>
  <c r="P175" i="10"/>
  <c r="U175" i="10"/>
  <c r="T180" i="9"/>
  <c r="O180" i="9"/>
  <c r="S185" i="9"/>
  <c r="N185" i="9"/>
  <c r="P185" i="9"/>
  <c r="U185" i="9"/>
  <c r="N196" i="10"/>
  <c r="S196" i="10"/>
  <c r="N228" i="10"/>
  <c r="S228" i="10"/>
  <c r="N233" i="10"/>
  <c r="S233" i="10"/>
  <c r="G272" i="17"/>
  <c r="K271" i="9"/>
  <c r="S279" i="10"/>
  <c r="N279" i="10"/>
  <c r="U126" i="9"/>
  <c r="P126" i="9"/>
  <c r="E139" i="17"/>
  <c r="F138" i="10"/>
  <c r="J139" i="5"/>
  <c r="M139" i="5" s="1"/>
  <c r="O170" i="10"/>
  <c r="T170" i="10"/>
  <c r="P187" i="17"/>
  <c r="L187" i="17"/>
  <c r="G215" i="17"/>
  <c r="K214" i="9"/>
  <c r="G239" i="17"/>
  <c r="K238" i="9"/>
  <c r="T250" i="10"/>
  <c r="O250" i="10"/>
  <c r="P261" i="17"/>
  <c r="L261" i="17"/>
  <c r="G277" i="17"/>
  <c r="K276" i="9"/>
  <c r="E286" i="17"/>
  <c r="F285" i="10"/>
  <c r="J286" i="5"/>
  <c r="M286" i="5" s="1"/>
  <c r="T301" i="9"/>
  <c r="O301" i="9"/>
  <c r="U261" i="10"/>
  <c r="P261" i="10"/>
  <c r="T281" i="9"/>
  <c r="O281" i="9"/>
  <c r="E289" i="17"/>
  <c r="F288" i="10"/>
  <c r="J289" i="5"/>
  <c r="M289" i="5" s="1"/>
  <c r="W268" i="7"/>
  <c r="G72" i="17"/>
  <c r="K71" i="9"/>
  <c r="S9" i="9"/>
  <c r="N9" i="9"/>
  <c r="U29" i="9"/>
  <c r="P29" i="9"/>
  <c r="L46" i="17"/>
  <c r="P46" i="17"/>
  <c r="T77" i="10"/>
  <c r="O77" i="10"/>
  <c r="Y16" i="7"/>
  <c r="X16" i="7"/>
  <c r="Z16" i="7" s="1"/>
  <c r="AB16" i="7" s="1"/>
  <c r="AD16" i="7" s="1"/>
  <c r="AF16" i="7" s="1"/>
  <c r="C16" i="9" s="1"/>
  <c r="S51" i="10"/>
  <c r="N51" i="10"/>
  <c r="W212" i="7"/>
  <c r="P12" i="9"/>
  <c r="U12" i="9"/>
  <c r="D210" i="17"/>
  <c r="F209" i="9"/>
  <c r="I210" i="5"/>
  <c r="L210" i="5" s="1"/>
  <c r="T91" i="9"/>
  <c r="O91" i="9"/>
  <c r="E212" i="17"/>
  <c r="F211" i="10"/>
  <c r="J212" i="5"/>
  <c r="M212" i="5" s="1"/>
  <c r="X93" i="7"/>
  <c r="Z93" i="7" s="1"/>
  <c r="AB93" i="7" s="1"/>
  <c r="AD93" i="7" s="1"/>
  <c r="AF93" i="7" s="1"/>
  <c r="C93" i="9" s="1"/>
  <c r="S119" i="10"/>
  <c r="N119" i="10"/>
  <c r="S26" i="10"/>
  <c r="N26" i="10"/>
  <c r="T46" i="10"/>
  <c r="O46" i="10"/>
  <c r="S46" i="10"/>
  <c r="N46" i="10"/>
  <c r="P70" i="10"/>
  <c r="U70" i="10"/>
  <c r="N78" i="9"/>
  <c r="S78" i="9"/>
  <c r="U78" i="9"/>
  <c r="P78" i="9"/>
  <c r="N99" i="9"/>
  <c r="S99" i="9"/>
  <c r="P131" i="10"/>
  <c r="U131" i="10"/>
  <c r="P28" i="9"/>
  <c r="U28" i="9"/>
  <c r="W31" i="7"/>
  <c r="W39" i="7"/>
  <c r="V55" i="7"/>
  <c r="V71" i="7"/>
  <c r="N102" i="9"/>
  <c r="S102" i="9"/>
  <c r="X113" i="7"/>
  <c r="Z113" i="7" s="1"/>
  <c r="AB113" i="7" s="1"/>
  <c r="AD113" i="7" s="1"/>
  <c r="AF113" i="7" s="1"/>
  <c r="C113" i="9" s="1"/>
  <c r="Y113" i="7"/>
  <c r="D133" i="17"/>
  <c r="F132" i="9"/>
  <c r="I133" i="5"/>
  <c r="L133" i="5" s="1"/>
  <c r="P186" i="17"/>
  <c r="L186" i="17"/>
  <c r="T191" i="10"/>
  <c r="O191" i="10"/>
  <c r="S201" i="9"/>
  <c r="N201" i="9"/>
  <c r="S228" i="9"/>
  <c r="N228" i="9"/>
  <c r="U263" i="9"/>
  <c r="P263" i="9"/>
  <c r="T266" i="10"/>
  <c r="O266" i="10"/>
  <c r="S266" i="10"/>
  <c r="N266" i="10"/>
  <c r="S271" i="9"/>
  <c r="N271" i="9"/>
  <c r="P282" i="9"/>
  <c r="U282" i="9"/>
  <c r="T150" i="10"/>
  <c r="O150" i="10"/>
  <c r="U182" i="10"/>
  <c r="P182" i="10"/>
  <c r="S206" i="9"/>
  <c r="N206" i="9"/>
  <c r="P235" i="17"/>
  <c r="L235" i="17"/>
  <c r="O238" i="10"/>
  <c r="T238" i="10"/>
  <c r="U264" i="10"/>
  <c r="P264" i="10"/>
  <c r="E298" i="17"/>
  <c r="F297" i="10"/>
  <c r="J298" i="5"/>
  <c r="M298" i="5" s="1"/>
  <c r="X260" i="7"/>
  <c r="Z260" i="7" s="1"/>
  <c r="AB260" i="7" s="1"/>
  <c r="AD260" i="7" s="1"/>
  <c r="AF260" i="7" s="1"/>
  <c r="C260" i="9" s="1"/>
  <c r="T71" i="9"/>
  <c r="O71" i="9"/>
  <c r="O79" i="10"/>
  <c r="T79" i="10"/>
  <c r="P37" i="10"/>
  <c r="U37" i="10"/>
  <c r="N69" i="10"/>
  <c r="S69" i="10"/>
  <c r="X216" i="7"/>
  <c r="Z216" i="7" s="1"/>
  <c r="AB216" i="7" s="1"/>
  <c r="AD216" i="7" s="1"/>
  <c r="AF216" i="7" s="1"/>
  <c r="C216" i="9" s="1"/>
  <c r="N27" i="10"/>
  <c r="S27" i="10"/>
  <c r="D44" i="17"/>
  <c r="F43" i="9"/>
  <c r="I44" i="5"/>
  <c r="L44" i="5" s="1"/>
  <c r="T59" i="9"/>
  <c r="O59" i="9"/>
  <c r="T67" i="9"/>
  <c r="O67" i="9"/>
  <c r="U75" i="9"/>
  <c r="P75" i="9"/>
  <c r="D34" i="17"/>
  <c r="F33" i="9"/>
  <c r="I34" i="5"/>
  <c r="L34" i="5" s="1"/>
  <c r="T41" i="10"/>
  <c r="O41" i="10"/>
  <c r="D8" i="17"/>
  <c r="F7" i="9"/>
  <c r="G7" i="9" s="1"/>
  <c r="I8" i="5"/>
  <c r="L8" i="5" s="1"/>
  <c r="N92" i="10"/>
  <c r="S92" i="10"/>
  <c r="T116" i="10"/>
  <c r="O116" i="10"/>
  <c r="L118" i="17"/>
  <c r="P118" i="17"/>
  <c r="U124" i="10"/>
  <c r="P124" i="10"/>
  <c r="O140" i="10"/>
  <c r="T140" i="10"/>
  <c r="T156" i="9"/>
  <c r="O156" i="9"/>
  <c r="P161" i="9"/>
  <c r="U161" i="9"/>
  <c r="E178" i="17"/>
  <c r="F177" i="10"/>
  <c r="J178" i="5"/>
  <c r="M178" i="5" s="1"/>
  <c r="U183" i="9"/>
  <c r="P183" i="9"/>
  <c r="N199" i="9"/>
  <c r="S199" i="9"/>
  <c r="U215" i="10"/>
  <c r="P215" i="10"/>
  <c r="S225" i="9"/>
  <c r="N225" i="9"/>
  <c r="S267" i="9"/>
  <c r="N267" i="9"/>
  <c r="P278" i="9"/>
  <c r="U278" i="9"/>
  <c r="T290" i="10"/>
  <c r="O290" i="10"/>
  <c r="S290" i="10"/>
  <c r="N290" i="10"/>
  <c r="P262" i="9"/>
  <c r="U262" i="9"/>
  <c r="S262" i="9"/>
  <c r="N262" i="9"/>
  <c r="W14" i="7"/>
  <c r="T15" i="9"/>
  <c r="O15" i="9"/>
  <c r="D39" i="17"/>
  <c r="F38" i="9"/>
  <c r="I39" i="5"/>
  <c r="L39" i="5" s="1"/>
  <c r="P66" i="10"/>
  <c r="U66" i="10"/>
  <c r="N115" i="9"/>
  <c r="S115" i="9"/>
  <c r="S125" i="9"/>
  <c r="N125" i="9"/>
  <c r="S157" i="9"/>
  <c r="N157" i="9"/>
  <c r="N200" i="9"/>
  <c r="S200" i="9"/>
  <c r="N216" i="10"/>
  <c r="S216" i="10"/>
  <c r="U216" i="10"/>
  <c r="P216" i="10"/>
  <c r="N6" i="9"/>
  <c r="S6" i="9"/>
  <c r="S14" i="10"/>
  <c r="N14" i="10"/>
  <c r="U87" i="10"/>
  <c r="P87" i="10"/>
  <c r="P95" i="10"/>
  <c r="U95" i="10"/>
  <c r="E129" i="17"/>
  <c r="F128" i="10"/>
  <c r="J129" i="5"/>
  <c r="M129" i="5" s="1"/>
  <c r="U133" i="9"/>
  <c r="P133" i="9"/>
  <c r="P145" i="17"/>
  <c r="L145" i="17"/>
  <c r="E150" i="17"/>
  <c r="F149" i="10"/>
  <c r="J150" i="5"/>
  <c r="M150" i="5" s="1"/>
  <c r="T155" i="9"/>
  <c r="O155" i="9"/>
  <c r="P181" i="10"/>
  <c r="U181" i="10"/>
  <c r="X189" i="7"/>
  <c r="Z189" i="7" s="1"/>
  <c r="AB189" i="7" s="1"/>
  <c r="AD189" i="7" s="1"/>
  <c r="AF189" i="7" s="1"/>
  <c r="C189" i="9" s="1"/>
  <c r="Y189" i="7"/>
  <c r="U197" i="10"/>
  <c r="P197" i="10"/>
  <c r="U245" i="9"/>
  <c r="P245" i="9"/>
  <c r="D27" i="17"/>
  <c r="F26" i="9"/>
  <c r="I27" i="5"/>
  <c r="L27" i="5" s="1"/>
  <c r="D47" i="17"/>
  <c r="F46" i="9"/>
  <c r="I47" i="5"/>
  <c r="L47" i="5" s="1"/>
  <c r="U50" i="9"/>
  <c r="P50" i="9"/>
  <c r="T54" i="10"/>
  <c r="O54" i="10"/>
  <c r="U107" i="9"/>
  <c r="P107" i="9"/>
  <c r="D164" i="17"/>
  <c r="F163" i="9"/>
  <c r="I164" i="5"/>
  <c r="L164" i="5" s="1"/>
  <c r="T184" i="10"/>
  <c r="O184" i="10"/>
  <c r="T189" i="10"/>
  <c r="O189" i="10"/>
  <c r="D196" i="17"/>
  <c r="F195" i="9"/>
  <c r="I196" i="5"/>
  <c r="L196" i="5" s="1"/>
  <c r="P222" i="17"/>
  <c r="L222" i="17"/>
  <c r="P238" i="17"/>
  <c r="L238" i="17"/>
  <c r="N237" i="10"/>
  <c r="S237" i="10"/>
  <c r="P244" i="17"/>
  <c r="L244" i="17"/>
  <c r="F8" i="10"/>
  <c r="E9" i="17"/>
  <c r="J9" i="5"/>
  <c r="M9" i="5" s="1"/>
  <c r="V51" i="7"/>
  <c r="V67" i="7"/>
  <c r="S94" i="10"/>
  <c r="N94" i="10"/>
  <c r="U112" i="10"/>
  <c r="P112" i="10"/>
  <c r="D116" i="17"/>
  <c r="F115" i="9"/>
  <c r="I116" i="5"/>
  <c r="L116" i="5" s="1"/>
  <c r="U118" i="9"/>
  <c r="P118" i="9"/>
  <c r="O121" i="9"/>
  <c r="T121" i="9"/>
  <c r="L149" i="17"/>
  <c r="P149" i="17"/>
  <c r="T159" i="10"/>
  <c r="O159" i="10"/>
  <c r="X185" i="7"/>
  <c r="Z185" i="7" s="1"/>
  <c r="AB185" i="7" s="1"/>
  <c r="AD185" i="7" s="1"/>
  <c r="AF185" i="7" s="1"/>
  <c r="C185" i="9" s="1"/>
  <c r="Y185" i="7"/>
  <c r="X191" i="7"/>
  <c r="Z191" i="7" s="1"/>
  <c r="AB191" i="7" s="1"/>
  <c r="AD191" i="7" s="1"/>
  <c r="AF191" i="7" s="1"/>
  <c r="C191" i="9" s="1"/>
  <c r="T212" i="10"/>
  <c r="O212" i="10"/>
  <c r="N217" i="10"/>
  <c r="S217" i="10"/>
  <c r="D224" i="17"/>
  <c r="F223" i="9"/>
  <c r="I224" i="5"/>
  <c r="L224" i="5" s="1"/>
  <c r="S255" i="10"/>
  <c r="N255" i="10"/>
  <c r="P255" i="10"/>
  <c r="U255" i="10"/>
  <c r="P294" i="10"/>
  <c r="U294" i="10"/>
  <c r="L303" i="17"/>
  <c r="P303" i="17"/>
  <c r="U302" i="10"/>
  <c r="P302" i="10"/>
  <c r="U303" i="9"/>
  <c r="P303" i="9"/>
  <c r="N146" i="9"/>
  <c r="S146" i="9"/>
  <c r="U146" i="9"/>
  <c r="P146" i="9"/>
  <c r="L159" i="17"/>
  <c r="P159" i="17"/>
  <c r="T158" i="10"/>
  <c r="O158" i="10"/>
  <c r="T162" i="9"/>
  <c r="O162" i="9"/>
  <c r="U194" i="9"/>
  <c r="P194" i="9"/>
  <c r="S206" i="10"/>
  <c r="N206" i="10"/>
  <c r="E269" i="17"/>
  <c r="F268" i="10"/>
  <c r="J269" i="5"/>
  <c r="M269" i="5" s="1"/>
  <c r="U272" i="10"/>
  <c r="P272" i="10"/>
  <c r="E290" i="17"/>
  <c r="F289" i="10"/>
  <c r="J290" i="5"/>
  <c r="M290" i="5" s="1"/>
  <c r="N269" i="9"/>
  <c r="S269" i="9"/>
  <c r="P282" i="17"/>
  <c r="L282" i="17"/>
  <c r="U296" i="10"/>
  <c r="P296" i="10"/>
  <c r="G48" i="17"/>
  <c r="K47" i="9"/>
  <c r="U27" i="9"/>
  <c r="P27" i="9"/>
  <c r="O43" i="10"/>
  <c r="T43" i="10"/>
  <c r="D24" i="17"/>
  <c r="F23" i="9"/>
  <c r="I24" i="5"/>
  <c r="L24" i="5" s="1"/>
  <c r="X262" i="7"/>
  <c r="Z262" i="7" s="1"/>
  <c r="AB262" i="7" s="1"/>
  <c r="AD262" i="7" s="1"/>
  <c r="AF262" i="7" s="1"/>
  <c r="C262" i="9" s="1"/>
  <c r="Y262" i="7"/>
  <c r="L22" i="17"/>
  <c r="P22" i="17"/>
  <c r="S33" i="9"/>
  <c r="N33" i="9"/>
  <c r="O49" i="9"/>
  <c r="T49" i="9"/>
  <c r="S81" i="9"/>
  <c r="N81" i="9"/>
  <c r="G82" i="17"/>
  <c r="K81" i="9"/>
  <c r="O12" i="10"/>
  <c r="T12" i="10"/>
  <c r="O18" i="9"/>
  <c r="T18" i="9"/>
  <c r="W48" i="7"/>
  <c r="W91" i="7"/>
  <c r="O93" i="9"/>
  <c r="T93" i="9"/>
  <c r="T114" i="9"/>
  <c r="O114" i="9"/>
  <c r="L123" i="17"/>
  <c r="P123" i="17"/>
  <c r="L157" i="17"/>
  <c r="P157" i="17"/>
  <c r="P162" i="17"/>
  <c r="L162" i="17"/>
  <c r="T177" i="10"/>
  <c r="O177" i="10"/>
  <c r="V199" i="7"/>
  <c r="U220" i="9"/>
  <c r="P220" i="9"/>
  <c r="S257" i="10"/>
  <c r="N257" i="10"/>
  <c r="S259" i="9"/>
  <c r="N259" i="9"/>
  <c r="P276" i="17"/>
  <c r="L276" i="17"/>
  <c r="T298" i="9"/>
  <c r="O298" i="9"/>
  <c r="U179" i="10"/>
  <c r="P179" i="10"/>
  <c r="X170" i="7"/>
  <c r="Z170" i="7" s="1"/>
  <c r="AB170" i="7" s="1"/>
  <c r="AD170" i="7" s="1"/>
  <c r="AF170" i="7" s="1"/>
  <c r="C170" i="9" s="1"/>
  <c r="X194" i="7"/>
  <c r="Z194" i="7" s="1"/>
  <c r="AB194" i="7" s="1"/>
  <c r="AD194" i="7" s="1"/>
  <c r="AF194" i="7" s="1"/>
  <c r="C194" i="9" s="1"/>
  <c r="W293" i="7"/>
  <c r="D7" i="17"/>
  <c r="F6" i="9"/>
  <c r="G6" i="9" s="1"/>
  <c r="I7" i="5"/>
  <c r="L7" i="5" s="1"/>
  <c r="D16" i="17"/>
  <c r="F15" i="9"/>
  <c r="I16" i="5"/>
  <c r="L16" i="5" s="1"/>
  <c r="O103" i="10"/>
  <c r="T103" i="10"/>
  <c r="V155" i="7"/>
  <c r="S160" i="10"/>
  <c r="N160" i="10"/>
  <c r="P171" i="10"/>
  <c r="U171" i="10"/>
  <c r="N203" i="9"/>
  <c r="S203" i="9"/>
  <c r="O219" i="9"/>
  <c r="T219" i="9"/>
  <c r="G252" i="17"/>
  <c r="K251" i="9"/>
  <c r="D51" i="17"/>
  <c r="F50" i="9"/>
  <c r="I51" i="5"/>
  <c r="L51" i="5" s="1"/>
  <c r="S99" i="10"/>
  <c r="N99" i="10"/>
  <c r="Y120" i="7"/>
  <c r="X120" i="7"/>
  <c r="Z120" i="7" s="1"/>
  <c r="AB120" i="7" s="1"/>
  <c r="AD120" i="7" s="1"/>
  <c r="AF120" i="7" s="1"/>
  <c r="C120" i="9" s="1"/>
  <c r="S184" i="9"/>
  <c r="N184" i="9"/>
  <c r="S237" i="9"/>
  <c r="N237" i="9"/>
  <c r="O243" i="9"/>
  <c r="T243" i="9"/>
  <c r="D23" i="17"/>
  <c r="F22" i="9"/>
  <c r="I23" i="5"/>
  <c r="L23" i="5" s="1"/>
  <c r="O40" i="10"/>
  <c r="T40" i="10"/>
  <c r="U56" i="10"/>
  <c r="P56" i="10"/>
  <c r="O80" i="10"/>
  <c r="T80" i="10"/>
  <c r="O88" i="10"/>
  <c r="T88" i="10"/>
  <c r="T102" i="10"/>
  <c r="O102" i="10"/>
  <c r="P11" i="10"/>
  <c r="U11" i="10"/>
  <c r="W244" i="7"/>
  <c r="U39" i="10"/>
  <c r="P39" i="10"/>
  <c r="P64" i="17"/>
  <c r="L64" i="17"/>
  <c r="Y7" i="7"/>
  <c r="X7" i="7"/>
  <c r="Z7" i="7" s="1"/>
  <c r="AB7" i="7" s="1"/>
  <c r="AD7" i="7" s="1"/>
  <c r="AF7" i="7" s="1"/>
  <c r="S100" i="9"/>
  <c r="N100" i="9"/>
  <c r="P106" i="10"/>
  <c r="U106" i="10"/>
  <c r="N109" i="10"/>
  <c r="S109" i="10"/>
  <c r="V129" i="7"/>
  <c r="O151" i="10"/>
  <c r="T151" i="10"/>
  <c r="N204" i="10"/>
  <c r="S204" i="10"/>
  <c r="N252" i="9"/>
  <c r="S252" i="9"/>
  <c r="E17" i="17"/>
  <c r="F16" i="10"/>
  <c r="J17" i="5"/>
  <c r="M17" i="5" s="1"/>
  <c r="Y152" i="7"/>
  <c r="X152" i="7"/>
  <c r="Z152" i="7" s="1"/>
  <c r="AB152" i="7" s="1"/>
  <c r="AD152" i="7" s="1"/>
  <c r="AF152" i="7" s="1"/>
  <c r="C152" i="9" s="1"/>
  <c r="G228" i="17"/>
  <c r="K227" i="9"/>
  <c r="T4" i="10"/>
  <c r="O4" i="10"/>
  <c r="N171" i="9"/>
  <c r="S171" i="9"/>
  <c r="G225" i="17"/>
  <c r="K224" i="9"/>
  <c r="E236" i="17"/>
  <c r="F235" i="10"/>
  <c r="J236" i="5"/>
  <c r="M236" i="5" s="1"/>
  <c r="G270" i="17"/>
  <c r="K269" i="9"/>
  <c r="U58" i="9"/>
  <c r="P58" i="9"/>
  <c r="P174" i="17"/>
  <c r="L174" i="17"/>
  <c r="P205" i="9"/>
  <c r="U205" i="9"/>
  <c r="T205" i="9"/>
  <c r="O205" i="9"/>
  <c r="O248" i="9"/>
  <c r="T248" i="9"/>
  <c r="R117" i="9"/>
  <c r="M117" i="9"/>
  <c r="L117" i="9"/>
  <c r="Q117" i="9"/>
  <c r="S88" i="9"/>
  <c r="N88" i="9"/>
  <c r="U97" i="10"/>
  <c r="P97" i="10"/>
  <c r="E197" i="17"/>
  <c r="F196" i="10"/>
  <c r="J197" i="5"/>
  <c r="M197" i="5" s="1"/>
  <c r="O196" i="9"/>
  <c r="T196" i="9"/>
  <c r="T207" i="9"/>
  <c r="O207" i="9"/>
  <c r="G245" i="17"/>
  <c r="K244" i="9"/>
  <c r="D127" i="17"/>
  <c r="F126" i="9"/>
  <c r="I127" i="5"/>
  <c r="L127" i="5" s="1"/>
  <c r="E187" i="17"/>
  <c r="F186" i="10"/>
  <c r="J187" i="5"/>
  <c r="M187" i="5" s="1"/>
  <c r="P198" i="10"/>
  <c r="U198" i="10"/>
  <c r="S198" i="10"/>
  <c r="N198" i="10"/>
  <c r="T222" i="10"/>
  <c r="O222" i="10"/>
  <c r="P254" i="9"/>
  <c r="U254" i="9"/>
  <c r="S254" i="9"/>
  <c r="N254" i="9"/>
  <c r="T260" i="9"/>
  <c r="O260" i="9"/>
  <c r="N276" i="9"/>
  <c r="S276" i="9"/>
  <c r="U276" i="9"/>
  <c r="P276" i="9"/>
  <c r="U280" i="10"/>
  <c r="P280" i="10"/>
  <c r="P246" i="9"/>
  <c r="U246" i="9"/>
  <c r="S246" i="9"/>
  <c r="N246" i="9"/>
  <c r="T284" i="9"/>
  <c r="O284" i="9"/>
  <c r="P294" i="17"/>
  <c r="L294" i="17"/>
  <c r="T261" i="9"/>
  <c r="O261" i="9"/>
  <c r="T273" i="10"/>
  <c r="O273" i="10"/>
  <c r="U55" i="9"/>
  <c r="P55" i="9"/>
  <c r="V242" i="7"/>
  <c r="V258" i="7"/>
  <c r="G9" i="17"/>
  <c r="K8" i="9"/>
  <c r="U9" i="10"/>
  <c r="P9" i="10"/>
  <c r="N19" i="9"/>
  <c r="S19" i="9"/>
  <c r="U45" i="9"/>
  <c r="P45" i="9"/>
  <c r="E62" i="17"/>
  <c r="F61" i="10"/>
  <c r="J62" i="5"/>
  <c r="M62" i="5" s="1"/>
  <c r="U61" i="9"/>
  <c r="P61" i="9"/>
  <c r="O67" i="10"/>
  <c r="T67" i="10"/>
  <c r="E24" i="17"/>
  <c r="F23" i="10"/>
  <c r="J24" i="5"/>
  <c r="M24" i="5" s="1"/>
  <c r="S25" i="9"/>
  <c r="N25" i="9"/>
  <c r="P25" i="9"/>
  <c r="U25" i="9"/>
  <c r="S41" i="9"/>
  <c r="N41" i="9"/>
  <c r="X32" i="7"/>
  <c r="Z32" i="7" s="1"/>
  <c r="AB32" i="7" s="1"/>
  <c r="AD32" i="7" s="1"/>
  <c r="AF32" i="7" s="1"/>
  <c r="C32" i="9" s="1"/>
  <c r="W56" i="7"/>
  <c r="D85" i="17"/>
  <c r="F84" i="9"/>
  <c r="I85" i="5"/>
  <c r="L85" i="5" s="1"/>
  <c r="T100" i="10"/>
  <c r="O100" i="10"/>
  <c r="L102" i="17"/>
  <c r="P102" i="17"/>
  <c r="T122" i="9"/>
  <c r="O122" i="9"/>
  <c r="S129" i="9"/>
  <c r="N129" i="9"/>
  <c r="S145" i="9"/>
  <c r="N145" i="9"/>
  <c r="E152" i="17"/>
  <c r="F151" i="10"/>
  <c r="J152" i="5"/>
  <c r="M152" i="5" s="1"/>
  <c r="Y172" i="7"/>
  <c r="X172" i="7"/>
  <c r="Z172" i="7" s="1"/>
  <c r="AB172" i="7" s="1"/>
  <c r="AD172" i="7" s="1"/>
  <c r="AF172" i="7" s="1"/>
  <c r="C172" i="9" s="1"/>
  <c r="E205" i="17"/>
  <c r="F204" i="10"/>
  <c r="J205" i="5"/>
  <c r="M205" i="5" s="1"/>
  <c r="N209" i="9"/>
  <c r="S209" i="9"/>
  <c r="U215" i="9"/>
  <c r="P215" i="9"/>
  <c r="T241" i="10"/>
  <c r="O241" i="10"/>
  <c r="D268" i="17"/>
  <c r="F267" i="9"/>
  <c r="I268" i="5"/>
  <c r="L268" i="5" s="1"/>
  <c r="P275" i="9"/>
  <c r="U275" i="9"/>
  <c r="N42" i="9"/>
  <c r="S42" i="9"/>
  <c r="S115" i="10"/>
  <c r="N115" i="10"/>
  <c r="O147" i="10"/>
  <c r="T147" i="10"/>
  <c r="O227" i="10"/>
  <c r="T227" i="10"/>
  <c r="V34" i="7"/>
  <c r="V142" i="7"/>
  <c r="W150" i="7"/>
  <c r="V275" i="7"/>
  <c r="W283" i="7"/>
  <c r="V299" i="7"/>
  <c r="W92" i="7"/>
  <c r="W108" i="7"/>
  <c r="U119" i="9"/>
  <c r="P119" i="9"/>
  <c r="U149" i="10"/>
  <c r="P149" i="10"/>
  <c r="T149" i="10"/>
  <c r="O149" i="10"/>
  <c r="P155" i="10"/>
  <c r="U155" i="10"/>
  <c r="X157" i="7"/>
  <c r="Z157" i="7" s="1"/>
  <c r="AB157" i="7" s="1"/>
  <c r="AD157" i="7" s="1"/>
  <c r="AF157" i="7" s="1"/>
  <c r="C157" i="9" s="1"/>
  <c r="Y157" i="7"/>
  <c r="S165" i="9"/>
  <c r="N165" i="9"/>
  <c r="W213" i="7"/>
  <c r="P246" i="17"/>
  <c r="L246" i="17"/>
  <c r="D35" i="17"/>
  <c r="F34" i="9"/>
  <c r="I35" i="5"/>
  <c r="L35" i="5" s="1"/>
  <c r="T50" i="10"/>
  <c r="O50" i="10"/>
  <c r="O70" i="9"/>
  <c r="T70" i="9"/>
  <c r="N131" i="9"/>
  <c r="S131" i="9"/>
  <c r="P152" i="9"/>
  <c r="U152" i="9"/>
  <c r="V38" i="7"/>
  <c r="V210" i="7"/>
  <c r="T52" i="10"/>
  <c r="O52" i="10"/>
  <c r="T60" i="10"/>
  <c r="O60" i="10"/>
  <c r="O76" i="10"/>
  <c r="T76" i="10"/>
  <c r="S96" i="9"/>
  <c r="N96" i="9"/>
  <c r="D103" i="17"/>
  <c r="F102" i="9"/>
  <c r="I103" i="5"/>
  <c r="L103" i="5" s="1"/>
  <c r="O104" i="10"/>
  <c r="T104" i="10"/>
  <c r="L106" i="17"/>
  <c r="P106" i="17"/>
  <c r="T105" i="10"/>
  <c r="O105" i="10"/>
  <c r="O110" i="9"/>
  <c r="T110" i="9"/>
  <c r="S113" i="9"/>
  <c r="N113" i="9"/>
  <c r="P118" i="10"/>
  <c r="U118" i="10"/>
  <c r="O143" i="10"/>
  <c r="T143" i="10"/>
  <c r="S153" i="9"/>
  <c r="N153" i="9"/>
  <c r="O164" i="10"/>
  <c r="T164" i="10"/>
  <c r="U175" i="9"/>
  <c r="P175" i="9"/>
  <c r="D181" i="17"/>
  <c r="F180" i="9"/>
  <c r="I181" i="5"/>
  <c r="L181" i="5" s="1"/>
  <c r="W217" i="7"/>
  <c r="N244" i="9"/>
  <c r="S244" i="9"/>
  <c r="T249" i="9"/>
  <c r="O249" i="9"/>
  <c r="T258" i="9"/>
  <c r="O258" i="9"/>
  <c r="S266" i="9"/>
  <c r="N266" i="9"/>
  <c r="T274" i="9"/>
  <c r="O274" i="9"/>
  <c r="S274" i="9"/>
  <c r="N274" i="9"/>
  <c r="D287" i="17"/>
  <c r="F286" i="9"/>
  <c r="I287" i="5"/>
  <c r="L287" i="5" s="1"/>
  <c r="O295" i="10"/>
  <c r="T295" i="10"/>
  <c r="D139" i="17"/>
  <c r="F138" i="9"/>
  <c r="I139" i="5"/>
  <c r="L139" i="5" s="1"/>
  <c r="T162" i="10"/>
  <c r="O162" i="10"/>
  <c r="P178" i="10"/>
  <c r="U178" i="10"/>
  <c r="P179" i="17"/>
  <c r="L179" i="17"/>
  <c r="O182" i="9"/>
  <c r="T182" i="9"/>
  <c r="E203" i="17"/>
  <c r="F202" i="10"/>
  <c r="J203" i="5"/>
  <c r="M203" i="5" s="1"/>
  <c r="U214" i="9"/>
  <c r="P214" i="9"/>
  <c r="E231" i="17"/>
  <c r="F230" i="10"/>
  <c r="J231" i="5"/>
  <c r="M231" i="5" s="1"/>
  <c r="P238" i="9"/>
  <c r="U238" i="9"/>
  <c r="S238" i="9"/>
  <c r="N238" i="9"/>
  <c r="P269" i="17"/>
  <c r="L269" i="17"/>
  <c r="S289" i="10"/>
  <c r="N289" i="10"/>
  <c r="U300" i="9"/>
  <c r="P300" i="9"/>
  <c r="T247" i="10"/>
  <c r="O247" i="10"/>
  <c r="P263" i="17"/>
  <c r="L263" i="17"/>
  <c r="T66" i="9"/>
  <c r="O66" i="9"/>
  <c r="P92" i="17"/>
  <c r="L92" i="17"/>
  <c r="S216" i="9"/>
  <c r="N216" i="9"/>
  <c r="W297" i="7"/>
  <c r="O111" i="10"/>
  <c r="T111" i="10"/>
  <c r="W149" i="7"/>
  <c r="U176" i="10"/>
  <c r="P176" i="10"/>
  <c r="N197" i="9"/>
  <c r="S197" i="9"/>
  <c r="P213" i="9"/>
  <c r="U213" i="9"/>
  <c r="N229" i="10"/>
  <c r="S229" i="10"/>
  <c r="O22" i="9"/>
  <c r="T22" i="9"/>
  <c r="N54" i="9"/>
  <c r="S54" i="9"/>
  <c r="P78" i="10"/>
  <c r="U78" i="10"/>
  <c r="D185" i="17"/>
  <c r="I185" i="5"/>
  <c r="L185" i="5" s="1"/>
  <c r="F184" i="9"/>
  <c r="P195" i="9"/>
  <c r="U195" i="9"/>
  <c r="V70" i="7"/>
  <c r="W186" i="7"/>
  <c r="E21" i="17"/>
  <c r="F20" i="10"/>
  <c r="J21" i="5"/>
  <c r="M21" i="5" s="1"/>
  <c r="U48" i="10"/>
  <c r="P48" i="10"/>
  <c r="E98" i="17"/>
  <c r="F97" i="10"/>
  <c r="J98" i="5"/>
  <c r="M98" i="5" s="1"/>
  <c r="E113" i="17"/>
  <c r="F112" i="10"/>
  <c r="J113" i="5"/>
  <c r="M113" i="5" s="1"/>
  <c r="U120" i="10"/>
  <c r="P120" i="10"/>
  <c r="N132" i="10"/>
  <c r="S132" i="10"/>
  <c r="N159" i="9"/>
  <c r="S159" i="9"/>
  <c r="W164" i="7"/>
  <c r="T201" i="10"/>
  <c r="O201" i="10"/>
  <c r="U207" i="10"/>
  <c r="P207" i="10"/>
  <c r="E213" i="17"/>
  <c r="F212" i="10"/>
  <c r="J213" i="5"/>
  <c r="M213" i="5" s="1"/>
  <c r="T217" i="9"/>
  <c r="O217" i="9"/>
  <c r="V239" i="7"/>
  <c r="P263" i="10"/>
  <c r="U263" i="10"/>
  <c r="O279" i="10"/>
  <c r="T279" i="10"/>
  <c r="S22" i="10"/>
  <c r="N22" i="10"/>
  <c r="P283" i="17"/>
  <c r="L283" i="17"/>
  <c r="O142" i="9"/>
  <c r="T142" i="9"/>
  <c r="D163" i="17"/>
  <c r="F162" i="9"/>
  <c r="I163" i="5"/>
  <c r="L163" i="5" s="1"/>
  <c r="O174" i="9"/>
  <c r="T174" i="9"/>
  <c r="P190" i="9"/>
  <c r="U190" i="9"/>
  <c r="P202" i="10"/>
  <c r="U202" i="10"/>
  <c r="P255" i="17"/>
  <c r="L255" i="17"/>
  <c r="N260" i="10"/>
  <c r="S260" i="10"/>
  <c r="E273" i="17"/>
  <c r="F272" i="10"/>
  <c r="J273" i="5"/>
  <c r="M273" i="5" s="1"/>
  <c r="U276" i="10"/>
  <c r="P276" i="10"/>
  <c r="T285" i="9"/>
  <c r="O285" i="9"/>
  <c r="S297" i="10"/>
  <c r="N297" i="10"/>
  <c r="U301" i="9"/>
  <c r="P301" i="9"/>
  <c r="N265" i="9"/>
  <c r="S265" i="9"/>
  <c r="U277" i="10"/>
  <c r="P277" i="10"/>
  <c r="U296" i="9"/>
  <c r="P296" i="9"/>
  <c r="N45" i="10"/>
  <c r="S45" i="10"/>
  <c r="G70" i="17"/>
  <c r="K69" i="9"/>
  <c r="L36" i="17"/>
  <c r="P36" i="17"/>
  <c r="U43" i="9"/>
  <c r="P43" i="9"/>
  <c r="L18" i="17"/>
  <c r="P18" i="17"/>
  <c r="E85" i="17"/>
  <c r="F84" i="10"/>
  <c r="J85" i="5"/>
  <c r="M85" i="5" s="1"/>
  <c r="D109" i="17"/>
  <c r="F108" i="9"/>
  <c r="I109" i="5"/>
  <c r="L109" i="5" s="1"/>
  <c r="P167" i="10"/>
  <c r="U167" i="10"/>
  <c r="P189" i="17"/>
  <c r="L189" i="17"/>
  <c r="U257" i="9"/>
  <c r="P257" i="9"/>
  <c r="X6" i="7"/>
  <c r="Z6" i="7" s="1"/>
  <c r="AB6" i="7" s="1"/>
  <c r="AD6" i="7" s="1"/>
  <c r="AF6" i="7" s="1"/>
  <c r="Y6" i="7"/>
  <c r="U38" i="9"/>
  <c r="P38" i="9"/>
  <c r="U179" i="9"/>
  <c r="P179" i="9"/>
  <c r="U211" i="9"/>
  <c r="P211" i="9"/>
  <c r="G254" i="17"/>
  <c r="K253" i="9"/>
  <c r="A8" i="17"/>
  <c r="A7" i="9"/>
  <c r="A7" i="10"/>
  <c r="A7" i="7"/>
  <c r="A9" i="5"/>
  <c r="V93" i="7"/>
  <c r="Y93" i="7" s="1"/>
  <c r="E177" i="17"/>
  <c r="F176" i="10"/>
  <c r="J177" i="5"/>
  <c r="M177" i="5" s="1"/>
  <c r="P26" i="10"/>
  <c r="U26" i="10"/>
  <c r="P71" i="17"/>
  <c r="L71" i="17"/>
  <c r="O131" i="10"/>
  <c r="T131" i="10"/>
  <c r="N136" i="10"/>
  <c r="S136" i="10"/>
  <c r="S152" i="10"/>
  <c r="N152" i="10"/>
  <c r="R101" i="9"/>
  <c r="M101" i="9"/>
  <c r="L101" i="9"/>
  <c r="V101" i="9" s="1"/>
  <c r="Q101" i="9"/>
  <c r="W101" i="9" s="1"/>
  <c r="G29" i="5"/>
  <c r="S28" i="9"/>
  <c r="N28" i="9"/>
  <c r="X41" i="7"/>
  <c r="Z41" i="7" s="1"/>
  <c r="AB41" i="7" s="1"/>
  <c r="AD41" i="7" s="1"/>
  <c r="AF41" i="7" s="1"/>
  <c r="C41" i="9" s="1"/>
  <c r="P44" i="9"/>
  <c r="U44" i="9"/>
  <c r="P48" i="9"/>
  <c r="U48" i="9"/>
  <c r="W71" i="7"/>
  <c r="P80" i="9"/>
  <c r="U80" i="9"/>
  <c r="D197" i="17"/>
  <c r="F196" i="9"/>
  <c r="I197" i="5"/>
  <c r="L197" i="5" s="1"/>
  <c r="N223" i="9"/>
  <c r="S223" i="9"/>
  <c r="T249" i="10"/>
  <c r="O249" i="10"/>
  <c r="G250" i="17"/>
  <c r="K249" i="9"/>
  <c r="S263" i="9"/>
  <c r="N263" i="9"/>
  <c r="O271" i="9"/>
  <c r="T271" i="9"/>
  <c r="T274" i="10"/>
  <c r="O274" i="10"/>
  <c r="P134" i="10"/>
  <c r="U134" i="10"/>
  <c r="P138" i="10"/>
  <c r="U138" i="10"/>
  <c r="P150" i="10"/>
  <c r="U150" i="10"/>
  <c r="N154" i="9"/>
  <c r="S154" i="9"/>
  <c r="T170" i="9"/>
  <c r="O170" i="9"/>
  <c r="U206" i="9"/>
  <c r="P206" i="9"/>
  <c r="S242" i="10"/>
  <c r="N242" i="10"/>
  <c r="W12" i="7"/>
  <c r="W284" i="7"/>
  <c r="N31" i="9"/>
  <c r="S31" i="9"/>
  <c r="U71" i="9"/>
  <c r="P71" i="9"/>
  <c r="L38" i="17"/>
  <c r="P38" i="17"/>
  <c r="S37" i="10"/>
  <c r="N37" i="10"/>
  <c r="W8" i="7"/>
  <c r="T11" i="9"/>
  <c r="O11" i="9"/>
  <c r="G114" i="17"/>
  <c r="K113" i="9"/>
  <c r="W252" i="7"/>
  <c r="D18" i="17"/>
  <c r="F17" i="9"/>
  <c r="I18" i="5"/>
  <c r="L18" i="5" s="1"/>
  <c r="U41" i="10"/>
  <c r="P41" i="10"/>
  <c r="G53" i="17"/>
  <c r="K52" i="9"/>
  <c r="U73" i="10"/>
  <c r="P73" i="10"/>
  <c r="G122" i="17"/>
  <c r="K121" i="9"/>
  <c r="W83" i="7"/>
  <c r="T90" i="9"/>
  <c r="O90" i="9"/>
  <c r="T93" i="10"/>
  <c r="O93" i="10"/>
  <c r="P117" i="17"/>
  <c r="L117" i="17"/>
  <c r="N117" i="10"/>
  <c r="S117" i="10"/>
  <c r="V123" i="7"/>
  <c r="D130" i="17"/>
  <c r="F129" i="9"/>
  <c r="I130" i="5"/>
  <c r="L130" i="5" s="1"/>
  <c r="S177" i="9"/>
  <c r="N177" i="9"/>
  <c r="P177" i="9"/>
  <c r="U177" i="9"/>
  <c r="N183" i="9"/>
  <c r="S183" i="9"/>
  <c r="T199" i="9"/>
  <c r="O199" i="9"/>
  <c r="P225" i="9"/>
  <c r="U225" i="9"/>
  <c r="E242" i="17"/>
  <c r="F241" i="10"/>
  <c r="J242" i="5"/>
  <c r="M242" i="5" s="1"/>
  <c r="V247" i="7"/>
  <c r="S267" i="10"/>
  <c r="N267" i="10"/>
  <c r="S270" i="9"/>
  <c r="N270" i="9"/>
  <c r="T278" i="9"/>
  <c r="O278" i="9"/>
  <c r="T262" i="9"/>
  <c r="O262" i="9"/>
  <c r="N30" i="9"/>
  <c r="S30" i="9"/>
  <c r="P67" i="17"/>
  <c r="L67" i="17"/>
  <c r="P74" i="10"/>
  <c r="U74" i="10"/>
  <c r="E116" i="17"/>
  <c r="F115" i="10"/>
  <c r="J116" i="5"/>
  <c r="M116" i="5" s="1"/>
  <c r="U147" i="9"/>
  <c r="P147" i="9"/>
  <c r="O157" i="9"/>
  <c r="T157" i="9"/>
  <c r="U200" i="9"/>
  <c r="P200" i="9"/>
  <c r="D212" i="17"/>
  <c r="F211" i="9"/>
  <c r="I212" i="5"/>
  <c r="L212" i="5" s="1"/>
  <c r="T227" i="9"/>
  <c r="O227" i="9"/>
  <c r="P233" i="17"/>
  <c r="L233" i="17"/>
  <c r="D5" i="17"/>
  <c r="F4" i="9"/>
  <c r="G4" i="9" s="1"/>
  <c r="I5" i="5"/>
  <c r="L5" i="5" s="1"/>
  <c r="S95" i="10"/>
  <c r="N95" i="10"/>
  <c r="D129" i="17"/>
  <c r="F128" i="9"/>
  <c r="I129" i="5"/>
  <c r="L129" i="5" s="1"/>
  <c r="O144" i="10"/>
  <c r="T144" i="10"/>
  <c r="S149" i="9"/>
  <c r="N149" i="9"/>
  <c r="U149" i="9"/>
  <c r="P149" i="9"/>
  <c r="U155" i="9"/>
  <c r="P155" i="9"/>
  <c r="E188" i="17"/>
  <c r="F187" i="10"/>
  <c r="J188" i="5"/>
  <c r="M188" i="5" s="1"/>
  <c r="D204" i="17"/>
  <c r="F203" i="9"/>
  <c r="I204" i="5"/>
  <c r="L204" i="5" s="1"/>
  <c r="P214" i="17"/>
  <c r="L214" i="17"/>
  <c r="T213" i="10"/>
  <c r="O213" i="10"/>
  <c r="O219" i="10"/>
  <c r="T219" i="10"/>
  <c r="N240" i="9"/>
  <c r="S240" i="9"/>
  <c r="W273" i="7"/>
  <c r="T7" i="10"/>
  <c r="O7" i="10"/>
  <c r="N62" i="9"/>
  <c r="S62" i="9"/>
  <c r="E124" i="17"/>
  <c r="F123" i="10"/>
  <c r="J124" i="5"/>
  <c r="M124" i="5" s="1"/>
  <c r="P163" i="10"/>
  <c r="U163" i="10"/>
  <c r="U184" i="10"/>
  <c r="P184" i="10"/>
  <c r="T237" i="10"/>
  <c r="O237" i="10"/>
  <c r="D11" i="17"/>
  <c r="F10" i="9"/>
  <c r="G10" i="9" s="1"/>
  <c r="I11" i="5"/>
  <c r="L11" i="5" s="1"/>
  <c r="T8" i="9"/>
  <c r="O8" i="9"/>
  <c r="W29" i="7"/>
  <c r="W35" i="7"/>
  <c r="W43" i="7"/>
  <c r="W53" i="7"/>
  <c r="W61" i="7"/>
  <c r="W69" i="7"/>
  <c r="W77" i="7"/>
  <c r="O86" i="9"/>
  <c r="T86" i="9"/>
  <c r="E133" i="17"/>
  <c r="F132" i="10"/>
  <c r="J133" i="5"/>
  <c r="M133" i="5" s="1"/>
  <c r="U148" i="10"/>
  <c r="P148" i="10"/>
  <c r="P159" i="10"/>
  <c r="U159" i="10"/>
  <c r="P213" i="17"/>
  <c r="L213" i="17"/>
  <c r="P256" i="17"/>
  <c r="L256" i="17"/>
  <c r="P286" i="10"/>
  <c r="U286" i="10"/>
  <c r="S286" i="10"/>
  <c r="N286" i="10"/>
  <c r="S287" i="9"/>
  <c r="N287" i="9"/>
  <c r="T294" i="10"/>
  <c r="O294" i="10"/>
  <c r="E296" i="17"/>
  <c r="F295" i="10"/>
  <c r="J296" i="5"/>
  <c r="M296" i="5" s="1"/>
  <c r="P127" i="17"/>
  <c r="L127" i="17"/>
  <c r="N130" i="9"/>
  <c r="S130" i="9"/>
  <c r="U130" i="9"/>
  <c r="P130" i="9"/>
  <c r="T142" i="10"/>
  <c r="O142" i="10"/>
  <c r="N158" i="10"/>
  <c r="S158" i="10"/>
  <c r="O174" i="10"/>
  <c r="T174" i="10"/>
  <c r="D183" i="17"/>
  <c r="F182" i="9"/>
  <c r="I183" i="5"/>
  <c r="L183" i="5" s="1"/>
  <c r="O194" i="9"/>
  <c r="T194" i="9"/>
  <c r="O210" i="9"/>
  <c r="T210" i="9"/>
  <c r="P273" i="17"/>
  <c r="L273" i="17"/>
  <c r="T289" i="9"/>
  <c r="O289" i="9"/>
  <c r="P301" i="10"/>
  <c r="U301" i="10"/>
  <c r="S265" i="10"/>
  <c r="N265" i="10"/>
  <c r="E270" i="17"/>
  <c r="F269" i="10"/>
  <c r="J270" i="5"/>
  <c r="M270" i="5" s="1"/>
  <c r="D293" i="17"/>
  <c r="F292" i="9"/>
  <c r="I293" i="5"/>
  <c r="L293" i="5" s="1"/>
  <c r="L297" i="17"/>
  <c r="P297" i="17"/>
  <c r="W266" i="7"/>
  <c r="L30" i="17"/>
  <c r="P30" i="17"/>
  <c r="U69" i="9"/>
  <c r="P69" i="9"/>
  <c r="N27" i="9"/>
  <c r="S27" i="9"/>
  <c r="P44" i="17"/>
  <c r="L44" i="17"/>
  <c r="T63" i="9"/>
  <c r="O63" i="9"/>
  <c r="W294" i="7"/>
  <c r="O65" i="9"/>
  <c r="T65" i="9"/>
  <c r="X28" i="7"/>
  <c r="Z28" i="7" s="1"/>
  <c r="AB28" i="7" s="1"/>
  <c r="AD28" i="7" s="1"/>
  <c r="AF28" i="7" s="1"/>
  <c r="C28" i="9" s="1"/>
  <c r="V91" i="7"/>
  <c r="E94" i="17"/>
  <c r="F93" i="10"/>
  <c r="J94" i="5"/>
  <c r="M94" i="5" s="1"/>
  <c r="G107" i="5"/>
  <c r="O117" i="9"/>
  <c r="T117" i="9"/>
  <c r="T122" i="10"/>
  <c r="O122" i="10"/>
  <c r="O135" i="10"/>
  <c r="T135" i="10"/>
  <c r="O156" i="10"/>
  <c r="T156" i="10"/>
  <c r="N161" i="10"/>
  <c r="S161" i="10"/>
  <c r="S172" i="10"/>
  <c r="N172" i="10"/>
  <c r="T220" i="9"/>
  <c r="O220" i="9"/>
  <c r="T270" i="10"/>
  <c r="O270" i="10"/>
  <c r="G290" i="17"/>
  <c r="K289" i="9"/>
  <c r="P298" i="9"/>
  <c r="U298" i="9"/>
  <c r="D31" i="17"/>
  <c r="F30" i="9"/>
  <c r="I31" i="5"/>
  <c r="L31" i="5" s="1"/>
  <c r="T168" i="9"/>
  <c r="O168" i="9"/>
  <c r="S168" i="9"/>
  <c r="N168" i="9"/>
  <c r="T179" i="10"/>
  <c r="O179" i="10"/>
  <c r="W50" i="7"/>
  <c r="W285" i="7"/>
  <c r="U14" i="9"/>
  <c r="P14" i="9"/>
  <c r="N87" i="9"/>
  <c r="S87" i="9"/>
  <c r="W100" i="7"/>
  <c r="W155" i="7"/>
  <c r="O160" i="10"/>
  <c r="T160" i="10"/>
  <c r="E182" i="17"/>
  <c r="F181" i="10"/>
  <c r="J182" i="5"/>
  <c r="M182" i="5" s="1"/>
  <c r="T203" i="9"/>
  <c r="O203" i="9"/>
  <c r="U256" i="9"/>
  <c r="P256" i="9"/>
  <c r="E142" i="17"/>
  <c r="F141" i="10"/>
  <c r="J142" i="5"/>
  <c r="M142" i="5" s="1"/>
  <c r="E190" i="17"/>
  <c r="F189" i="10"/>
  <c r="J190" i="5"/>
  <c r="M190" i="5" s="1"/>
  <c r="D206" i="17"/>
  <c r="F205" i="9"/>
  <c r="I206" i="5"/>
  <c r="L206" i="5" s="1"/>
  <c r="E244" i="17"/>
  <c r="F243" i="10"/>
  <c r="J244" i="5"/>
  <c r="M244" i="5" s="1"/>
  <c r="V130" i="7"/>
  <c r="Q111" i="9"/>
  <c r="W111" i="9" s="1"/>
  <c r="M111" i="9"/>
  <c r="L111" i="9"/>
  <c r="V111" i="9" s="1"/>
  <c r="R111" i="9"/>
  <c r="T137" i="10"/>
  <c r="O137" i="10"/>
  <c r="N31" i="10"/>
  <c r="S31" i="10"/>
  <c r="T47" i="9"/>
  <c r="O47" i="9"/>
  <c r="U47" i="10"/>
  <c r="P47" i="10"/>
  <c r="P72" i="17"/>
  <c r="L72" i="17"/>
  <c r="D80" i="17"/>
  <c r="F79" i="9"/>
  <c r="I80" i="5"/>
  <c r="L80" i="5" s="1"/>
  <c r="W258" i="7"/>
  <c r="T9" i="10"/>
  <c r="O9" i="10"/>
  <c r="E20" i="17"/>
  <c r="F19" i="10"/>
  <c r="J20" i="5"/>
  <c r="M20" i="5" s="1"/>
  <c r="T19" i="9"/>
  <c r="O19" i="9"/>
  <c r="D20" i="17"/>
  <c r="F19" i="9"/>
  <c r="I20" i="5"/>
  <c r="L20" i="5" s="1"/>
  <c r="D38" i="17"/>
  <c r="F37" i="9"/>
  <c r="I38" i="5"/>
  <c r="L38" i="5" s="1"/>
  <c r="O45" i="9"/>
  <c r="T45" i="9"/>
  <c r="D54" i="17"/>
  <c r="F53" i="9"/>
  <c r="I54" i="5"/>
  <c r="L54" i="5" s="1"/>
  <c r="O61" i="9"/>
  <c r="T61" i="9"/>
  <c r="S77" i="9"/>
  <c r="N77" i="9"/>
  <c r="G52" i="5"/>
  <c r="P60" i="17"/>
  <c r="L60" i="17"/>
  <c r="P76" i="17"/>
  <c r="L76" i="17"/>
  <c r="U23" i="9"/>
  <c r="P23" i="9"/>
  <c r="U39" i="9"/>
  <c r="P39" i="9"/>
  <c r="W4" i="7"/>
  <c r="V17" i="7"/>
  <c r="Y17" i="7" s="1"/>
  <c r="X254" i="7"/>
  <c r="Z254" i="7" s="1"/>
  <c r="AB254" i="7" s="1"/>
  <c r="AD254" i="7" s="1"/>
  <c r="AF254" i="7" s="1"/>
  <c r="C254" i="9" s="1"/>
  <c r="Y254" i="7"/>
  <c r="W302" i="7"/>
  <c r="O25" i="9"/>
  <c r="T25" i="9"/>
  <c r="O41" i="9"/>
  <c r="T41" i="9"/>
  <c r="G58" i="5"/>
  <c r="G74" i="5"/>
  <c r="W277" i="7"/>
  <c r="W303" i="7"/>
  <c r="V303" i="7"/>
  <c r="W80" i="7"/>
  <c r="P83" i="17"/>
  <c r="L83" i="17"/>
  <c r="U85" i="10"/>
  <c r="P85" i="10"/>
  <c r="T85" i="10"/>
  <c r="O85" i="10"/>
  <c r="P92" i="9"/>
  <c r="U92" i="9"/>
  <c r="W99" i="7"/>
  <c r="N100" i="10"/>
  <c r="S100" i="10"/>
  <c r="U100" i="10"/>
  <c r="P100" i="10"/>
  <c r="S109" i="9"/>
  <c r="N109" i="9"/>
  <c r="P116" i="9"/>
  <c r="U116" i="9"/>
  <c r="S116" i="9"/>
  <c r="N116" i="9"/>
  <c r="N122" i="9"/>
  <c r="S122" i="9"/>
  <c r="U122" i="9"/>
  <c r="P122" i="9"/>
  <c r="E125" i="17"/>
  <c r="F124" i="10"/>
  <c r="J125" i="5"/>
  <c r="M125" i="5" s="1"/>
  <c r="S124" i="9"/>
  <c r="N124" i="9"/>
  <c r="O129" i="9"/>
  <c r="T129" i="9"/>
  <c r="P140" i="9"/>
  <c r="U140" i="9"/>
  <c r="S140" i="9"/>
  <c r="N140" i="9"/>
  <c r="O145" i="9"/>
  <c r="T145" i="9"/>
  <c r="U151" i="9"/>
  <c r="P151" i="9"/>
  <c r="V156" i="7"/>
  <c r="X161" i="7"/>
  <c r="Z161" i="7" s="1"/>
  <c r="AB161" i="7" s="1"/>
  <c r="AD161" i="7" s="1"/>
  <c r="AF161" i="7" s="1"/>
  <c r="C161" i="9" s="1"/>
  <c r="Y161" i="7"/>
  <c r="E168" i="17"/>
  <c r="F167" i="10"/>
  <c r="J168" i="5"/>
  <c r="M168" i="5" s="1"/>
  <c r="T167" i="9"/>
  <c r="O167" i="9"/>
  <c r="L184" i="17"/>
  <c r="P184" i="17"/>
  <c r="D184" i="17"/>
  <c r="F183" i="9"/>
  <c r="I184" i="5"/>
  <c r="L184" i="5" s="1"/>
  <c r="S199" i="10"/>
  <c r="N199" i="10"/>
  <c r="U199" i="10"/>
  <c r="P199" i="10"/>
  <c r="D200" i="17"/>
  <c r="F199" i="9"/>
  <c r="I200" i="5"/>
  <c r="L200" i="5" s="1"/>
  <c r="E216" i="17"/>
  <c r="F215" i="10"/>
  <c r="J216" i="5"/>
  <c r="M216" i="5" s="1"/>
  <c r="W215" i="7"/>
  <c r="X225" i="7"/>
  <c r="Z225" i="7" s="1"/>
  <c r="AB225" i="7" s="1"/>
  <c r="AD225" i="7" s="1"/>
  <c r="AF225" i="7" s="1"/>
  <c r="C225" i="9" s="1"/>
  <c r="Y225" i="7"/>
  <c r="P232" i="17"/>
  <c r="L232" i="17"/>
  <c r="S236" i="10"/>
  <c r="N236" i="10"/>
  <c r="S241" i="10"/>
  <c r="N241" i="10"/>
  <c r="G242" i="17"/>
  <c r="K241" i="9"/>
  <c r="P260" i="17"/>
  <c r="L260" i="17"/>
  <c r="O275" i="9"/>
  <c r="T275" i="9"/>
  <c r="O291" i="10"/>
  <c r="T291" i="10"/>
  <c r="P291" i="10"/>
  <c r="U291" i="10"/>
  <c r="G292" i="5"/>
  <c r="D299" i="17"/>
  <c r="F298" i="9"/>
  <c r="I299" i="5"/>
  <c r="L299" i="5" s="1"/>
  <c r="U299" i="10"/>
  <c r="P299" i="10"/>
  <c r="S299" i="9"/>
  <c r="N299" i="9"/>
  <c r="P299" i="9"/>
  <c r="U299" i="9"/>
  <c r="S30" i="10"/>
  <c r="N30" i="10"/>
  <c r="P31" i="17"/>
  <c r="L31" i="17"/>
  <c r="O38" i="10"/>
  <c r="T38" i="10"/>
  <c r="T42" i="9"/>
  <c r="O42" i="9"/>
  <c r="T83" i="9"/>
  <c r="O83" i="9"/>
  <c r="P115" i="10"/>
  <c r="U115" i="10"/>
  <c r="P126" i="17"/>
  <c r="L126" i="17"/>
  <c r="N157" i="10"/>
  <c r="S157" i="10"/>
  <c r="D158" i="17"/>
  <c r="F157" i="9"/>
  <c r="I158" i="5"/>
  <c r="L158" i="5" s="1"/>
  <c r="N200" i="10"/>
  <c r="S200" i="10"/>
  <c r="U200" i="10"/>
  <c r="P200" i="10"/>
  <c r="U227" i="10"/>
  <c r="P227" i="10"/>
  <c r="U253" i="9"/>
  <c r="P253" i="9"/>
  <c r="W26" i="7"/>
  <c r="V58" i="7"/>
  <c r="W74" i="7"/>
  <c r="W90" i="7"/>
  <c r="V98" i="7"/>
  <c r="W166" i="7"/>
  <c r="V182" i="7"/>
  <c r="Y182" i="7" s="1"/>
  <c r="V267" i="7"/>
  <c r="W291" i="7"/>
  <c r="V291" i="7"/>
  <c r="G14" i="17"/>
  <c r="K13" i="9"/>
  <c r="V85" i="7"/>
  <c r="T95" i="9"/>
  <c r="O95" i="9"/>
  <c r="T111" i="9"/>
  <c r="O111" i="9"/>
  <c r="O128" i="10"/>
  <c r="T128" i="10"/>
  <c r="P134" i="17"/>
  <c r="L134" i="17"/>
  <c r="T133" i="10"/>
  <c r="O133" i="10"/>
  <c r="N149" i="10"/>
  <c r="S149" i="10"/>
  <c r="P156" i="17"/>
  <c r="L156" i="17"/>
  <c r="N155" i="10"/>
  <c r="S155" i="10"/>
  <c r="D156" i="17"/>
  <c r="F155" i="9"/>
  <c r="I156" i="5"/>
  <c r="L156" i="5" s="1"/>
  <c r="D161" i="17"/>
  <c r="F160" i="9"/>
  <c r="I161" i="5"/>
  <c r="L161" i="5" s="1"/>
  <c r="V176" i="7"/>
  <c r="T187" i="10"/>
  <c r="O187" i="10"/>
  <c r="D188" i="17"/>
  <c r="F187" i="9"/>
  <c r="I188" i="5"/>
  <c r="L188" i="5" s="1"/>
  <c r="D220" i="17"/>
  <c r="F219" i="9"/>
  <c r="I220" i="5"/>
  <c r="L220" i="5" s="1"/>
  <c r="W219" i="7"/>
  <c r="E225" i="17"/>
  <c r="F224" i="10"/>
  <c r="J225" i="5"/>
  <c r="M225" i="5" s="1"/>
  <c r="S224" i="9"/>
  <c r="N224" i="9"/>
  <c r="N240" i="10"/>
  <c r="S240" i="10"/>
  <c r="P245" i="10"/>
  <c r="U245" i="10"/>
  <c r="S245" i="10"/>
  <c r="N245" i="10"/>
  <c r="G246" i="17"/>
  <c r="K245" i="9"/>
  <c r="O251" i="10"/>
  <c r="T251" i="10"/>
  <c r="P252" i="17"/>
  <c r="L252" i="17"/>
  <c r="W265" i="7"/>
  <c r="V10" i="7"/>
  <c r="Y10" i="7" s="1"/>
  <c r="P50" i="10"/>
  <c r="U50" i="10"/>
  <c r="P63" i="17"/>
  <c r="L63" i="17"/>
  <c r="N70" i="9"/>
  <c r="S70" i="9"/>
  <c r="U70" i="9"/>
  <c r="P70" i="9"/>
  <c r="O107" i="10"/>
  <c r="T107" i="10"/>
  <c r="P107" i="10"/>
  <c r="U107" i="10"/>
  <c r="P124" i="17"/>
  <c r="L124" i="17"/>
  <c r="T131" i="9"/>
  <c r="O131" i="9"/>
  <c r="T152" i="9"/>
  <c r="O152" i="9"/>
  <c r="S152" i="9"/>
  <c r="N152" i="9"/>
  <c r="D153" i="17"/>
  <c r="I153" i="5"/>
  <c r="L153" i="5" s="1"/>
  <c r="F152" i="9"/>
  <c r="S173" i="9"/>
  <c r="N173" i="9"/>
  <c r="W102" i="7"/>
  <c r="W158" i="7"/>
  <c r="X190" i="7"/>
  <c r="Z190" i="7" s="1"/>
  <c r="AB190" i="7" s="1"/>
  <c r="AD190" i="7" s="1"/>
  <c r="AF190" i="7" s="1"/>
  <c r="C190" i="9" s="1"/>
  <c r="Y190" i="7"/>
  <c r="O8" i="10"/>
  <c r="T8" i="10"/>
  <c r="U28" i="10"/>
  <c r="P28" i="10"/>
  <c r="N36" i="10"/>
  <c r="S36" i="10"/>
  <c r="N44" i="10"/>
  <c r="S44" i="10"/>
  <c r="U44" i="10"/>
  <c r="P44" i="10"/>
  <c r="N52" i="10"/>
  <c r="S52" i="10"/>
  <c r="U52" i="10"/>
  <c r="P52" i="10"/>
  <c r="N60" i="10"/>
  <c r="S60" i="10"/>
  <c r="U60" i="10"/>
  <c r="P60" i="10"/>
  <c r="N68" i="10"/>
  <c r="S68" i="10"/>
  <c r="U68" i="10"/>
  <c r="P68" i="10"/>
  <c r="N76" i="10"/>
  <c r="S76" i="10"/>
  <c r="U76" i="10"/>
  <c r="P76" i="10"/>
  <c r="T86" i="10"/>
  <c r="O86" i="10"/>
  <c r="P96" i="9"/>
  <c r="U96" i="9"/>
  <c r="W103" i="7"/>
  <c r="N104" i="10"/>
  <c r="S104" i="10"/>
  <c r="U104" i="10"/>
  <c r="P104" i="10"/>
  <c r="S105" i="10"/>
  <c r="N105" i="10"/>
  <c r="D108" i="17"/>
  <c r="F107" i="9"/>
  <c r="I108" i="5"/>
  <c r="L108" i="5" s="1"/>
  <c r="N110" i="9"/>
  <c r="S110" i="9"/>
  <c r="U110" i="9"/>
  <c r="P110" i="9"/>
  <c r="O113" i="9"/>
  <c r="T113" i="9"/>
  <c r="S118" i="10"/>
  <c r="N118" i="10"/>
  <c r="P127" i="10"/>
  <c r="U127" i="10"/>
  <c r="U143" i="10"/>
  <c r="P143" i="10"/>
  <c r="P148" i="9"/>
  <c r="U148" i="9"/>
  <c r="S148" i="9"/>
  <c r="N148" i="9"/>
  <c r="O153" i="9"/>
  <c r="T153" i="9"/>
  <c r="P170" i="17"/>
  <c r="L170" i="17"/>
  <c r="N169" i="10"/>
  <c r="S169" i="10"/>
  <c r="G176" i="5"/>
  <c r="V207" i="7"/>
  <c r="Y207" i="7" s="1"/>
  <c r="G245" i="5"/>
  <c r="T244" i="9"/>
  <c r="O244" i="9"/>
  <c r="N249" i="9"/>
  <c r="S249" i="9"/>
  <c r="O255" i="9"/>
  <c r="T255" i="9"/>
  <c r="S255" i="9"/>
  <c r="N255" i="9"/>
  <c r="P258" i="9"/>
  <c r="U258" i="9"/>
  <c r="P266" i="9"/>
  <c r="U266" i="9"/>
  <c r="P274" i="9"/>
  <c r="U274" i="9"/>
  <c r="L288" i="17"/>
  <c r="P288" i="17"/>
  <c r="P294" i="9"/>
  <c r="U294" i="9"/>
  <c r="S294" i="9"/>
  <c r="N294" i="9"/>
  <c r="P295" i="10"/>
  <c r="U295" i="10"/>
  <c r="G296" i="17"/>
  <c r="K295" i="9"/>
  <c r="D303" i="17"/>
  <c r="F302" i="9"/>
  <c r="I303" i="5"/>
  <c r="L303" i="5" s="1"/>
  <c r="S303" i="10"/>
  <c r="N303" i="10"/>
  <c r="T130" i="10"/>
  <c r="O130" i="10"/>
  <c r="S130" i="10"/>
  <c r="N130" i="10"/>
  <c r="G151" i="5"/>
  <c r="O150" i="9"/>
  <c r="T150" i="9"/>
  <c r="S162" i="10"/>
  <c r="N162" i="10"/>
  <c r="D171" i="17"/>
  <c r="F170" i="9"/>
  <c r="I171" i="5"/>
  <c r="L171" i="5" s="1"/>
  <c r="N182" i="9"/>
  <c r="S182" i="9"/>
  <c r="U182" i="9"/>
  <c r="P182" i="9"/>
  <c r="S194" i="10"/>
  <c r="N194" i="10"/>
  <c r="O194" i="10"/>
  <c r="T194" i="10"/>
  <c r="O198" i="9"/>
  <c r="T198" i="9"/>
  <c r="U202" i="9"/>
  <c r="P202" i="9"/>
  <c r="P211" i="17"/>
  <c r="L211" i="17"/>
  <c r="S214" i="9"/>
  <c r="N214" i="9"/>
  <c r="P218" i="9"/>
  <c r="U218" i="9"/>
  <c r="O218" i="9"/>
  <c r="T218" i="9"/>
  <c r="G223" i="5"/>
  <c r="U226" i="9"/>
  <c r="P226" i="9"/>
  <c r="P290" i="17"/>
  <c r="L290" i="17"/>
  <c r="T289" i="10"/>
  <c r="O289" i="10"/>
  <c r="U293" i="9"/>
  <c r="P293" i="9"/>
  <c r="P270" i="17"/>
  <c r="L270" i="17"/>
  <c r="G274" i="5"/>
  <c r="G301" i="5"/>
  <c r="T300" i="9"/>
  <c r="O300" i="9"/>
  <c r="U247" i="10"/>
  <c r="P247" i="10"/>
  <c r="G253" i="17"/>
  <c r="K252" i="9"/>
  <c r="T262" i="10"/>
  <c r="O262" i="10"/>
  <c r="E291" i="17"/>
  <c r="F290" i="10"/>
  <c r="J291" i="5"/>
  <c r="M291" i="5" s="1"/>
  <c r="G298" i="17"/>
  <c r="K297" i="9"/>
  <c r="O16" i="10"/>
  <c r="T16" i="10"/>
  <c r="P17" i="17"/>
  <c r="L17" i="17"/>
  <c r="N66" i="9"/>
  <c r="S66" i="9"/>
  <c r="U66" i="9"/>
  <c r="P66" i="9"/>
  <c r="D180" i="17"/>
  <c r="F179" i="9"/>
  <c r="I180" i="5"/>
  <c r="L180" i="5" s="1"/>
  <c r="G217" i="5"/>
  <c r="V62" i="7"/>
  <c r="Y62" i="7" s="1"/>
  <c r="V110" i="7"/>
  <c r="X178" i="7"/>
  <c r="Z178" i="7" s="1"/>
  <c r="AB178" i="7" s="1"/>
  <c r="AD178" i="7" s="1"/>
  <c r="AF178" i="7" s="1"/>
  <c r="C178" i="9" s="1"/>
  <c r="Y178" i="7"/>
  <c r="V202" i="7"/>
  <c r="Y202" i="7" s="1"/>
  <c r="W263" i="7"/>
  <c r="V289" i="7"/>
  <c r="U111" i="10"/>
  <c r="P111" i="10"/>
  <c r="W117" i="7"/>
  <c r="W139" i="7"/>
  <c r="E145" i="17"/>
  <c r="F144" i="10"/>
  <c r="J145" i="5"/>
  <c r="M145" i="5" s="1"/>
  <c r="O176" i="10"/>
  <c r="T176" i="10"/>
  <c r="W187" i="7"/>
  <c r="E193" i="17"/>
  <c r="F192" i="10"/>
  <c r="J193" i="5"/>
  <c r="M193" i="5" s="1"/>
  <c r="S192" i="9"/>
  <c r="N192" i="9"/>
  <c r="P197" i="9"/>
  <c r="U197" i="9"/>
  <c r="S213" i="9"/>
  <c r="N213" i="9"/>
  <c r="P230" i="17"/>
  <c r="L230" i="17"/>
  <c r="T229" i="10"/>
  <c r="O229" i="10"/>
  <c r="D230" i="17"/>
  <c r="F229" i="9"/>
  <c r="I230" i="5"/>
  <c r="L230" i="5" s="1"/>
  <c r="N235" i="10"/>
  <c r="S235" i="10"/>
  <c r="N22" i="9"/>
  <c r="S22" i="9"/>
  <c r="U22" i="9"/>
  <c r="P22" i="9"/>
  <c r="G55" i="5"/>
  <c r="O54" i="9"/>
  <c r="T54" i="9"/>
  <c r="P79" i="17"/>
  <c r="L79" i="17"/>
  <c r="G196" i="5"/>
  <c r="N195" i="9"/>
  <c r="S195" i="9"/>
  <c r="G249" i="17"/>
  <c r="K248" i="9"/>
  <c r="W54" i="7"/>
  <c r="W106" i="7"/>
  <c r="V186" i="7"/>
  <c r="Q95" i="9"/>
  <c r="M95" i="9"/>
  <c r="L95" i="9"/>
  <c r="R95" i="9"/>
  <c r="P25" i="17"/>
  <c r="L25" i="17"/>
  <c r="S32" i="10"/>
  <c r="N32" i="10"/>
  <c r="O48" i="10"/>
  <c r="T48" i="10"/>
  <c r="U64" i="10"/>
  <c r="P64" i="10"/>
  <c r="O120" i="10"/>
  <c r="T120" i="10"/>
  <c r="T132" i="10"/>
  <c r="O132" i="10"/>
  <c r="T143" i="9"/>
  <c r="O143" i="9"/>
  <c r="D144" i="17"/>
  <c r="F143" i="9"/>
  <c r="I144" i="5"/>
  <c r="L144" i="5" s="1"/>
  <c r="T159" i="9"/>
  <c r="O159" i="9"/>
  <c r="L176" i="17"/>
  <c r="P176" i="17"/>
  <c r="P180" i="9"/>
  <c r="U180" i="9"/>
  <c r="S180" i="9"/>
  <c r="N180" i="9"/>
  <c r="G186" i="5"/>
  <c r="P197" i="17"/>
  <c r="L197" i="17"/>
  <c r="N201" i="10"/>
  <c r="S201" i="10"/>
  <c r="O207" i="10"/>
  <c r="T207" i="10"/>
  <c r="U212" i="9"/>
  <c r="P212" i="9"/>
  <c r="S217" i="9"/>
  <c r="N217" i="9"/>
  <c r="O223" i="10"/>
  <c r="T223" i="10"/>
  <c r="P229" i="17"/>
  <c r="L229" i="17"/>
  <c r="G229" i="17"/>
  <c r="K228" i="9"/>
  <c r="U233" i="10"/>
  <c r="P233" i="10"/>
  <c r="V249" i="7"/>
  <c r="O263" i="10"/>
  <c r="T263" i="10"/>
  <c r="P279" i="10"/>
  <c r="U279" i="10"/>
  <c r="G280" i="17"/>
  <c r="K279" i="9"/>
  <c r="P23" i="17"/>
  <c r="L23" i="17"/>
  <c r="N142" i="9"/>
  <c r="S142" i="9"/>
  <c r="U142" i="9"/>
  <c r="P142" i="9"/>
  <c r="D147" i="17"/>
  <c r="F146" i="9"/>
  <c r="I147" i="5"/>
  <c r="L147" i="5" s="1"/>
  <c r="U154" i="10"/>
  <c r="P154" i="10"/>
  <c r="O154" i="10"/>
  <c r="T154" i="10"/>
  <c r="G159" i="5"/>
  <c r="O158" i="9"/>
  <c r="T158" i="9"/>
  <c r="N174" i="9"/>
  <c r="S174" i="9"/>
  <c r="U174" i="9"/>
  <c r="P174" i="9"/>
  <c r="D179" i="17"/>
  <c r="F178" i="9"/>
  <c r="I179" i="5"/>
  <c r="L179" i="5" s="1"/>
  <c r="S186" i="10"/>
  <c r="N186" i="10"/>
  <c r="G191" i="5"/>
  <c r="O190" i="9"/>
  <c r="T190" i="9"/>
  <c r="G219" i="17"/>
  <c r="K218" i="9"/>
  <c r="G235" i="5"/>
  <c r="S234" i="9"/>
  <c r="N234" i="9"/>
  <c r="G243" i="17"/>
  <c r="K242" i="9"/>
  <c r="P251" i="17"/>
  <c r="L251" i="17"/>
  <c r="O260" i="10"/>
  <c r="T260" i="10"/>
  <c r="N272" i="9"/>
  <c r="S272" i="9"/>
  <c r="U272" i="9"/>
  <c r="P272" i="9"/>
  <c r="O276" i="10"/>
  <c r="T276" i="10"/>
  <c r="L285" i="17"/>
  <c r="P285" i="17"/>
  <c r="N285" i="9"/>
  <c r="S285" i="9"/>
  <c r="P298" i="17"/>
  <c r="L298" i="17"/>
  <c r="G302" i="5"/>
  <c r="T265" i="9"/>
  <c r="O265" i="9"/>
  <c r="N277" i="10"/>
  <c r="S277" i="10"/>
  <c r="G282" i="5"/>
  <c r="O283" i="10"/>
  <c r="T283" i="10"/>
  <c r="L284" i="17"/>
  <c r="P284" i="17"/>
  <c r="G297" i="5"/>
  <c r="O296" i="9"/>
  <c r="T296" i="9"/>
  <c r="V20" i="7"/>
  <c r="Y20" i="7" s="1"/>
  <c r="G32" i="17"/>
  <c r="K31" i="9"/>
  <c r="P56" i="17"/>
  <c r="L56" i="17"/>
  <c r="G30" i="5"/>
  <c r="U45" i="10"/>
  <c r="P45" i="10"/>
  <c r="T45" i="10"/>
  <c r="O45" i="10"/>
  <c r="W240" i="7"/>
  <c r="W272" i="7"/>
  <c r="N35" i="10"/>
  <c r="S35" i="10"/>
  <c r="G44" i="5"/>
  <c r="O51" i="10"/>
  <c r="T51" i="10"/>
  <c r="P52" i="17"/>
  <c r="L52" i="17"/>
  <c r="G68" i="17"/>
  <c r="K67" i="9"/>
  <c r="V212" i="7"/>
  <c r="W270" i="7"/>
  <c r="N17" i="10"/>
  <c r="S17" i="10"/>
  <c r="G29" i="17"/>
  <c r="K28" i="9"/>
  <c r="G61" i="17"/>
  <c r="K60" i="9"/>
  <c r="V44" i="7"/>
  <c r="W44" i="7"/>
  <c r="V60" i="7"/>
  <c r="W60" i="7"/>
  <c r="T84" i="9"/>
  <c r="O84" i="9"/>
  <c r="V107" i="7"/>
  <c r="W124" i="7"/>
  <c r="V140" i="7"/>
  <c r="D152" i="17"/>
  <c r="F151" i="9"/>
  <c r="I152" i="5"/>
  <c r="L152" i="5" s="1"/>
  <c r="N167" i="10"/>
  <c r="S167" i="10"/>
  <c r="W241" i="7"/>
  <c r="N257" i="9"/>
  <c r="S257" i="9"/>
  <c r="P278" i="10"/>
  <c r="U278" i="10"/>
  <c r="S278" i="10"/>
  <c r="N278" i="10"/>
  <c r="G279" i="17"/>
  <c r="K278" i="9"/>
  <c r="T15" i="10"/>
  <c r="O15" i="10"/>
  <c r="S15" i="10"/>
  <c r="N15" i="10"/>
  <c r="G39" i="5"/>
  <c r="O38" i="9"/>
  <c r="T38" i="9"/>
  <c r="O83" i="10"/>
  <c r="T83" i="10"/>
  <c r="P84" i="17"/>
  <c r="L84" i="17"/>
  <c r="G92" i="5"/>
  <c r="G180" i="5"/>
  <c r="N211" i="9"/>
  <c r="S211" i="9"/>
  <c r="N253" i="10"/>
  <c r="S253" i="10"/>
  <c r="U103" i="9"/>
  <c r="P103" i="9"/>
  <c r="V109" i="7"/>
  <c r="V116" i="7"/>
  <c r="W116" i="7"/>
  <c r="V144" i="7"/>
  <c r="P166" i="17"/>
  <c r="L166" i="17"/>
  <c r="V181" i="7"/>
  <c r="D209" i="17"/>
  <c r="F208" i="9"/>
  <c r="I209" i="5"/>
  <c r="L209" i="5" s="1"/>
  <c r="P47" i="17"/>
  <c r="L47" i="17"/>
  <c r="T70" i="10"/>
  <c r="O70" i="10"/>
  <c r="U99" i="9"/>
  <c r="P99" i="9"/>
  <c r="O136" i="10"/>
  <c r="T136" i="10"/>
  <c r="W23" i="7"/>
  <c r="P24" i="9"/>
  <c r="U24" i="9"/>
  <c r="W33" i="7"/>
  <c r="V41" i="7"/>
  <c r="Y41" i="7" s="1"/>
  <c r="T44" i="9"/>
  <c r="O44" i="9"/>
  <c r="T48" i="9"/>
  <c r="O48" i="9"/>
  <c r="S48" i="9"/>
  <c r="N48" i="9"/>
  <c r="T64" i="9"/>
  <c r="O64" i="9"/>
  <c r="S64" i="9"/>
  <c r="N64" i="9"/>
  <c r="V73" i="7"/>
  <c r="T76" i="9"/>
  <c r="O76" i="9"/>
  <c r="T80" i="9"/>
  <c r="O80" i="9"/>
  <c r="S80" i="9"/>
  <c r="N80" i="9"/>
  <c r="D95" i="17"/>
  <c r="F94" i="9"/>
  <c r="I95" i="5"/>
  <c r="L95" i="5" s="1"/>
  <c r="V153" i="7"/>
  <c r="P185" i="10"/>
  <c r="U185" i="10"/>
  <c r="P192" i="17"/>
  <c r="L192" i="17"/>
  <c r="N191" i="10"/>
  <c r="S191" i="10"/>
  <c r="G202" i="5"/>
  <c r="P201" i="9"/>
  <c r="U201" i="9"/>
  <c r="G224" i="5"/>
  <c r="T223" i="9"/>
  <c r="O223" i="9"/>
  <c r="U228" i="9"/>
  <c r="P228" i="9"/>
  <c r="O228" i="9"/>
  <c r="T228" i="9"/>
  <c r="S244" i="10"/>
  <c r="N244" i="10"/>
  <c r="P250" i="17"/>
  <c r="L250" i="17"/>
  <c r="W255" i="7"/>
  <c r="T258" i="10"/>
  <c r="O258" i="10"/>
  <c r="S258" i="10"/>
  <c r="N258" i="10"/>
  <c r="G264" i="5"/>
  <c r="P267" i="17"/>
  <c r="L267" i="17"/>
  <c r="P274" i="10"/>
  <c r="U274" i="10"/>
  <c r="S279" i="9"/>
  <c r="N279" i="9"/>
  <c r="P286" i="9"/>
  <c r="U286" i="9"/>
  <c r="S286" i="9"/>
  <c r="N286" i="9"/>
  <c r="T282" i="9"/>
  <c r="O282" i="9"/>
  <c r="S134" i="10"/>
  <c r="N134" i="10"/>
  <c r="T138" i="10"/>
  <c r="O138" i="10"/>
  <c r="S138" i="10"/>
  <c r="N138" i="10"/>
  <c r="S150" i="10"/>
  <c r="N150" i="10"/>
  <c r="G155" i="5"/>
  <c r="T154" i="9"/>
  <c r="O154" i="9"/>
  <c r="U166" i="10"/>
  <c r="P166" i="10"/>
  <c r="N170" i="9"/>
  <c r="S170" i="9"/>
  <c r="U170" i="9"/>
  <c r="P170" i="9"/>
  <c r="O182" i="10"/>
  <c r="T182" i="10"/>
  <c r="P183" i="17"/>
  <c r="L183" i="17"/>
  <c r="D191" i="17"/>
  <c r="F190" i="9"/>
  <c r="I191" i="5"/>
  <c r="L191" i="5" s="1"/>
  <c r="G207" i="5"/>
  <c r="O234" i="10"/>
  <c r="T234" i="10"/>
  <c r="S238" i="10"/>
  <c r="N238" i="10"/>
  <c r="P239" i="17"/>
  <c r="L239" i="17"/>
  <c r="U242" i="10"/>
  <c r="P242" i="10"/>
  <c r="P243" i="17"/>
  <c r="L243" i="17"/>
  <c r="U246" i="10"/>
  <c r="P246" i="10"/>
  <c r="P247" i="17"/>
  <c r="L247" i="17"/>
  <c r="S250" i="9"/>
  <c r="N250" i="9"/>
  <c r="N264" i="10"/>
  <c r="S264" i="10"/>
  <c r="G281" i="17"/>
  <c r="K280" i="9"/>
  <c r="N297" i="9"/>
  <c r="S297" i="9"/>
  <c r="D284" i="17"/>
  <c r="F283" i="9"/>
  <c r="I284" i="5"/>
  <c r="L284" i="5" s="1"/>
  <c r="P300" i="10"/>
  <c r="U300" i="10"/>
  <c r="S300" i="10"/>
  <c r="N300" i="10"/>
  <c r="V228" i="7"/>
  <c r="T31" i="9"/>
  <c r="O31" i="9"/>
  <c r="G72" i="5"/>
  <c r="S79" i="10"/>
  <c r="N79" i="10"/>
  <c r="P80" i="17"/>
  <c r="L80" i="17"/>
  <c r="T37" i="10"/>
  <c r="O37" i="10"/>
  <c r="G49" i="17"/>
  <c r="K48" i="9"/>
  <c r="L54" i="17"/>
  <c r="P54" i="17"/>
  <c r="G65" i="17"/>
  <c r="K64" i="9"/>
  <c r="L70" i="17"/>
  <c r="P70" i="17"/>
  <c r="G81" i="17"/>
  <c r="K80" i="9"/>
  <c r="V216" i="7"/>
  <c r="Y216" i="7" s="1"/>
  <c r="W232" i="7"/>
  <c r="V264" i="7"/>
  <c r="V296" i="7"/>
  <c r="N11" i="9"/>
  <c r="S11" i="9"/>
  <c r="L28" i="17"/>
  <c r="P28" i="17"/>
  <c r="D28" i="17"/>
  <c r="F27" i="9"/>
  <c r="I28" i="5"/>
  <c r="L28" i="5" s="1"/>
  <c r="G60" i="5"/>
  <c r="G68" i="5"/>
  <c r="T75" i="9"/>
  <c r="O75" i="9"/>
  <c r="D76" i="17"/>
  <c r="F75" i="9"/>
  <c r="I76" i="5"/>
  <c r="L76" i="5" s="1"/>
  <c r="S21" i="9"/>
  <c r="N21" i="9"/>
  <c r="P21" i="9"/>
  <c r="U21" i="9"/>
  <c r="P25" i="10"/>
  <c r="U25" i="10"/>
  <c r="S25" i="10"/>
  <c r="N25" i="10"/>
  <c r="W40" i="7"/>
  <c r="W52" i="7"/>
  <c r="V76" i="7"/>
  <c r="W76" i="7"/>
  <c r="S85" i="9"/>
  <c r="N85" i="9"/>
  <c r="U85" i="9"/>
  <c r="P85" i="9"/>
  <c r="N90" i="9"/>
  <c r="S90" i="9"/>
  <c r="U90" i="9"/>
  <c r="P90" i="9"/>
  <c r="P93" i="17"/>
  <c r="L93" i="17"/>
  <c r="D93" i="17"/>
  <c r="F92" i="9"/>
  <c r="I93" i="5"/>
  <c r="L93" i="5" s="1"/>
  <c r="N93" i="10"/>
  <c r="S93" i="10"/>
  <c r="D99" i="17"/>
  <c r="F98" i="9"/>
  <c r="I99" i="5"/>
  <c r="L99" i="5" s="1"/>
  <c r="L115" i="17"/>
  <c r="P115" i="17"/>
  <c r="U117" i="10"/>
  <c r="P117" i="10"/>
  <c r="T117" i="10"/>
  <c r="O117" i="10"/>
  <c r="L125" i="17"/>
  <c r="P125" i="17"/>
  <c r="S129" i="10"/>
  <c r="N129" i="10"/>
  <c r="P146" i="17"/>
  <c r="L146" i="17"/>
  <c r="T145" i="10"/>
  <c r="O145" i="10"/>
  <c r="D146" i="17"/>
  <c r="F145" i="9"/>
  <c r="I146" i="5"/>
  <c r="L146" i="5" s="1"/>
  <c r="E157" i="17"/>
  <c r="F156" i="10"/>
  <c r="J157" i="5"/>
  <c r="M157" i="5" s="1"/>
  <c r="S156" i="9"/>
  <c r="N156" i="9"/>
  <c r="G162" i="5"/>
  <c r="E173" i="17"/>
  <c r="F172" i="10"/>
  <c r="J173" i="5"/>
  <c r="M173" i="5" s="1"/>
  <c r="S172" i="9"/>
  <c r="N172" i="9"/>
  <c r="O177" i="9"/>
  <c r="T177" i="9"/>
  <c r="E184" i="17"/>
  <c r="F183" i="10"/>
  <c r="J184" i="5"/>
  <c r="M184" i="5" s="1"/>
  <c r="T183" i="9"/>
  <c r="O183" i="9"/>
  <c r="E200" i="17"/>
  <c r="F199" i="10"/>
  <c r="J200" i="5"/>
  <c r="M200" i="5" s="1"/>
  <c r="V204" i="7"/>
  <c r="N220" i="10"/>
  <c r="S220" i="10"/>
  <c r="U220" i="10"/>
  <c r="P220" i="10"/>
  <c r="P226" i="17"/>
  <c r="L226" i="17"/>
  <c r="T225" i="10"/>
  <c r="O225" i="10"/>
  <c r="E226" i="17"/>
  <c r="F225" i="10"/>
  <c r="J226" i="5"/>
  <c r="M226" i="5" s="1"/>
  <c r="T231" i="9"/>
  <c r="O231" i="9"/>
  <c r="P231" i="9"/>
  <c r="U231" i="9"/>
  <c r="T236" i="9"/>
  <c r="O236" i="9"/>
  <c r="P267" i="10"/>
  <c r="U267" i="10"/>
  <c r="G268" i="5"/>
  <c r="E279" i="17"/>
  <c r="F278" i="10"/>
  <c r="J279" i="5"/>
  <c r="M279" i="5" s="1"/>
  <c r="P291" i="17"/>
  <c r="L291" i="17"/>
  <c r="T298" i="10"/>
  <c r="O298" i="10"/>
  <c r="U298" i="10"/>
  <c r="P298" i="10"/>
  <c r="E263" i="17"/>
  <c r="F262" i="10"/>
  <c r="J263" i="5"/>
  <c r="M263" i="5" s="1"/>
  <c r="V14" i="7"/>
  <c r="G31" i="5"/>
  <c r="O30" i="9"/>
  <c r="T30" i="9"/>
  <c r="T74" i="10"/>
  <c r="O74" i="10"/>
  <c r="S74" i="10"/>
  <c r="N74" i="10"/>
  <c r="U115" i="9"/>
  <c r="P115" i="9"/>
  <c r="G126" i="5"/>
  <c r="U125" i="9"/>
  <c r="P125" i="9"/>
  <c r="G148" i="5"/>
  <c r="U157" i="9"/>
  <c r="P157" i="9"/>
  <c r="U168" i="10"/>
  <c r="P168" i="10"/>
  <c r="T200" i="9"/>
  <c r="O200" i="9"/>
  <c r="D201" i="17"/>
  <c r="F200" i="9"/>
  <c r="I201" i="5"/>
  <c r="L201" i="5" s="1"/>
  <c r="O211" i="10"/>
  <c r="T211" i="10"/>
  <c r="P217" i="17"/>
  <c r="L217" i="17"/>
  <c r="D217" i="17"/>
  <c r="F216" i="9"/>
  <c r="I217" i="5"/>
  <c r="L217" i="5" s="1"/>
  <c r="U14" i="10"/>
  <c r="P14" i="10"/>
  <c r="V84" i="7"/>
  <c r="W84" i="7"/>
  <c r="P128" i="9"/>
  <c r="U128" i="9"/>
  <c r="G134" i="5"/>
  <c r="T139" i="9"/>
  <c r="O139" i="9"/>
  <c r="U144" i="10"/>
  <c r="P144" i="10"/>
  <c r="O149" i="9"/>
  <c r="T149" i="9"/>
  <c r="G156" i="5"/>
  <c r="P182" i="17"/>
  <c r="L182" i="17"/>
  <c r="S181" i="10"/>
  <c r="N181" i="10"/>
  <c r="D182" i="17"/>
  <c r="F181" i="9"/>
  <c r="I182" i="5"/>
  <c r="L182" i="5" s="1"/>
  <c r="U187" i="9"/>
  <c r="P187" i="9"/>
  <c r="S192" i="10"/>
  <c r="N192" i="10"/>
  <c r="P198" i="17"/>
  <c r="L198" i="17"/>
  <c r="T197" i="10"/>
  <c r="O197" i="10"/>
  <c r="D198" i="17"/>
  <c r="F197" i="9"/>
  <c r="I198" i="5"/>
  <c r="L198" i="5" s="1"/>
  <c r="O203" i="10"/>
  <c r="T203" i="10"/>
  <c r="N213" i="10"/>
  <c r="S213" i="10"/>
  <c r="S219" i="10"/>
  <c r="N219" i="10"/>
  <c r="U219" i="10"/>
  <c r="P219" i="10"/>
  <c r="D236" i="17"/>
  <c r="F235" i="9"/>
  <c r="I236" i="5"/>
  <c r="L236" i="5" s="1"/>
  <c r="W235" i="7"/>
  <c r="G241" i="5"/>
  <c r="O240" i="9"/>
  <c r="T240" i="9"/>
  <c r="T245" i="9"/>
  <c r="O245" i="9"/>
  <c r="P257" i="17"/>
  <c r="L257" i="17"/>
  <c r="V281" i="7"/>
  <c r="Y281" i="7" s="1"/>
  <c r="P7" i="10"/>
  <c r="U7" i="10"/>
  <c r="N10" i="9"/>
  <c r="S10" i="9"/>
  <c r="U10" i="9"/>
  <c r="P10" i="9"/>
  <c r="P35" i="17"/>
  <c r="L35" i="17"/>
  <c r="S54" i="10"/>
  <c r="N54" i="10"/>
  <c r="G63" i="5"/>
  <c r="O62" i="9"/>
  <c r="T62" i="9"/>
  <c r="T107" i="9"/>
  <c r="O107" i="9"/>
  <c r="U123" i="9"/>
  <c r="P123" i="9"/>
  <c r="T141" i="10"/>
  <c r="O141" i="10"/>
  <c r="T163" i="10"/>
  <c r="O163" i="10"/>
  <c r="S184" i="10"/>
  <c r="N184" i="10"/>
  <c r="P189" i="10"/>
  <c r="U189" i="10"/>
  <c r="N20" i="10"/>
  <c r="S20" i="10"/>
  <c r="T20" i="10"/>
  <c r="O20" i="10"/>
  <c r="V29" i="7"/>
  <c r="V37" i="7"/>
  <c r="Y37" i="7" s="1"/>
  <c r="V45" i="7"/>
  <c r="V53" i="7"/>
  <c r="V61" i="7"/>
  <c r="V69" i="7"/>
  <c r="V77" i="7"/>
  <c r="D84" i="17"/>
  <c r="F83" i="9"/>
  <c r="I84" i="5"/>
  <c r="L84" i="5" s="1"/>
  <c r="N86" i="9"/>
  <c r="S86" i="9"/>
  <c r="U86" i="9"/>
  <c r="P86" i="9"/>
  <c r="P95" i="17"/>
  <c r="L95" i="17"/>
  <c r="N112" i="10"/>
  <c r="S112" i="10"/>
  <c r="U113" i="10"/>
  <c r="P113" i="10"/>
  <c r="T132" i="9"/>
  <c r="O132" i="9"/>
  <c r="S137" i="9"/>
  <c r="N137" i="9"/>
  <c r="P137" i="9"/>
  <c r="U137" i="9"/>
  <c r="T148" i="10"/>
  <c r="O148" i="10"/>
  <c r="P153" i="10"/>
  <c r="U153" i="10"/>
  <c r="D154" i="17"/>
  <c r="F153" i="9"/>
  <c r="I154" i="5"/>
  <c r="L154" i="5" s="1"/>
  <c r="D165" i="17"/>
  <c r="F164" i="9"/>
  <c r="I165" i="5"/>
  <c r="L165" i="5" s="1"/>
  <c r="V191" i="7"/>
  <c r="Y191" i="7" s="1"/>
  <c r="U217" i="10"/>
  <c r="P217" i="10"/>
  <c r="V223" i="7"/>
  <c r="Y223" i="7" s="1"/>
  <c r="T286" i="10"/>
  <c r="O286" i="10"/>
  <c r="P295" i="17"/>
  <c r="L295" i="17"/>
  <c r="O295" i="9"/>
  <c r="T295" i="9"/>
  <c r="N302" i="10"/>
  <c r="S302" i="10"/>
  <c r="O303" i="9"/>
  <c r="T303" i="9"/>
  <c r="S303" i="9"/>
  <c r="N303" i="9"/>
  <c r="P221" i="9"/>
  <c r="U221" i="9"/>
  <c r="S221" i="9"/>
  <c r="N221" i="9"/>
  <c r="P126" i="10"/>
  <c r="U126" i="10"/>
  <c r="G131" i="5"/>
  <c r="T130" i="9"/>
  <c r="O130" i="9"/>
  <c r="S174" i="10"/>
  <c r="N174" i="10"/>
  <c r="P175" i="17"/>
  <c r="L175" i="17"/>
  <c r="G179" i="5"/>
  <c r="T178" i="9"/>
  <c r="O178" i="9"/>
  <c r="S190" i="10"/>
  <c r="N190" i="10"/>
  <c r="P191" i="17"/>
  <c r="L191" i="17"/>
  <c r="S194" i="9"/>
  <c r="N194" i="9"/>
  <c r="D199" i="17"/>
  <c r="I199" i="5"/>
  <c r="L199" i="5" s="1"/>
  <c r="F198" i="9"/>
  <c r="P206" i="10"/>
  <c r="U206" i="10"/>
  <c r="P207" i="17"/>
  <c r="L207" i="17"/>
  <c r="G211" i="5"/>
  <c r="U268" i="9"/>
  <c r="P268" i="9"/>
  <c r="G273" i="17"/>
  <c r="K272" i="9"/>
  <c r="P286" i="17"/>
  <c r="L286" i="17"/>
  <c r="N289" i="9"/>
  <c r="S289" i="9"/>
  <c r="O301" i="10"/>
  <c r="T301" i="10"/>
  <c r="P266" i="17"/>
  <c r="L266" i="17"/>
  <c r="T265" i="10"/>
  <c r="O265" i="10"/>
  <c r="U269" i="9"/>
  <c r="P269" i="9"/>
  <c r="O288" i="10"/>
  <c r="T288" i="10"/>
  <c r="N296" i="10"/>
  <c r="S296" i="10"/>
  <c r="W250" i="7"/>
  <c r="V266" i="7"/>
  <c r="V298" i="7"/>
  <c r="P29" i="10"/>
  <c r="U29" i="10"/>
  <c r="O69" i="9"/>
  <c r="T69" i="9"/>
  <c r="T27" i="9"/>
  <c r="O27" i="9"/>
  <c r="U35" i="9"/>
  <c r="P35" i="9"/>
  <c r="N63" i="9"/>
  <c r="S63" i="9"/>
  <c r="V5" i="7"/>
  <c r="W226" i="7"/>
  <c r="W230" i="7"/>
  <c r="W246" i="7"/>
  <c r="W278" i="7"/>
  <c r="S17" i="9"/>
  <c r="N17" i="9"/>
  <c r="P17" i="9"/>
  <c r="U17" i="9"/>
  <c r="P21" i="10"/>
  <c r="U21" i="10"/>
  <c r="G34" i="5"/>
  <c r="S65" i="9"/>
  <c r="N65" i="9"/>
  <c r="P65" i="9"/>
  <c r="U65" i="9"/>
  <c r="G66" i="17"/>
  <c r="K65" i="9"/>
  <c r="G82" i="5"/>
  <c r="G282" i="17"/>
  <c r="K281" i="9"/>
  <c r="P12" i="10"/>
  <c r="U12" i="10"/>
  <c r="W15" i="7"/>
  <c r="V48" i="7"/>
  <c r="W64" i="7"/>
  <c r="S93" i="9"/>
  <c r="N93" i="9"/>
  <c r="T108" i="9"/>
  <c r="O108" i="9"/>
  <c r="G118" i="5"/>
  <c r="U117" i="9"/>
  <c r="P117" i="9"/>
  <c r="P122" i="10"/>
  <c r="U122" i="10"/>
  <c r="D125" i="17"/>
  <c r="F124" i="9"/>
  <c r="I125" i="5"/>
  <c r="L125" i="5" s="1"/>
  <c r="S135" i="10"/>
  <c r="N135" i="10"/>
  <c r="U135" i="10"/>
  <c r="P135" i="10"/>
  <c r="D136" i="17"/>
  <c r="F135" i="9"/>
  <c r="I136" i="5"/>
  <c r="L136" i="5" s="1"/>
  <c r="S156" i="10"/>
  <c r="N156" i="10"/>
  <c r="U172" i="10"/>
  <c r="P172" i="10"/>
  <c r="S177" i="10"/>
  <c r="N177" i="10"/>
  <c r="D178" i="17"/>
  <c r="F177" i="9"/>
  <c r="I178" i="5"/>
  <c r="L178" i="5" s="1"/>
  <c r="E189" i="17"/>
  <c r="F188" i="10"/>
  <c r="J189" i="5"/>
  <c r="M189" i="5" s="1"/>
  <c r="S188" i="9"/>
  <c r="N188" i="9"/>
  <c r="E194" i="17"/>
  <c r="F193" i="10"/>
  <c r="J194" i="5"/>
  <c r="M194" i="5" s="1"/>
  <c r="S220" i="9"/>
  <c r="N220" i="9"/>
  <c r="N252" i="10"/>
  <c r="S252" i="10"/>
  <c r="U252" i="10"/>
  <c r="P252" i="10"/>
  <c r="U257" i="10"/>
  <c r="P257" i="10"/>
  <c r="G260" i="5"/>
  <c r="P270" i="10"/>
  <c r="U270" i="10"/>
  <c r="S270" i="10"/>
  <c r="N270" i="10"/>
  <c r="O275" i="10"/>
  <c r="T275" i="10"/>
  <c r="P275" i="10"/>
  <c r="U275" i="10"/>
  <c r="S298" i="9"/>
  <c r="N298" i="9"/>
  <c r="P168" i="9"/>
  <c r="U168" i="9"/>
  <c r="N179" i="10"/>
  <c r="S179" i="10"/>
  <c r="G233" i="5"/>
  <c r="V78" i="7"/>
  <c r="V194" i="7"/>
  <c r="Y194" i="7" s="1"/>
  <c r="V271" i="7"/>
  <c r="W301" i="7"/>
  <c r="O14" i="9"/>
  <c r="T14" i="9"/>
  <c r="T87" i="9"/>
  <c r="O87" i="9"/>
  <c r="P104" i="17"/>
  <c r="L104" i="17"/>
  <c r="V128" i="7"/>
  <c r="T171" i="10"/>
  <c r="O171" i="10"/>
  <c r="O181" i="9"/>
  <c r="T181" i="9"/>
  <c r="D193" i="17"/>
  <c r="F192" i="9"/>
  <c r="I193" i="5"/>
  <c r="L193" i="5" s="1"/>
  <c r="E204" i="17"/>
  <c r="F203" i="10"/>
  <c r="J204" i="5"/>
  <c r="M204" i="5" s="1"/>
  <c r="N208" i="10"/>
  <c r="S208" i="10"/>
  <c r="U208" i="10"/>
  <c r="P208" i="10"/>
  <c r="G257" i="5"/>
  <c r="O256" i="9"/>
  <c r="T256" i="9"/>
  <c r="W22" i="7"/>
  <c r="O99" i="10"/>
  <c r="T99" i="10"/>
  <c r="P100" i="17"/>
  <c r="L100" i="17"/>
  <c r="O141" i="9"/>
  <c r="T141" i="9"/>
  <c r="T163" i="9"/>
  <c r="O163" i="9"/>
  <c r="E185" i="17"/>
  <c r="F184" i="10"/>
  <c r="J185" i="5"/>
  <c r="M185" i="5" s="1"/>
  <c r="O189" i="9"/>
  <c r="T189" i="9"/>
  <c r="T237" i="9"/>
  <c r="O237" i="9"/>
  <c r="P41" i="17"/>
  <c r="L41" i="17"/>
  <c r="P73" i="17"/>
  <c r="L73" i="17"/>
  <c r="P81" i="17"/>
  <c r="L81" i="17"/>
  <c r="D87" i="17"/>
  <c r="F86" i="9"/>
  <c r="I87" i="5"/>
  <c r="L87" i="5" s="1"/>
  <c r="P89" i="17"/>
  <c r="L89" i="17"/>
  <c r="S89" i="10"/>
  <c r="N89" i="10"/>
  <c r="S102" i="10"/>
  <c r="N102" i="10"/>
  <c r="W119" i="7"/>
  <c r="S137" i="10"/>
  <c r="N137" i="10"/>
  <c r="T79" i="9"/>
  <c r="O79" i="9"/>
  <c r="G25" i="17"/>
  <c r="K24" i="9"/>
  <c r="L62" i="17"/>
  <c r="P62" i="17"/>
  <c r="W224" i="7"/>
  <c r="G36" i="17"/>
  <c r="K35" i="9"/>
  <c r="V244" i="7"/>
  <c r="N39" i="10"/>
  <c r="S39" i="10"/>
  <c r="L40" i="17"/>
  <c r="P40" i="17"/>
  <c r="P63" i="10"/>
  <c r="U63" i="10"/>
  <c r="P33" i="10"/>
  <c r="U33" i="10"/>
  <c r="S49" i="10"/>
  <c r="N49" i="10"/>
  <c r="L66" i="17"/>
  <c r="P66" i="17"/>
  <c r="T65" i="10"/>
  <c r="O65" i="10"/>
  <c r="S81" i="10"/>
  <c r="N81" i="10"/>
  <c r="V24" i="7"/>
  <c r="W24" i="7"/>
  <c r="P90" i="10"/>
  <c r="U90" i="10"/>
  <c r="T98" i="10"/>
  <c r="O98" i="10"/>
  <c r="S98" i="10"/>
  <c r="N98" i="10"/>
  <c r="E101" i="17"/>
  <c r="F100" i="10"/>
  <c r="J101" i="5"/>
  <c r="M101" i="5" s="1"/>
  <c r="N108" i="10"/>
  <c r="S108" i="10"/>
  <c r="U108" i="10"/>
  <c r="P108" i="10"/>
  <c r="L110" i="17"/>
  <c r="P110" i="17"/>
  <c r="W129" i="7"/>
  <c r="T135" i="9"/>
  <c r="O135" i="9"/>
  <c r="W145" i="7"/>
  <c r="P152" i="17"/>
  <c r="L152" i="17"/>
  <c r="D173" i="17"/>
  <c r="F172" i="9"/>
  <c r="I173" i="5"/>
  <c r="L173" i="5" s="1"/>
  <c r="T193" i="10"/>
  <c r="O193" i="10"/>
  <c r="N193" i="10"/>
  <c r="S193" i="10"/>
  <c r="P205" i="17"/>
  <c r="L205" i="17"/>
  <c r="N209" i="10"/>
  <c r="S209" i="10"/>
  <c r="V231" i="7"/>
  <c r="O247" i="9"/>
  <c r="T247" i="9"/>
  <c r="U252" i="9"/>
  <c r="P252" i="9"/>
  <c r="P16" i="9"/>
  <c r="U16" i="9"/>
  <c r="D67" i="17"/>
  <c r="F66" i="9"/>
  <c r="I67" i="5"/>
  <c r="L67" i="5" s="1"/>
  <c r="T160" i="9"/>
  <c r="O160" i="9"/>
  <c r="S160" i="9"/>
  <c r="N160" i="9"/>
  <c r="D166" i="17"/>
  <c r="F165" i="9"/>
  <c r="I166" i="5"/>
  <c r="L166" i="5" s="1"/>
  <c r="U171" i="9"/>
  <c r="P171" i="9"/>
  <c r="V192" i="7"/>
  <c r="W203" i="7"/>
  <c r="E209" i="17"/>
  <c r="F208" i="10"/>
  <c r="J209" i="5"/>
  <c r="M209" i="5" s="1"/>
  <c r="S208" i="9"/>
  <c r="N208" i="9"/>
  <c r="T224" i="10"/>
  <c r="O224" i="10"/>
  <c r="G230" i="5"/>
  <c r="O251" i="9"/>
  <c r="T251" i="9"/>
  <c r="V251" i="7"/>
  <c r="U13" i="10"/>
  <c r="P13" i="10"/>
  <c r="E59" i="17"/>
  <c r="F58" i="10"/>
  <c r="J59" i="5"/>
  <c r="M59" i="5" s="1"/>
  <c r="P32" i="9"/>
  <c r="U32" i="9"/>
  <c r="T36" i="9"/>
  <c r="O36" i="9"/>
  <c r="T40" i="9"/>
  <c r="O40" i="9"/>
  <c r="S40" i="9"/>
  <c r="N40" i="9"/>
  <c r="V49" i="7"/>
  <c r="T52" i="9"/>
  <c r="O52" i="9"/>
  <c r="T56" i="9"/>
  <c r="O56" i="9"/>
  <c r="S56" i="9"/>
  <c r="N56" i="9"/>
  <c r="E61" i="17"/>
  <c r="F60" i="10"/>
  <c r="J61" i="5"/>
  <c r="M61" i="5" s="1"/>
  <c r="S60" i="9"/>
  <c r="N60" i="9"/>
  <c r="V65" i="7"/>
  <c r="T68" i="9"/>
  <c r="O68" i="9"/>
  <c r="T72" i="9"/>
  <c r="O72" i="9"/>
  <c r="S72" i="9"/>
  <c r="N72" i="9"/>
  <c r="V81" i="7"/>
  <c r="E89" i="17"/>
  <c r="F88" i="10"/>
  <c r="J89" i="5"/>
  <c r="M89" i="5" s="1"/>
  <c r="N96" i="10"/>
  <c r="S96" i="10"/>
  <c r="L98" i="17"/>
  <c r="P98" i="17"/>
  <c r="T97" i="10"/>
  <c r="O97" i="10"/>
  <c r="D100" i="17"/>
  <c r="F99" i="9"/>
  <c r="I100" i="5"/>
  <c r="L100" i="5" s="1"/>
  <c r="G128" i="5"/>
  <c r="W148" i="7"/>
  <c r="T164" i="9"/>
  <c r="O164" i="9"/>
  <c r="S169" i="9"/>
  <c r="N169" i="9"/>
  <c r="P169" i="9"/>
  <c r="U169" i="9"/>
  <c r="N180" i="10"/>
  <c r="S180" i="10"/>
  <c r="T180" i="10"/>
  <c r="O180" i="10"/>
  <c r="U196" i="9"/>
  <c r="P196" i="9"/>
  <c r="G256" i="17"/>
  <c r="K255" i="9"/>
  <c r="T302" i="9"/>
  <c r="O302" i="9"/>
  <c r="P59" i="17"/>
  <c r="L59" i="17"/>
  <c r="T186" i="9"/>
  <c r="O186" i="9"/>
  <c r="P199" i="17"/>
  <c r="L199" i="17"/>
  <c r="P214" i="10"/>
  <c r="U214" i="10"/>
  <c r="S214" i="10"/>
  <c r="N214" i="10"/>
  <c r="P218" i="10"/>
  <c r="U218" i="10"/>
  <c r="S218" i="10"/>
  <c r="N218" i="10"/>
  <c r="P222" i="10"/>
  <c r="U222" i="10"/>
  <c r="S222" i="10"/>
  <c r="N222" i="10"/>
  <c r="P226" i="10"/>
  <c r="U226" i="10"/>
  <c r="S226" i="10"/>
  <c r="N226" i="10"/>
  <c r="P230" i="10"/>
  <c r="U230" i="10"/>
  <c r="S230" i="10"/>
  <c r="N230" i="10"/>
  <c r="E255" i="17"/>
  <c r="F254" i="10"/>
  <c r="J255" i="5"/>
  <c r="M255" i="5" s="1"/>
  <c r="G265" i="17"/>
  <c r="K264" i="9"/>
  <c r="N280" i="10"/>
  <c r="S280" i="10"/>
  <c r="E247" i="17"/>
  <c r="F246" i="10"/>
  <c r="J247" i="5"/>
  <c r="M247" i="5" s="1"/>
  <c r="N284" i="9"/>
  <c r="S284" i="9"/>
  <c r="U293" i="10"/>
  <c r="P293" i="10"/>
  <c r="T293" i="10"/>
  <c r="O293" i="10"/>
  <c r="G262" i="5"/>
  <c r="S277" i="9"/>
  <c r="N277" i="9"/>
  <c r="L293" i="17"/>
  <c r="P293" i="17"/>
  <c r="G255" i="17"/>
  <c r="K254" i="9"/>
  <c r="G251" i="17"/>
  <c r="K250" i="9"/>
  <c r="AC191" i="7" l="1"/>
  <c r="AE191" i="7" s="1"/>
  <c r="AG191" i="7" s="1"/>
  <c r="AA191" i="7"/>
  <c r="AA62" i="7"/>
  <c r="AC62" i="7" s="1"/>
  <c r="AE62" i="7" s="1"/>
  <c r="AG62" i="7" s="1"/>
  <c r="AC28" i="7"/>
  <c r="AE28" i="7" s="1"/>
  <c r="AG28" i="7" s="1"/>
  <c r="AA28" i="7"/>
  <c r="AA229" i="7"/>
  <c r="AC229" i="7" s="1"/>
  <c r="AE229" i="7" s="1"/>
  <c r="AG229" i="7" s="1"/>
  <c r="AC290" i="7"/>
  <c r="AE290" i="7" s="1"/>
  <c r="AG290" i="7" s="1"/>
  <c r="AA290" i="7"/>
  <c r="AA223" i="7"/>
  <c r="AC223" i="7" s="1"/>
  <c r="AE223" i="7" s="1"/>
  <c r="AG223" i="7" s="1"/>
  <c r="AC20" i="7"/>
  <c r="AE20" i="7" s="1"/>
  <c r="AG20" i="7" s="1"/>
  <c r="AA20" i="7"/>
  <c r="AA207" i="7"/>
  <c r="AC207" i="7" s="1"/>
  <c r="AE207" i="7" s="1"/>
  <c r="AG207" i="7" s="1"/>
  <c r="AC115" i="7"/>
  <c r="AE115" i="7" s="1"/>
  <c r="AG115" i="7" s="1"/>
  <c r="AA115" i="7"/>
  <c r="AA169" i="7"/>
  <c r="AC169" i="7" s="1"/>
  <c r="AE169" i="7" s="1"/>
  <c r="AG169" i="7" s="1"/>
  <c r="AC194" i="7"/>
  <c r="AE194" i="7" s="1"/>
  <c r="AG194" i="7" s="1"/>
  <c r="AA194" i="7"/>
  <c r="AA281" i="7"/>
  <c r="AC281" i="7" s="1"/>
  <c r="AE281" i="7" s="1"/>
  <c r="AG281" i="7" s="1"/>
  <c r="AC216" i="7"/>
  <c r="AE216" i="7" s="1"/>
  <c r="AG216" i="7" s="1"/>
  <c r="AA216" i="7"/>
  <c r="AA10" i="7"/>
  <c r="AC10" i="7" s="1"/>
  <c r="AE10" i="7" s="1"/>
  <c r="AG10" i="7" s="1"/>
  <c r="N11" i="17" s="1"/>
  <c r="AC93" i="7"/>
  <c r="AE93" i="7" s="1"/>
  <c r="AG93" i="7" s="1"/>
  <c r="AA93" i="7"/>
  <c r="AA114" i="7"/>
  <c r="AC114" i="7" s="1"/>
  <c r="AE114" i="7" s="1"/>
  <c r="AG114" i="7" s="1"/>
  <c r="AC41" i="7"/>
  <c r="AE41" i="7" s="1"/>
  <c r="AG41" i="7" s="1"/>
  <c r="AA41" i="7"/>
  <c r="AA202" i="7"/>
  <c r="AC202" i="7" s="1"/>
  <c r="AE202" i="7" s="1"/>
  <c r="AG202" i="7" s="1"/>
  <c r="AC17" i="7"/>
  <c r="AE17" i="7" s="1"/>
  <c r="AG17" i="7" s="1"/>
  <c r="AA17" i="7"/>
  <c r="AA206" i="7"/>
  <c r="AC206" i="7" s="1"/>
  <c r="AE206" i="7" s="1"/>
  <c r="AG206" i="7" s="1"/>
  <c r="AC37" i="7"/>
  <c r="AE37" i="7" s="1"/>
  <c r="AG37" i="7" s="1"/>
  <c r="AA37" i="7"/>
  <c r="AA182" i="7"/>
  <c r="AC182" i="7" s="1"/>
  <c r="AE182" i="7" s="1"/>
  <c r="AG182" i="7" s="1"/>
  <c r="AC245" i="7"/>
  <c r="AE245" i="7" s="1"/>
  <c r="AG245" i="7" s="1"/>
  <c r="AA245" i="7"/>
  <c r="AA170" i="7"/>
  <c r="AC170" i="7" s="1"/>
  <c r="AE170" i="7" s="1"/>
  <c r="AG170" i="7" s="1"/>
  <c r="AC25" i="7"/>
  <c r="AE25" i="7" s="1"/>
  <c r="AG25" i="7" s="1"/>
  <c r="AA25" i="7"/>
  <c r="AA260" i="7"/>
  <c r="AC260" i="7" s="1"/>
  <c r="AE260" i="7" s="1"/>
  <c r="AG260" i="7" s="1"/>
  <c r="AC118" i="7"/>
  <c r="AE118" i="7" s="1"/>
  <c r="AG118" i="7" s="1"/>
  <c r="AA118" i="7"/>
  <c r="AA32" i="7"/>
  <c r="AC32" i="7" s="1"/>
  <c r="AE32" i="7" s="1"/>
  <c r="AG32" i="7" s="1"/>
  <c r="E128" i="17"/>
  <c r="F127" i="10"/>
  <c r="J128" i="5"/>
  <c r="M128" i="5" s="1"/>
  <c r="H89" i="17"/>
  <c r="K88" i="10"/>
  <c r="H185" i="17"/>
  <c r="K184" i="10"/>
  <c r="G178" i="17"/>
  <c r="K177" i="9"/>
  <c r="G136" i="17"/>
  <c r="K135" i="9"/>
  <c r="X226" i="7"/>
  <c r="Z226" i="7" s="1"/>
  <c r="AB226" i="7" s="1"/>
  <c r="AD226" i="7" s="1"/>
  <c r="AF226" i="7" s="1"/>
  <c r="C226" i="9" s="1"/>
  <c r="Y226" i="7"/>
  <c r="X250" i="7"/>
  <c r="Z250" i="7" s="1"/>
  <c r="AB250" i="7" s="1"/>
  <c r="AD250" i="7" s="1"/>
  <c r="AF250" i="7" s="1"/>
  <c r="C250" i="9" s="1"/>
  <c r="Y250" i="7"/>
  <c r="G154" i="17"/>
  <c r="K153" i="9"/>
  <c r="G84" i="17"/>
  <c r="K83" i="9"/>
  <c r="E63" i="17"/>
  <c r="F62" i="10"/>
  <c r="J63" i="5"/>
  <c r="M63" i="5" s="1"/>
  <c r="E268" i="17"/>
  <c r="F267" i="10"/>
  <c r="J268" i="5"/>
  <c r="M268" i="5" s="1"/>
  <c r="H200" i="17"/>
  <c r="K199" i="10"/>
  <c r="E162" i="17"/>
  <c r="F161" i="10"/>
  <c r="J162" i="5"/>
  <c r="M162" i="5" s="1"/>
  <c r="Y52" i="7"/>
  <c r="X52" i="7"/>
  <c r="Z52" i="7" s="1"/>
  <c r="AB52" i="7" s="1"/>
  <c r="AD52" i="7" s="1"/>
  <c r="AF52" i="7" s="1"/>
  <c r="C52" i="9" s="1"/>
  <c r="E68" i="17"/>
  <c r="F67" i="10"/>
  <c r="J68" i="5"/>
  <c r="M68" i="5" s="1"/>
  <c r="E202" i="17"/>
  <c r="F201" i="10"/>
  <c r="J202" i="5"/>
  <c r="M202" i="5" s="1"/>
  <c r="G209" i="17"/>
  <c r="K208" i="9"/>
  <c r="L278" i="9"/>
  <c r="Q278" i="9"/>
  <c r="W278" i="9" s="1"/>
  <c r="R278" i="9"/>
  <c r="M278" i="9"/>
  <c r="X241" i="7"/>
  <c r="Z241" i="7" s="1"/>
  <c r="AB241" i="7" s="1"/>
  <c r="AD241" i="7" s="1"/>
  <c r="AF241" i="7" s="1"/>
  <c r="C241" i="9" s="1"/>
  <c r="Y241" i="7"/>
  <c r="E44" i="17"/>
  <c r="F43" i="10"/>
  <c r="J44" i="5"/>
  <c r="M44" i="5" s="1"/>
  <c r="E30" i="17"/>
  <c r="F29" i="10"/>
  <c r="J30" i="5"/>
  <c r="M30" i="5" s="1"/>
  <c r="E191" i="17"/>
  <c r="F190" i="10"/>
  <c r="J191" i="5"/>
  <c r="M191" i="5" s="1"/>
  <c r="Y54" i="7"/>
  <c r="X54" i="7"/>
  <c r="Z54" i="7" s="1"/>
  <c r="AB54" i="7" s="1"/>
  <c r="AD54" i="7" s="1"/>
  <c r="AF54" i="7" s="1"/>
  <c r="C54" i="9" s="1"/>
  <c r="G303" i="17"/>
  <c r="K302" i="9"/>
  <c r="E245" i="17"/>
  <c r="F244" i="10"/>
  <c r="J245" i="5"/>
  <c r="M245" i="5" s="1"/>
  <c r="G220" i="17"/>
  <c r="K219" i="9"/>
  <c r="G158" i="17"/>
  <c r="K157" i="9"/>
  <c r="Y215" i="7"/>
  <c r="X215" i="7"/>
  <c r="Z215" i="7" s="1"/>
  <c r="AB215" i="7" s="1"/>
  <c r="AD215" i="7" s="1"/>
  <c r="AF215" i="7" s="1"/>
  <c r="C215" i="9" s="1"/>
  <c r="Y99" i="7"/>
  <c r="X99" i="7"/>
  <c r="Z99" i="7" s="1"/>
  <c r="AB99" i="7" s="1"/>
  <c r="AD99" i="7" s="1"/>
  <c r="AF99" i="7" s="1"/>
  <c r="C99" i="9" s="1"/>
  <c r="AA254" i="7"/>
  <c r="AC254" i="7" s="1"/>
  <c r="AE254" i="7" s="1"/>
  <c r="AG254" i="7" s="1"/>
  <c r="G20" i="17"/>
  <c r="K19" i="9"/>
  <c r="Y111" i="9"/>
  <c r="X111" i="9"/>
  <c r="Z111" i="9" s="1"/>
  <c r="AB111" i="9" s="1"/>
  <c r="AD111" i="9" s="1"/>
  <c r="AF111" i="9" s="1"/>
  <c r="C111" i="10" s="1"/>
  <c r="Y100" i="7"/>
  <c r="X100" i="7"/>
  <c r="Z100" i="7" s="1"/>
  <c r="AB100" i="7" s="1"/>
  <c r="AD100" i="7" s="1"/>
  <c r="AF100" i="7" s="1"/>
  <c r="C100" i="9" s="1"/>
  <c r="H94" i="17"/>
  <c r="K93" i="10"/>
  <c r="G293" i="17"/>
  <c r="K292" i="9"/>
  <c r="G5" i="17"/>
  <c r="K4" i="9"/>
  <c r="H242" i="17"/>
  <c r="K241" i="10"/>
  <c r="Y83" i="7"/>
  <c r="X83" i="7"/>
  <c r="Z83" i="7" s="1"/>
  <c r="AB83" i="7" s="1"/>
  <c r="AD83" i="7" s="1"/>
  <c r="AF83" i="7" s="1"/>
  <c r="C83" i="9" s="1"/>
  <c r="H213" i="17"/>
  <c r="K212" i="10"/>
  <c r="X149" i="7"/>
  <c r="Z149" i="7" s="1"/>
  <c r="AB149" i="7" s="1"/>
  <c r="AD149" i="7" s="1"/>
  <c r="AF149" i="7" s="1"/>
  <c r="C149" i="9" s="1"/>
  <c r="Y149" i="7"/>
  <c r="X213" i="7"/>
  <c r="Z213" i="7" s="1"/>
  <c r="AB213" i="7" s="1"/>
  <c r="AD213" i="7" s="1"/>
  <c r="AF213" i="7" s="1"/>
  <c r="C213" i="9" s="1"/>
  <c r="Y213" i="7"/>
  <c r="H205" i="17"/>
  <c r="K204" i="10"/>
  <c r="L8" i="9"/>
  <c r="M8" i="9"/>
  <c r="R8" i="9"/>
  <c r="Q8" i="9"/>
  <c r="G7" i="17"/>
  <c r="K6" i="9"/>
  <c r="H9" i="17"/>
  <c r="K8" i="10"/>
  <c r="G27" i="17"/>
  <c r="K26" i="9"/>
  <c r="H129" i="17"/>
  <c r="K128" i="10"/>
  <c r="G133" i="17"/>
  <c r="K132" i="9"/>
  <c r="H289" i="17"/>
  <c r="K288" i="10"/>
  <c r="AA162" i="7"/>
  <c r="AC162" i="7" s="1"/>
  <c r="AE162" i="7" s="1"/>
  <c r="AG162" i="7" s="1"/>
  <c r="AC275" i="7"/>
  <c r="AE275" i="7" s="1"/>
  <c r="AG275" i="7" s="1"/>
  <c r="AA275" i="7"/>
  <c r="H276" i="17"/>
  <c r="K275" i="10"/>
  <c r="R97" i="9"/>
  <c r="Q97" i="9"/>
  <c r="W97" i="9" s="1"/>
  <c r="M97" i="9"/>
  <c r="L97" i="9"/>
  <c r="V97" i="9" s="1"/>
  <c r="H57" i="17"/>
  <c r="K56" i="10"/>
  <c r="Y256" i="7"/>
  <c r="X256" i="7"/>
  <c r="Z256" i="7" s="1"/>
  <c r="AB256" i="7" s="1"/>
  <c r="AD256" i="7" s="1"/>
  <c r="AF256" i="7" s="1"/>
  <c r="C256" i="9" s="1"/>
  <c r="L40" i="9"/>
  <c r="M40" i="9"/>
  <c r="R40" i="9"/>
  <c r="Q40" i="9"/>
  <c r="E164" i="17"/>
  <c r="F163" i="10"/>
  <c r="J164" i="5"/>
  <c r="M164" i="5" s="1"/>
  <c r="G258" i="17"/>
  <c r="K257" i="9"/>
  <c r="E28" i="17"/>
  <c r="F27" i="10"/>
  <c r="J28" i="5"/>
  <c r="M28" i="5" s="1"/>
  <c r="R45" i="9"/>
  <c r="M45" i="9"/>
  <c r="L45" i="9"/>
  <c r="V45" i="9" s="1"/>
  <c r="Q45" i="9"/>
  <c r="W45" i="9" s="1"/>
  <c r="E246" i="17"/>
  <c r="F245" i="10"/>
  <c r="J246" i="5"/>
  <c r="M246" i="5" s="1"/>
  <c r="Y247" i="7"/>
  <c r="X247" i="7"/>
  <c r="Z247" i="7" s="1"/>
  <c r="AB247" i="7" s="1"/>
  <c r="AD247" i="7" s="1"/>
  <c r="AF247" i="7" s="1"/>
  <c r="C247" i="9" s="1"/>
  <c r="E91" i="17"/>
  <c r="F90" i="10"/>
  <c r="J91" i="5"/>
  <c r="M91" i="5" s="1"/>
  <c r="G64" i="17"/>
  <c r="K63" i="9"/>
  <c r="H251" i="17"/>
  <c r="K250" i="10"/>
  <c r="E280" i="17"/>
  <c r="F279" i="10"/>
  <c r="J280" i="5"/>
  <c r="M280" i="5" s="1"/>
  <c r="E79" i="17"/>
  <c r="F78" i="10"/>
  <c r="J79" i="5"/>
  <c r="M79" i="5" s="1"/>
  <c r="G19" i="17"/>
  <c r="K18" i="9"/>
  <c r="G285" i="17"/>
  <c r="K284" i="9"/>
  <c r="G207" i="17"/>
  <c r="K206" i="9"/>
  <c r="Q293" i="9"/>
  <c r="M293" i="9"/>
  <c r="L293" i="9"/>
  <c r="R293" i="9"/>
  <c r="E218" i="17"/>
  <c r="F217" i="10"/>
  <c r="J218" i="5"/>
  <c r="M218" i="5" s="1"/>
  <c r="E95" i="17"/>
  <c r="F94" i="10"/>
  <c r="J95" i="5"/>
  <c r="M95" i="5" s="1"/>
  <c r="Y30" i="7"/>
  <c r="X30" i="7"/>
  <c r="Z30" i="7" s="1"/>
  <c r="AB30" i="7" s="1"/>
  <c r="AD30" i="7" s="1"/>
  <c r="AF30" i="7" s="1"/>
  <c r="C30" i="9" s="1"/>
  <c r="E219" i="17"/>
  <c r="F218" i="10"/>
  <c r="J219" i="5"/>
  <c r="M219" i="5" s="1"/>
  <c r="E167" i="17"/>
  <c r="F166" i="10"/>
  <c r="J167" i="5"/>
  <c r="M167" i="5" s="1"/>
  <c r="W103" i="9"/>
  <c r="H153" i="17"/>
  <c r="K152" i="10"/>
  <c r="G59" i="17"/>
  <c r="K58" i="9"/>
  <c r="X142" i="7"/>
  <c r="Z142" i="7" s="1"/>
  <c r="AB142" i="7" s="1"/>
  <c r="AD142" i="7" s="1"/>
  <c r="AF142" i="7" s="1"/>
  <c r="C142" i="9" s="1"/>
  <c r="Y142" i="7"/>
  <c r="G107" i="17"/>
  <c r="K106" i="9"/>
  <c r="H53" i="17"/>
  <c r="K52" i="10"/>
  <c r="H206" i="17"/>
  <c r="K205" i="10"/>
  <c r="Y271" i="7"/>
  <c r="X271" i="7"/>
  <c r="Z271" i="7" s="1"/>
  <c r="AB271" i="7" s="1"/>
  <c r="AD271" i="7" s="1"/>
  <c r="AF271" i="7" s="1"/>
  <c r="C271" i="9" s="1"/>
  <c r="G162" i="17"/>
  <c r="K161" i="9"/>
  <c r="X13" i="7"/>
  <c r="Z13" i="7" s="1"/>
  <c r="AB13" i="7" s="1"/>
  <c r="AD13" i="7" s="1"/>
  <c r="Y13" i="7"/>
  <c r="Y127" i="7"/>
  <c r="X127" i="7"/>
  <c r="Z127" i="7" s="1"/>
  <c r="AB127" i="7" s="1"/>
  <c r="AD127" i="7" s="1"/>
  <c r="AF127" i="7" s="1"/>
  <c r="C127" i="9" s="1"/>
  <c r="X45" i="7"/>
  <c r="Z45" i="7" s="1"/>
  <c r="AB45" i="7" s="1"/>
  <c r="AD45" i="7" s="1"/>
  <c r="AF45" i="7" s="1"/>
  <c r="C45" i="9" s="1"/>
  <c r="Y45" i="7"/>
  <c r="G117" i="17"/>
  <c r="K116" i="9"/>
  <c r="G289" i="17"/>
  <c r="K288" i="9"/>
  <c r="Y55" i="7"/>
  <c r="X55" i="7"/>
  <c r="Z55" i="7" s="1"/>
  <c r="AB55" i="7" s="1"/>
  <c r="AD55" i="7" s="1"/>
  <c r="AF55" i="7" s="1"/>
  <c r="C55" i="9" s="1"/>
  <c r="K99" i="10"/>
  <c r="H100" i="17"/>
  <c r="E13" i="17"/>
  <c r="F12" i="10"/>
  <c r="J13" i="5"/>
  <c r="M13" i="5" s="1"/>
  <c r="Y292" i="7"/>
  <c r="X292" i="7"/>
  <c r="Z292" i="7" s="1"/>
  <c r="AB292" i="7" s="1"/>
  <c r="AD292" i="7" s="1"/>
  <c r="AF292" i="7" s="1"/>
  <c r="C292" i="9" s="1"/>
  <c r="G195" i="17"/>
  <c r="K194" i="9"/>
  <c r="H143" i="17"/>
  <c r="K142" i="10"/>
  <c r="G202" i="17"/>
  <c r="K201" i="9"/>
  <c r="L266" i="9"/>
  <c r="M266" i="9"/>
  <c r="R266" i="9"/>
  <c r="Q266" i="9"/>
  <c r="W266" i="9" s="1"/>
  <c r="G150" i="17"/>
  <c r="K149" i="9"/>
  <c r="Y95" i="7"/>
  <c r="X95" i="7"/>
  <c r="Z95" i="7" s="1"/>
  <c r="AB95" i="7" s="1"/>
  <c r="AD95" i="7" s="1"/>
  <c r="AF95" i="7" s="1"/>
  <c r="C95" i="9" s="1"/>
  <c r="H238" i="17"/>
  <c r="K237" i="10"/>
  <c r="H169" i="17"/>
  <c r="K168" i="10"/>
  <c r="AC234" i="7"/>
  <c r="AE234" i="7" s="1"/>
  <c r="AG234" i="7" s="1"/>
  <c r="AA234" i="7"/>
  <c r="G113" i="17"/>
  <c r="K112" i="9"/>
  <c r="W109" i="9"/>
  <c r="H16" i="17"/>
  <c r="K15" i="10"/>
  <c r="Y257" i="7"/>
  <c r="X257" i="7"/>
  <c r="Z257" i="7" s="1"/>
  <c r="AB257" i="7" s="1"/>
  <c r="AD257" i="7" s="1"/>
  <c r="AF257" i="7" s="1"/>
  <c r="C257" i="9" s="1"/>
  <c r="Y228" i="7"/>
  <c r="X228" i="7"/>
  <c r="Z228" i="7" s="1"/>
  <c r="AB228" i="7" s="1"/>
  <c r="AD228" i="7" s="1"/>
  <c r="AF228" i="7" s="1"/>
  <c r="C228" i="9" s="1"/>
  <c r="AA19" i="7"/>
  <c r="AC19" i="7" s="1"/>
  <c r="AE19" i="7" s="1"/>
  <c r="AG19" i="7" s="1"/>
  <c r="G131" i="17"/>
  <c r="K130" i="9"/>
  <c r="Q277" i="9"/>
  <c r="M277" i="9"/>
  <c r="L277" i="9"/>
  <c r="R277" i="9"/>
  <c r="Y176" i="7"/>
  <c r="X176" i="7"/>
  <c r="Z176" i="7" s="1"/>
  <c r="AB176" i="7" s="1"/>
  <c r="AD176" i="7" s="1"/>
  <c r="AF176" i="7" s="1"/>
  <c r="C176" i="9" s="1"/>
  <c r="H43" i="17"/>
  <c r="K42" i="10"/>
  <c r="H46" i="17"/>
  <c r="K45" i="10"/>
  <c r="AC173" i="7"/>
  <c r="AE173" i="7" s="1"/>
  <c r="AG173" i="7" s="1"/>
  <c r="AA173" i="7"/>
  <c r="AA227" i="7"/>
  <c r="AC227" i="7" s="1"/>
  <c r="AE227" i="7" s="1"/>
  <c r="AG227" i="7" s="1"/>
  <c r="L254" i="9"/>
  <c r="V254" i="9" s="1"/>
  <c r="Q254" i="9"/>
  <c r="W254" i="9" s="1"/>
  <c r="R254" i="9"/>
  <c r="M254" i="9"/>
  <c r="K58" i="10"/>
  <c r="H59" i="17"/>
  <c r="Q35" i="9"/>
  <c r="W35" i="9" s="1"/>
  <c r="M35" i="9"/>
  <c r="L35" i="9"/>
  <c r="V35" i="9" s="1"/>
  <c r="R35" i="9"/>
  <c r="X278" i="7"/>
  <c r="Z278" i="7" s="1"/>
  <c r="AB278" i="7" s="1"/>
  <c r="AD278" i="7" s="1"/>
  <c r="AF278" i="7" s="1"/>
  <c r="C278" i="9" s="1"/>
  <c r="Y278" i="7"/>
  <c r="G165" i="17"/>
  <c r="K164" i="9"/>
  <c r="G236" i="17"/>
  <c r="K235" i="9"/>
  <c r="Y232" i="7"/>
  <c r="X232" i="7"/>
  <c r="Z232" i="7" s="1"/>
  <c r="AB232" i="7" s="1"/>
  <c r="AD232" i="7" s="1"/>
  <c r="AF232" i="7" s="1"/>
  <c r="C232" i="9" s="1"/>
  <c r="G152" i="17"/>
  <c r="K151" i="9"/>
  <c r="Q67" i="9"/>
  <c r="M67" i="9"/>
  <c r="L67" i="9"/>
  <c r="R67" i="9"/>
  <c r="W95" i="9"/>
  <c r="AA178" i="7"/>
  <c r="AC178" i="7" s="1"/>
  <c r="AE178" i="7" s="1"/>
  <c r="AG178" i="7" s="1"/>
  <c r="G108" i="17"/>
  <c r="K107" i="9"/>
  <c r="X158" i="7"/>
  <c r="Z158" i="7" s="1"/>
  <c r="AB158" i="7" s="1"/>
  <c r="AD158" i="7" s="1"/>
  <c r="AF158" i="7" s="1"/>
  <c r="C158" i="9" s="1"/>
  <c r="Y158" i="7"/>
  <c r="Y265" i="7"/>
  <c r="X265" i="7"/>
  <c r="Z265" i="7" s="1"/>
  <c r="AB265" i="7" s="1"/>
  <c r="AD265" i="7" s="1"/>
  <c r="AF265" i="7" s="1"/>
  <c r="C265" i="9" s="1"/>
  <c r="G156" i="17"/>
  <c r="K155" i="9"/>
  <c r="X166" i="7"/>
  <c r="Z166" i="7" s="1"/>
  <c r="AB166" i="7" s="1"/>
  <c r="AD166" i="7" s="1"/>
  <c r="AF166" i="7" s="1"/>
  <c r="C166" i="9" s="1"/>
  <c r="Y166" i="7"/>
  <c r="H216" i="17"/>
  <c r="K215" i="10"/>
  <c r="G38" i="17"/>
  <c r="K37" i="9"/>
  <c r="G206" i="17"/>
  <c r="K205" i="9"/>
  <c r="Y285" i="7"/>
  <c r="X285" i="7"/>
  <c r="Z285" i="7" s="1"/>
  <c r="AB285" i="7" s="1"/>
  <c r="AD285" i="7" s="1"/>
  <c r="AF285" i="7" s="1"/>
  <c r="C285" i="9" s="1"/>
  <c r="X266" i="7"/>
  <c r="Z266" i="7" s="1"/>
  <c r="AB266" i="7" s="1"/>
  <c r="AD266" i="7" s="1"/>
  <c r="AF266" i="7" s="1"/>
  <c r="C266" i="9" s="1"/>
  <c r="Y266" i="7"/>
  <c r="Y43" i="7"/>
  <c r="X43" i="7"/>
  <c r="Z43" i="7" s="1"/>
  <c r="AB43" i="7" s="1"/>
  <c r="AD43" i="7" s="1"/>
  <c r="AF43" i="7" s="1"/>
  <c r="C43" i="9" s="1"/>
  <c r="D4" i="10"/>
  <c r="G5" i="5"/>
  <c r="Y252" i="7"/>
  <c r="X252" i="7"/>
  <c r="Z252" i="7" s="1"/>
  <c r="AB252" i="7" s="1"/>
  <c r="AD252" i="7" s="1"/>
  <c r="AF252" i="7" s="1"/>
  <c r="C252" i="9" s="1"/>
  <c r="G197" i="17"/>
  <c r="K196" i="9"/>
  <c r="A9" i="17"/>
  <c r="A8" i="10"/>
  <c r="A8" i="7"/>
  <c r="A8" i="9"/>
  <c r="A10" i="5"/>
  <c r="H85" i="17"/>
  <c r="K84" i="10"/>
  <c r="G287" i="17"/>
  <c r="K286" i="9"/>
  <c r="X217" i="7"/>
  <c r="Z217" i="7" s="1"/>
  <c r="AB217" i="7" s="1"/>
  <c r="AD217" i="7" s="1"/>
  <c r="AF217" i="7" s="1"/>
  <c r="C217" i="9" s="1"/>
  <c r="Y217" i="7"/>
  <c r="Y283" i="7"/>
  <c r="X283" i="7"/>
  <c r="Z283" i="7" s="1"/>
  <c r="AB283" i="7" s="1"/>
  <c r="AD283" i="7" s="1"/>
  <c r="AF283" i="7" s="1"/>
  <c r="C283" i="9" s="1"/>
  <c r="R227" i="9"/>
  <c r="M227" i="9"/>
  <c r="L227" i="9"/>
  <c r="V227" i="9" s="1"/>
  <c r="Q227" i="9"/>
  <c r="W227" i="9" s="1"/>
  <c r="H17" i="17"/>
  <c r="K16" i="10"/>
  <c r="Y91" i="7"/>
  <c r="X91" i="7"/>
  <c r="Z91" i="7" s="1"/>
  <c r="AB91" i="7" s="1"/>
  <c r="AD91" i="7" s="1"/>
  <c r="AF91" i="7" s="1"/>
  <c r="C91" i="9" s="1"/>
  <c r="AA262" i="7"/>
  <c r="AC262" i="7" s="1"/>
  <c r="AE262" i="7" s="1"/>
  <c r="AG262" i="7" s="1"/>
  <c r="H150" i="17"/>
  <c r="K149" i="10"/>
  <c r="G8" i="17"/>
  <c r="K7" i="9"/>
  <c r="H298" i="17"/>
  <c r="K297" i="10"/>
  <c r="R214" i="9"/>
  <c r="Q214" i="9"/>
  <c r="M214" i="9"/>
  <c r="L214" i="9"/>
  <c r="V214" i="9" s="1"/>
  <c r="G170" i="17"/>
  <c r="K169" i="9"/>
  <c r="C10" i="9"/>
  <c r="J11" i="17"/>
  <c r="H130" i="17"/>
  <c r="K129" i="10"/>
  <c r="H42" i="17"/>
  <c r="K41" i="10"/>
  <c r="G63" i="17"/>
  <c r="K62" i="9"/>
  <c r="X133" i="7"/>
  <c r="Z133" i="7" s="1"/>
  <c r="AB133" i="7" s="1"/>
  <c r="AD133" i="7" s="1"/>
  <c r="AF133" i="7" s="1"/>
  <c r="C133" i="9" s="1"/>
  <c r="Y133" i="7"/>
  <c r="E222" i="17"/>
  <c r="F221" i="10"/>
  <c r="J222" i="5"/>
  <c r="M222" i="5" s="1"/>
  <c r="E201" i="17"/>
  <c r="F200" i="10"/>
  <c r="J201" i="5"/>
  <c r="M201" i="5" s="1"/>
  <c r="X264" i="7"/>
  <c r="Z264" i="7" s="1"/>
  <c r="AB264" i="7" s="1"/>
  <c r="AD264" i="7" s="1"/>
  <c r="AF264" i="7" s="1"/>
  <c r="C264" i="9" s="1"/>
  <c r="Y264" i="7"/>
  <c r="E104" i="17"/>
  <c r="F103" i="10"/>
  <c r="J104" i="5"/>
  <c r="M104" i="5" s="1"/>
  <c r="G194" i="17"/>
  <c r="K193" i="9"/>
  <c r="Y107" i="7"/>
  <c r="X107" i="7"/>
  <c r="Z107" i="7" s="1"/>
  <c r="AB107" i="7" s="1"/>
  <c r="AD107" i="7" s="1"/>
  <c r="AF107" i="7" s="1"/>
  <c r="C107" i="9" s="1"/>
  <c r="F126" i="10"/>
  <c r="E127" i="17"/>
  <c r="J127" i="5"/>
  <c r="M127" i="5" s="1"/>
  <c r="G43" i="17"/>
  <c r="K42" i="9"/>
  <c r="E281" i="17"/>
  <c r="F280" i="10"/>
  <c r="J281" i="5"/>
  <c r="M281" i="5" s="1"/>
  <c r="H149" i="17"/>
  <c r="K148" i="10"/>
  <c r="Y38" i="7"/>
  <c r="X38" i="7"/>
  <c r="Z38" i="7" s="1"/>
  <c r="AB38" i="7" s="1"/>
  <c r="AD38" i="7" s="1"/>
  <c r="AF38" i="7" s="1"/>
  <c r="C38" i="9" s="1"/>
  <c r="G134" i="17"/>
  <c r="K133" i="9"/>
  <c r="E96" i="17"/>
  <c r="F95" i="10"/>
  <c r="J96" i="5"/>
  <c r="M96" i="5" s="1"/>
  <c r="Y259" i="7"/>
  <c r="X259" i="7"/>
  <c r="Z259" i="7" s="1"/>
  <c r="AB259" i="7" s="1"/>
  <c r="AD259" i="7" s="1"/>
  <c r="AF259" i="7" s="1"/>
  <c r="C259" i="9" s="1"/>
  <c r="Y34" i="7"/>
  <c r="X34" i="7"/>
  <c r="Z34" i="7" s="1"/>
  <c r="AB34" i="7" s="1"/>
  <c r="AD34" i="7" s="1"/>
  <c r="AF34" i="7" s="1"/>
  <c r="C34" i="9" s="1"/>
  <c r="Y135" i="7"/>
  <c r="X135" i="7"/>
  <c r="Z135" i="7" s="1"/>
  <c r="AB135" i="7" s="1"/>
  <c r="AD135" i="7" s="1"/>
  <c r="AF135" i="7" s="1"/>
  <c r="C135" i="9" s="1"/>
  <c r="G101" i="17"/>
  <c r="K100" i="9"/>
  <c r="E6" i="17"/>
  <c r="F5" i="10"/>
  <c r="J6" i="5"/>
  <c r="M6" i="5" s="1"/>
  <c r="R234" i="9"/>
  <c r="M234" i="9"/>
  <c r="Q234" i="9"/>
  <c r="W234" i="9" s="1"/>
  <c r="L234" i="9"/>
  <c r="V234" i="9" s="1"/>
  <c r="E303" i="17"/>
  <c r="F302" i="10"/>
  <c r="J303" i="5"/>
  <c r="M303" i="5" s="1"/>
  <c r="Y159" i="7"/>
  <c r="X159" i="7"/>
  <c r="Z159" i="7" s="1"/>
  <c r="AB159" i="7" s="1"/>
  <c r="AD159" i="7" s="1"/>
  <c r="AF159" i="7" s="1"/>
  <c r="C159" i="9" s="1"/>
  <c r="X81" i="7"/>
  <c r="Z81" i="7" s="1"/>
  <c r="AB81" i="7" s="1"/>
  <c r="AD81" i="7" s="1"/>
  <c r="AF81" i="7" s="1"/>
  <c r="C81" i="9" s="1"/>
  <c r="Y81" i="7"/>
  <c r="Q261" i="9"/>
  <c r="M261" i="9"/>
  <c r="L261" i="9"/>
  <c r="R261" i="9"/>
  <c r="H253" i="17"/>
  <c r="K252" i="10"/>
  <c r="Y236" i="7"/>
  <c r="X236" i="7"/>
  <c r="Z236" i="7" s="1"/>
  <c r="AB236" i="7" s="1"/>
  <c r="AD236" i="7" s="1"/>
  <c r="AF236" i="7" s="1"/>
  <c r="C236" i="9" s="1"/>
  <c r="E220" i="17"/>
  <c r="F219" i="10"/>
  <c r="J220" i="5"/>
  <c r="M220" i="5" s="1"/>
  <c r="H19" i="17"/>
  <c r="K18" i="10"/>
  <c r="H288" i="17"/>
  <c r="K287" i="10"/>
  <c r="Y180" i="7"/>
  <c r="X180" i="7"/>
  <c r="Z180" i="7" s="1"/>
  <c r="AB180" i="7" s="1"/>
  <c r="AD180" i="7" s="1"/>
  <c r="AF180" i="7" s="1"/>
  <c r="C180" i="9" s="1"/>
  <c r="Y75" i="7"/>
  <c r="X75" i="7"/>
  <c r="Z75" i="7" s="1"/>
  <c r="AB75" i="7" s="1"/>
  <c r="AD75" i="7" s="1"/>
  <c r="AF75" i="7" s="1"/>
  <c r="C75" i="9" s="1"/>
  <c r="G214" i="17"/>
  <c r="K213" i="9"/>
  <c r="E232" i="17"/>
  <c r="F231" i="10"/>
  <c r="J232" i="5"/>
  <c r="M232" i="5" s="1"/>
  <c r="L68" i="9"/>
  <c r="Q68" i="9"/>
  <c r="W68" i="9" s="1"/>
  <c r="M68" i="9"/>
  <c r="R68" i="9"/>
  <c r="X280" i="7"/>
  <c r="Z280" i="7" s="1"/>
  <c r="AB280" i="7" s="1"/>
  <c r="AD280" i="7" s="1"/>
  <c r="AF280" i="7" s="1"/>
  <c r="C280" i="9" s="1"/>
  <c r="Y280" i="7"/>
  <c r="X73" i="7"/>
  <c r="Z73" i="7" s="1"/>
  <c r="AB73" i="7" s="1"/>
  <c r="AD73" i="7" s="1"/>
  <c r="AF73" i="7" s="1"/>
  <c r="C73" i="9" s="1"/>
  <c r="Y73" i="7"/>
  <c r="R263" i="9"/>
  <c r="M263" i="9"/>
  <c r="L263" i="9"/>
  <c r="Q263" i="9"/>
  <c r="W263" i="9" s="1"/>
  <c r="AA110" i="7"/>
  <c r="AC110" i="7" s="1"/>
  <c r="AE110" i="7" s="1"/>
  <c r="AG110" i="7" s="1"/>
  <c r="H294" i="17"/>
  <c r="K293" i="10"/>
  <c r="G132" i="17"/>
  <c r="K131" i="9"/>
  <c r="Y192" i="7"/>
  <c r="X192" i="7"/>
  <c r="Z192" i="7" s="1"/>
  <c r="AB192" i="7" s="1"/>
  <c r="AD192" i="7" s="1"/>
  <c r="AF192" i="7" s="1"/>
  <c r="C192" i="9" s="1"/>
  <c r="G115" i="17"/>
  <c r="K114" i="9"/>
  <c r="AC288" i="7"/>
  <c r="AE288" i="7" s="1"/>
  <c r="AG288" i="7" s="1"/>
  <c r="AA288" i="7"/>
  <c r="Y128" i="7"/>
  <c r="X128" i="7"/>
  <c r="Z128" i="7" s="1"/>
  <c r="AB128" i="7" s="1"/>
  <c r="AD128" i="7" s="1"/>
  <c r="AF128" i="7" s="1"/>
  <c r="C128" i="9" s="1"/>
  <c r="H221" i="17"/>
  <c r="K220" i="10"/>
  <c r="X9" i="7"/>
  <c r="Z9" i="7" s="1"/>
  <c r="AB9" i="7" s="1"/>
  <c r="AD9" i="7" s="1"/>
  <c r="AF9" i="7" s="1"/>
  <c r="Y9" i="7"/>
  <c r="H70" i="17"/>
  <c r="K69" i="10"/>
  <c r="G301" i="17"/>
  <c r="K300" i="9"/>
  <c r="G151" i="17"/>
  <c r="K150" i="9"/>
  <c r="V109" i="9"/>
  <c r="E271" i="17"/>
  <c r="F270" i="10"/>
  <c r="J271" i="5"/>
  <c r="M271" i="5" s="1"/>
  <c r="Y204" i="7"/>
  <c r="X204" i="7"/>
  <c r="Z204" i="7" s="1"/>
  <c r="AB204" i="7" s="1"/>
  <c r="AD204" i="7" s="1"/>
  <c r="AF204" i="7" s="1"/>
  <c r="C204" i="9" s="1"/>
  <c r="K82" i="10"/>
  <c r="H83" i="17"/>
  <c r="L44" i="9"/>
  <c r="V44" i="9" s="1"/>
  <c r="Q44" i="9"/>
  <c r="M44" i="9"/>
  <c r="R44" i="9"/>
  <c r="AA276" i="7"/>
  <c r="AC276" i="7" s="1"/>
  <c r="AE276" i="7" s="1"/>
  <c r="AG276" i="7" s="1"/>
  <c r="R9" i="9"/>
  <c r="Q9" i="9"/>
  <c r="W9" i="9" s="1"/>
  <c r="M9" i="9"/>
  <c r="L9" i="9"/>
  <c r="R260" i="9"/>
  <c r="Q260" i="9"/>
  <c r="M260" i="9"/>
  <c r="L260" i="9"/>
  <c r="V260" i="9" s="1"/>
  <c r="R239" i="9"/>
  <c r="M239" i="9"/>
  <c r="L239" i="9"/>
  <c r="V239" i="9" s="1"/>
  <c r="Q239" i="9"/>
  <c r="W239" i="9" s="1"/>
  <c r="AC105" i="7"/>
  <c r="AE105" i="7" s="1"/>
  <c r="AG105" i="7" s="1"/>
  <c r="AA105" i="7"/>
  <c r="H135" i="17"/>
  <c r="K134" i="10"/>
  <c r="AC137" i="7"/>
  <c r="AE137" i="7" s="1"/>
  <c r="AG137" i="7" s="1"/>
  <c r="AA137" i="7"/>
  <c r="H47" i="17"/>
  <c r="K46" i="10"/>
  <c r="AC287" i="7"/>
  <c r="AE287" i="7" s="1"/>
  <c r="AG287" i="7" s="1"/>
  <c r="AA287" i="7"/>
  <c r="K74" i="10"/>
  <c r="H75" i="17"/>
  <c r="AC286" i="7"/>
  <c r="AE286" i="7" s="1"/>
  <c r="AG286" i="7" s="1"/>
  <c r="AA286" i="7"/>
  <c r="AA125" i="7"/>
  <c r="AC125" i="7" s="1"/>
  <c r="AE125" i="7" s="1"/>
  <c r="AG125" i="7" s="1"/>
  <c r="E14" i="17"/>
  <c r="F13" i="10"/>
  <c r="J14" i="5"/>
  <c r="M14" i="5" s="1"/>
  <c r="AC141" i="7"/>
  <c r="AE141" i="7" s="1"/>
  <c r="AG141" i="7" s="1"/>
  <c r="AA141" i="7"/>
  <c r="AA168" i="7"/>
  <c r="AC168" i="7" s="1"/>
  <c r="AE168" i="7" s="1"/>
  <c r="AG168" i="7" s="1"/>
  <c r="AC163" i="7"/>
  <c r="AE163" i="7" s="1"/>
  <c r="AG163" i="7" s="1"/>
  <c r="AA163" i="7"/>
  <c r="AA221" i="7"/>
  <c r="AC221" i="7" s="1"/>
  <c r="AE221" i="7" s="1"/>
  <c r="AG221" i="7" s="1"/>
  <c r="E262" i="17"/>
  <c r="F261" i="10"/>
  <c r="J262" i="5"/>
  <c r="M262" i="5" s="1"/>
  <c r="Y148" i="7"/>
  <c r="X148" i="7"/>
  <c r="Z148" i="7" s="1"/>
  <c r="AB148" i="7" s="1"/>
  <c r="AD148" i="7" s="1"/>
  <c r="AF148" i="7" s="1"/>
  <c r="C148" i="9" s="1"/>
  <c r="G100" i="17"/>
  <c r="K99" i="9"/>
  <c r="H61" i="17"/>
  <c r="K60" i="10"/>
  <c r="G67" i="17"/>
  <c r="K66" i="9"/>
  <c r="X145" i="7"/>
  <c r="Z145" i="7" s="1"/>
  <c r="AB145" i="7" s="1"/>
  <c r="AD145" i="7" s="1"/>
  <c r="AF145" i="7" s="1"/>
  <c r="C145" i="9" s="1"/>
  <c r="Y145" i="7"/>
  <c r="Y119" i="7"/>
  <c r="X119" i="7"/>
  <c r="Z119" i="7" s="1"/>
  <c r="AB119" i="7" s="1"/>
  <c r="AD119" i="7" s="1"/>
  <c r="AF119" i="7" s="1"/>
  <c r="C119" i="9" s="1"/>
  <c r="E257" i="17"/>
  <c r="F256" i="10"/>
  <c r="J257" i="5"/>
  <c r="M257" i="5" s="1"/>
  <c r="Y301" i="7"/>
  <c r="X301" i="7"/>
  <c r="Z301" i="7" s="1"/>
  <c r="AB301" i="7" s="1"/>
  <c r="AD301" i="7" s="1"/>
  <c r="AF301" i="7" s="1"/>
  <c r="C301" i="9" s="1"/>
  <c r="E118" i="17"/>
  <c r="F117" i="10"/>
  <c r="J118" i="5"/>
  <c r="M118" i="5" s="1"/>
  <c r="Y64" i="7"/>
  <c r="X64" i="7"/>
  <c r="Z64" i="7" s="1"/>
  <c r="AB64" i="7" s="1"/>
  <c r="AD64" i="7" s="1"/>
  <c r="AF64" i="7" s="1"/>
  <c r="C64" i="9" s="1"/>
  <c r="E82" i="17"/>
  <c r="F81" i="10"/>
  <c r="J82" i="5"/>
  <c r="M82" i="5" s="1"/>
  <c r="E34" i="17"/>
  <c r="F33" i="10"/>
  <c r="J34" i="5"/>
  <c r="M34" i="5" s="1"/>
  <c r="X246" i="7"/>
  <c r="Z246" i="7" s="1"/>
  <c r="AB246" i="7" s="1"/>
  <c r="AD246" i="7" s="1"/>
  <c r="AF246" i="7" s="1"/>
  <c r="C246" i="9" s="1"/>
  <c r="Y246" i="7"/>
  <c r="E131" i="17"/>
  <c r="F130" i="10"/>
  <c r="J131" i="5"/>
  <c r="M131" i="5" s="1"/>
  <c r="U8" i="9"/>
  <c r="E126" i="17"/>
  <c r="F125" i="10"/>
  <c r="J126" i="5"/>
  <c r="M126" i="5" s="1"/>
  <c r="H263" i="17"/>
  <c r="K262" i="10"/>
  <c r="G146" i="17"/>
  <c r="K145" i="9"/>
  <c r="G99" i="17"/>
  <c r="K98" i="9"/>
  <c r="Y76" i="7"/>
  <c r="X76" i="7"/>
  <c r="Z76" i="7" s="1"/>
  <c r="AB76" i="7" s="1"/>
  <c r="AD76" i="7" s="1"/>
  <c r="AF76" i="7" s="1"/>
  <c r="C76" i="9" s="1"/>
  <c r="G76" i="17"/>
  <c r="K75" i="9"/>
  <c r="E60" i="17"/>
  <c r="F59" i="10"/>
  <c r="J60" i="5"/>
  <c r="M60" i="5" s="1"/>
  <c r="E72" i="17"/>
  <c r="F71" i="10"/>
  <c r="J72" i="5"/>
  <c r="M72" i="5" s="1"/>
  <c r="G284" i="17"/>
  <c r="K283" i="9"/>
  <c r="E207" i="17"/>
  <c r="F206" i="10"/>
  <c r="J207" i="5"/>
  <c r="M207" i="5" s="1"/>
  <c r="E155" i="17"/>
  <c r="F154" i="10"/>
  <c r="J155" i="5"/>
  <c r="M155" i="5" s="1"/>
  <c r="Y255" i="7"/>
  <c r="X255" i="7"/>
  <c r="Z255" i="7" s="1"/>
  <c r="AB255" i="7" s="1"/>
  <c r="AD255" i="7" s="1"/>
  <c r="AF255" i="7" s="1"/>
  <c r="C255" i="9" s="1"/>
  <c r="X33" i="7"/>
  <c r="Z33" i="7" s="1"/>
  <c r="AB33" i="7" s="1"/>
  <c r="AD33" i="7" s="1"/>
  <c r="AF33" i="7" s="1"/>
  <c r="C33" i="9" s="1"/>
  <c r="Y33" i="7"/>
  <c r="Y23" i="7"/>
  <c r="X23" i="7"/>
  <c r="Z23" i="7" s="1"/>
  <c r="AB23" i="7" s="1"/>
  <c r="AD23" i="7" s="1"/>
  <c r="AF23" i="7" s="1"/>
  <c r="C23" i="9" s="1"/>
  <c r="Y116" i="7"/>
  <c r="X116" i="7"/>
  <c r="Z116" i="7" s="1"/>
  <c r="AB116" i="7" s="1"/>
  <c r="AD116" i="7" s="1"/>
  <c r="AF116" i="7" s="1"/>
  <c r="C116" i="9" s="1"/>
  <c r="E180" i="17"/>
  <c r="F179" i="10"/>
  <c r="J180" i="5"/>
  <c r="M180" i="5" s="1"/>
  <c r="Y60" i="7"/>
  <c r="X60" i="7"/>
  <c r="Z60" i="7" s="1"/>
  <c r="AB60" i="7" s="1"/>
  <c r="AD60" i="7" s="1"/>
  <c r="AF60" i="7" s="1"/>
  <c r="C60" i="9" s="1"/>
  <c r="L28" i="9"/>
  <c r="Q28" i="9"/>
  <c r="W28" i="9" s="1"/>
  <c r="M28" i="9"/>
  <c r="R28" i="9"/>
  <c r="E302" i="17"/>
  <c r="F301" i="10"/>
  <c r="J302" i="5"/>
  <c r="M302" i="5" s="1"/>
  <c r="L242" i="9"/>
  <c r="V242" i="9" s="1"/>
  <c r="M242" i="9"/>
  <c r="R242" i="9"/>
  <c r="Q242" i="9"/>
  <c r="E235" i="17"/>
  <c r="F234" i="10"/>
  <c r="J235" i="5"/>
  <c r="M235" i="5" s="1"/>
  <c r="G147" i="17"/>
  <c r="K146" i="9"/>
  <c r="Q228" i="9"/>
  <c r="W228" i="9" s="1"/>
  <c r="M228" i="9"/>
  <c r="R228" i="9"/>
  <c r="L228" i="9"/>
  <c r="V95" i="9"/>
  <c r="E196" i="17"/>
  <c r="F195" i="10"/>
  <c r="J196" i="5"/>
  <c r="M196" i="5" s="1"/>
  <c r="H145" i="17"/>
  <c r="K144" i="10"/>
  <c r="X117" i="7"/>
  <c r="Z117" i="7" s="1"/>
  <c r="AB117" i="7" s="1"/>
  <c r="AD117" i="7" s="1"/>
  <c r="AF117" i="7" s="1"/>
  <c r="C117" i="9" s="1"/>
  <c r="Y117" i="7"/>
  <c r="E217" i="17"/>
  <c r="F216" i="10"/>
  <c r="J217" i="5"/>
  <c r="M217" i="5" s="1"/>
  <c r="E301" i="17"/>
  <c r="F300" i="10"/>
  <c r="J301" i="5"/>
  <c r="M301" i="5" s="1"/>
  <c r="G171" i="17"/>
  <c r="K170" i="9"/>
  <c r="E151" i="17"/>
  <c r="F150" i="10"/>
  <c r="J151" i="5"/>
  <c r="M151" i="5" s="1"/>
  <c r="Y103" i="7"/>
  <c r="X103" i="7"/>
  <c r="Z103" i="7" s="1"/>
  <c r="AB103" i="7" s="1"/>
  <c r="AD103" i="7" s="1"/>
  <c r="AF103" i="7" s="1"/>
  <c r="C103" i="9" s="1"/>
  <c r="X102" i="7"/>
  <c r="Z102" i="7" s="1"/>
  <c r="AB102" i="7" s="1"/>
  <c r="AD102" i="7" s="1"/>
  <c r="AF102" i="7" s="1"/>
  <c r="C102" i="9" s="1"/>
  <c r="Y102" i="7"/>
  <c r="G153" i="17"/>
  <c r="K152" i="9"/>
  <c r="Q245" i="9"/>
  <c r="M245" i="9"/>
  <c r="L245" i="9"/>
  <c r="R245" i="9"/>
  <c r="G161" i="17"/>
  <c r="K160" i="9"/>
  <c r="X291" i="7"/>
  <c r="Z291" i="7" s="1"/>
  <c r="AB291" i="7" s="1"/>
  <c r="AD291" i="7" s="1"/>
  <c r="AF291" i="7" s="1"/>
  <c r="C291" i="9" s="1"/>
  <c r="Y291" i="7"/>
  <c r="Y26" i="7"/>
  <c r="X26" i="7"/>
  <c r="Z26" i="7" s="1"/>
  <c r="AB26" i="7" s="1"/>
  <c r="AD26" i="7" s="1"/>
  <c r="AF26" i="7" s="1"/>
  <c r="C26" i="9" s="1"/>
  <c r="AC225" i="7"/>
  <c r="AE225" i="7" s="1"/>
  <c r="AG225" i="7" s="1"/>
  <c r="AA225" i="7"/>
  <c r="H125" i="17"/>
  <c r="K124" i="10"/>
  <c r="Y277" i="7"/>
  <c r="X277" i="7"/>
  <c r="Z277" i="7" s="1"/>
  <c r="AB277" i="7" s="1"/>
  <c r="AD277" i="7" s="1"/>
  <c r="AF277" i="7" s="1"/>
  <c r="C277" i="9" s="1"/>
  <c r="E58" i="17"/>
  <c r="F57" i="10"/>
  <c r="J58" i="5"/>
  <c r="M58" i="5" s="1"/>
  <c r="X258" i="7"/>
  <c r="Z258" i="7" s="1"/>
  <c r="AB258" i="7" s="1"/>
  <c r="AD258" i="7" s="1"/>
  <c r="AF258" i="7" s="1"/>
  <c r="C258" i="9" s="1"/>
  <c r="Y258" i="7"/>
  <c r="H244" i="17"/>
  <c r="K243" i="10"/>
  <c r="H182" i="17"/>
  <c r="K181" i="10"/>
  <c r="Y50" i="7"/>
  <c r="X50" i="7"/>
  <c r="Z50" i="7" s="1"/>
  <c r="AB50" i="7" s="1"/>
  <c r="AD50" i="7" s="1"/>
  <c r="AF50" i="7" s="1"/>
  <c r="C50" i="9" s="1"/>
  <c r="Q289" i="9"/>
  <c r="W289" i="9" s="1"/>
  <c r="M289" i="9"/>
  <c r="L289" i="9"/>
  <c r="V289" i="9" s="1"/>
  <c r="R289" i="9"/>
  <c r="Y294" i="7"/>
  <c r="X294" i="7"/>
  <c r="Z294" i="7" s="1"/>
  <c r="AB294" i="7" s="1"/>
  <c r="AD294" i="7" s="1"/>
  <c r="AF294" i="7" s="1"/>
  <c r="C294" i="9" s="1"/>
  <c r="X69" i="7"/>
  <c r="Z69" i="7" s="1"/>
  <c r="AB69" i="7" s="1"/>
  <c r="AD69" i="7" s="1"/>
  <c r="AF69" i="7" s="1"/>
  <c r="C69" i="9" s="1"/>
  <c r="Y69" i="7"/>
  <c r="Y35" i="7"/>
  <c r="X35" i="7"/>
  <c r="Z35" i="7" s="1"/>
  <c r="AB35" i="7" s="1"/>
  <c r="AD35" i="7" s="1"/>
  <c r="AF35" i="7" s="1"/>
  <c r="C35" i="9" s="1"/>
  <c r="G11" i="17"/>
  <c r="K10" i="9"/>
  <c r="Y273" i="7"/>
  <c r="X273" i="7"/>
  <c r="Z273" i="7" s="1"/>
  <c r="AB273" i="7" s="1"/>
  <c r="AD273" i="7" s="1"/>
  <c r="AF273" i="7" s="1"/>
  <c r="C273" i="9" s="1"/>
  <c r="H188" i="17"/>
  <c r="K187" i="10"/>
  <c r="H116" i="17"/>
  <c r="K115" i="10"/>
  <c r="L52" i="9"/>
  <c r="V52" i="9" s="1"/>
  <c r="Q52" i="9"/>
  <c r="M52" i="9"/>
  <c r="R52" i="9"/>
  <c r="G18" i="17"/>
  <c r="K17" i="9"/>
  <c r="R113" i="9"/>
  <c r="Q113" i="9"/>
  <c r="M113" i="9"/>
  <c r="L113" i="9"/>
  <c r="Y8" i="7"/>
  <c r="X8" i="7"/>
  <c r="Z8" i="7" s="1"/>
  <c r="AB8" i="7" s="1"/>
  <c r="AD8" i="7" s="1"/>
  <c r="AF8" i="7" s="1"/>
  <c r="Y71" i="7"/>
  <c r="X71" i="7"/>
  <c r="Z71" i="7" s="1"/>
  <c r="AB71" i="7" s="1"/>
  <c r="AD71" i="7" s="1"/>
  <c r="AF71" i="7" s="1"/>
  <c r="C71" i="9" s="1"/>
  <c r="Q253" i="9"/>
  <c r="M253" i="9"/>
  <c r="L253" i="9"/>
  <c r="R253" i="9"/>
  <c r="AC6" i="7"/>
  <c r="AE6" i="7" s="1"/>
  <c r="AG6" i="7" s="1"/>
  <c r="N7" i="17" s="1"/>
  <c r="AA6" i="7"/>
  <c r="G109" i="17"/>
  <c r="K108" i="9"/>
  <c r="H273" i="17"/>
  <c r="K272" i="10"/>
  <c r="H98" i="17"/>
  <c r="K97" i="10"/>
  <c r="X186" i="7"/>
  <c r="Z186" i="7" s="1"/>
  <c r="AB186" i="7" s="1"/>
  <c r="AD186" i="7" s="1"/>
  <c r="AF186" i="7" s="1"/>
  <c r="C186" i="9" s="1"/>
  <c r="Y186" i="7"/>
  <c r="G103" i="17"/>
  <c r="K102" i="9"/>
  <c r="Y108" i="7"/>
  <c r="X108" i="7"/>
  <c r="Z108" i="7" s="1"/>
  <c r="AB108" i="7" s="1"/>
  <c r="AD108" i="7" s="1"/>
  <c r="AF108" i="7" s="1"/>
  <c r="C108" i="9" s="1"/>
  <c r="G85" i="17"/>
  <c r="K84" i="9"/>
  <c r="H187" i="17"/>
  <c r="K186" i="10"/>
  <c r="H197" i="17"/>
  <c r="K196" i="10"/>
  <c r="V117" i="9"/>
  <c r="Q269" i="9"/>
  <c r="M269" i="9"/>
  <c r="L269" i="9"/>
  <c r="R269" i="9"/>
  <c r="AC7" i="7"/>
  <c r="AE7" i="7" s="1"/>
  <c r="AG7" i="7" s="1"/>
  <c r="N8" i="17" s="1"/>
  <c r="AA7" i="7"/>
  <c r="AA120" i="7"/>
  <c r="AC120" i="7" s="1"/>
  <c r="AE120" i="7" s="1"/>
  <c r="AG120" i="7" s="1"/>
  <c r="Y48" i="7"/>
  <c r="X48" i="7"/>
  <c r="Z48" i="7" s="1"/>
  <c r="AB48" i="7" s="1"/>
  <c r="AD48" i="7" s="1"/>
  <c r="AF48" i="7" s="1"/>
  <c r="C48" i="9" s="1"/>
  <c r="Q47" i="9"/>
  <c r="W47" i="9" s="1"/>
  <c r="M47" i="9"/>
  <c r="L47" i="9"/>
  <c r="R47" i="9"/>
  <c r="H290" i="17"/>
  <c r="K289" i="10"/>
  <c r="G224" i="17"/>
  <c r="K223" i="9"/>
  <c r="G116" i="17"/>
  <c r="K115" i="9"/>
  <c r="G8" i="10"/>
  <c r="H8" i="10"/>
  <c r="G164" i="17"/>
  <c r="K163" i="9"/>
  <c r="X14" i="7"/>
  <c r="Z14" i="7" s="1"/>
  <c r="AB14" i="7" s="1"/>
  <c r="AD14" i="7" s="1"/>
  <c r="AF14" i="7" s="1"/>
  <c r="C14" i="9" s="1"/>
  <c r="Y14" i="7"/>
  <c r="D7" i="10"/>
  <c r="G8" i="5"/>
  <c r="G34" i="17"/>
  <c r="K33" i="9"/>
  <c r="Y31" i="7"/>
  <c r="X31" i="7"/>
  <c r="Z31" i="7" s="1"/>
  <c r="AB31" i="7" s="1"/>
  <c r="AD31" i="7" s="1"/>
  <c r="AF31" i="7" s="1"/>
  <c r="C31" i="9" s="1"/>
  <c r="G210" i="17"/>
  <c r="K209" i="9"/>
  <c r="R271" i="9"/>
  <c r="M271" i="9"/>
  <c r="L271" i="9"/>
  <c r="Q271" i="9"/>
  <c r="W271" i="9" s="1"/>
  <c r="G138" i="17"/>
  <c r="K137" i="9"/>
  <c r="AC134" i="7"/>
  <c r="AE134" i="7" s="1"/>
  <c r="AG134" i="7" s="1"/>
  <c r="AA134" i="7"/>
  <c r="AA96" i="7"/>
  <c r="AC96" i="7" s="1"/>
  <c r="AE96" i="7" s="1"/>
  <c r="AG96" i="7" s="1"/>
  <c r="H227" i="17"/>
  <c r="K226" i="10"/>
  <c r="G283" i="17"/>
  <c r="K282" i="9"/>
  <c r="H267" i="17"/>
  <c r="K266" i="10"/>
  <c r="G176" i="17"/>
  <c r="K175" i="9"/>
  <c r="H154" i="17"/>
  <c r="K153" i="10"/>
  <c r="E277" i="17"/>
  <c r="F276" i="10"/>
  <c r="J277" i="5"/>
  <c r="M277" i="5" s="1"/>
  <c r="G143" i="17"/>
  <c r="K142" i="9"/>
  <c r="E170" i="17"/>
  <c r="F169" i="10"/>
  <c r="J170" i="5"/>
  <c r="M170" i="5" s="1"/>
  <c r="H73" i="17"/>
  <c r="K72" i="10"/>
  <c r="V85" i="9"/>
  <c r="H161" i="17"/>
  <c r="K160" i="10"/>
  <c r="R25" i="9"/>
  <c r="Q25" i="9"/>
  <c r="W25" i="9" s="1"/>
  <c r="M25" i="9"/>
  <c r="L25" i="9"/>
  <c r="L72" i="9"/>
  <c r="V72" i="9" s="1"/>
  <c r="M72" i="9"/>
  <c r="R72" i="9"/>
  <c r="Q72" i="9"/>
  <c r="X146" i="7"/>
  <c r="Z146" i="7" s="1"/>
  <c r="AB146" i="7" s="1"/>
  <c r="AD146" i="7" s="1"/>
  <c r="AF146" i="7" s="1"/>
  <c r="C146" i="9" s="1"/>
  <c r="Y146" i="7"/>
  <c r="H299" i="17"/>
  <c r="K298" i="10"/>
  <c r="G141" i="17"/>
  <c r="K140" i="9"/>
  <c r="E66" i="17"/>
  <c r="F65" i="10"/>
  <c r="J66" i="5"/>
  <c r="M66" i="5" s="1"/>
  <c r="E195" i="17"/>
  <c r="F194" i="10"/>
  <c r="J195" i="5"/>
  <c r="M195" i="5" s="1"/>
  <c r="E147" i="17"/>
  <c r="F146" i="10"/>
  <c r="J147" i="5"/>
  <c r="M147" i="5" s="1"/>
  <c r="E119" i="17"/>
  <c r="F118" i="10"/>
  <c r="J119" i="5"/>
  <c r="M119" i="5" s="1"/>
  <c r="G111" i="17"/>
  <c r="K110" i="9"/>
  <c r="Y59" i="7"/>
  <c r="X59" i="7"/>
  <c r="Z59" i="7" s="1"/>
  <c r="AB59" i="7" s="1"/>
  <c r="AD59" i="7" s="1"/>
  <c r="AF59" i="7" s="1"/>
  <c r="C59" i="9" s="1"/>
  <c r="L12" i="9"/>
  <c r="M12" i="9"/>
  <c r="R12" i="9"/>
  <c r="Q12" i="9"/>
  <c r="G190" i="17"/>
  <c r="K189" i="9"/>
  <c r="X11" i="7"/>
  <c r="Z11" i="7" s="1"/>
  <c r="AB11" i="7" s="1"/>
  <c r="AD11" i="7" s="1"/>
  <c r="AF11" i="7" s="1"/>
  <c r="Y11" i="7"/>
  <c r="E237" i="17"/>
  <c r="F236" i="10"/>
  <c r="J237" i="5"/>
  <c r="M237" i="5" s="1"/>
  <c r="G123" i="17"/>
  <c r="K122" i="9"/>
  <c r="E86" i="17"/>
  <c r="F85" i="10"/>
  <c r="J86" i="5"/>
  <c r="M86" i="5" s="1"/>
  <c r="Y248" i="7"/>
  <c r="X248" i="7"/>
  <c r="Z248" i="7" s="1"/>
  <c r="AB248" i="7" s="1"/>
  <c r="AD248" i="7" s="1"/>
  <c r="AF248" i="7" s="1"/>
  <c r="C248" i="9" s="1"/>
  <c r="E32" i="17"/>
  <c r="F31" i="10"/>
  <c r="J32" i="5"/>
  <c r="M32" i="5" s="1"/>
  <c r="E171" i="17"/>
  <c r="F170" i="10"/>
  <c r="J171" i="5"/>
  <c r="M171" i="5" s="1"/>
  <c r="H229" i="17"/>
  <c r="K228" i="10"/>
  <c r="G128" i="17"/>
  <c r="K127" i="9"/>
  <c r="H65" i="17"/>
  <c r="K64" i="10"/>
  <c r="E45" i="17"/>
  <c r="F44" i="10"/>
  <c r="J45" i="5"/>
  <c r="M45" i="5" s="1"/>
  <c r="X109" i="7"/>
  <c r="Z109" i="7" s="1"/>
  <c r="AB109" i="7" s="1"/>
  <c r="AD109" i="7" s="1"/>
  <c r="AF109" i="7" s="1"/>
  <c r="C109" i="9" s="1"/>
  <c r="Y109" i="7"/>
  <c r="Y72" i="7"/>
  <c r="X72" i="7"/>
  <c r="Z72" i="7" s="1"/>
  <c r="AB72" i="7" s="1"/>
  <c r="AD72" i="7" s="1"/>
  <c r="AF72" i="7" s="1"/>
  <c r="C72" i="9" s="1"/>
  <c r="H284" i="17"/>
  <c r="K283" i="10"/>
  <c r="Q301" i="9"/>
  <c r="M301" i="9"/>
  <c r="L301" i="9"/>
  <c r="R301" i="9"/>
  <c r="Q285" i="9"/>
  <c r="W285" i="9" s="1"/>
  <c r="M285" i="9"/>
  <c r="L285" i="9"/>
  <c r="V285" i="9" s="1"/>
  <c r="R285" i="9"/>
  <c r="G234" i="17"/>
  <c r="K233" i="9"/>
  <c r="E215" i="17"/>
  <c r="F214" i="10"/>
  <c r="J215" i="5"/>
  <c r="M215" i="5" s="1"/>
  <c r="G187" i="17"/>
  <c r="K186" i="9"/>
  <c r="L258" i="9"/>
  <c r="V258" i="9" s="1"/>
  <c r="M258" i="9"/>
  <c r="R258" i="9"/>
  <c r="Q258" i="9"/>
  <c r="G244" i="17"/>
  <c r="K243" i="9"/>
  <c r="X85" i="7"/>
  <c r="Z85" i="7" s="1"/>
  <c r="AB85" i="7" s="1"/>
  <c r="AD85" i="7" s="1"/>
  <c r="AF85" i="7" s="1"/>
  <c r="C85" i="9" s="1"/>
  <c r="Y85" i="7"/>
  <c r="AA174" i="7"/>
  <c r="AC174" i="7" s="1"/>
  <c r="AE174" i="7" s="1"/>
  <c r="AG174" i="7" s="1"/>
  <c r="E300" i="17"/>
  <c r="F299" i="10"/>
  <c r="J300" i="5"/>
  <c r="M300" i="5" s="1"/>
  <c r="R259" i="9"/>
  <c r="Q259" i="9"/>
  <c r="M259" i="9"/>
  <c r="L259" i="9"/>
  <c r="G237" i="17"/>
  <c r="K236" i="9"/>
  <c r="G189" i="17"/>
  <c r="K188" i="9"/>
  <c r="H141" i="17"/>
  <c r="K140" i="10"/>
  <c r="H117" i="17"/>
  <c r="K116" i="10"/>
  <c r="X242" i="7"/>
  <c r="Z242" i="7" s="1"/>
  <c r="AB242" i="7" s="1"/>
  <c r="AD242" i="7" s="1"/>
  <c r="AF242" i="7" s="1"/>
  <c r="C242" i="9" s="1"/>
  <c r="Y242" i="7"/>
  <c r="H165" i="17"/>
  <c r="K164" i="10"/>
  <c r="Y79" i="7"/>
  <c r="X79" i="7"/>
  <c r="Z79" i="7" s="1"/>
  <c r="AB79" i="7" s="1"/>
  <c r="AD79" i="7" s="1"/>
  <c r="AF79" i="7" s="1"/>
  <c r="C79" i="9" s="1"/>
  <c r="H37" i="17"/>
  <c r="K36" i="10"/>
  <c r="H248" i="17"/>
  <c r="K247" i="10"/>
  <c r="R89" i="9"/>
  <c r="Q89" i="9"/>
  <c r="W89" i="9" s="1"/>
  <c r="M89" i="9"/>
  <c r="L89" i="9"/>
  <c r="G169" i="17"/>
  <c r="K168" i="9"/>
  <c r="X214" i="7"/>
  <c r="Z214" i="7" s="1"/>
  <c r="AB214" i="7" s="1"/>
  <c r="AD214" i="7" s="1"/>
  <c r="AF214" i="7" s="1"/>
  <c r="C214" i="9" s="1"/>
  <c r="Y214" i="7"/>
  <c r="K35" i="10"/>
  <c r="H36" i="17"/>
  <c r="G213" i="17"/>
  <c r="K212" i="9"/>
  <c r="H105" i="17"/>
  <c r="K104" i="10"/>
  <c r="H87" i="17"/>
  <c r="K86" i="10"/>
  <c r="Y67" i="7"/>
  <c r="X67" i="7"/>
  <c r="Z67" i="7" s="1"/>
  <c r="AB67" i="7" s="1"/>
  <c r="AD67" i="7" s="1"/>
  <c r="AF67" i="7" s="1"/>
  <c r="C67" i="9" s="1"/>
  <c r="G233" i="17"/>
  <c r="K232" i="9"/>
  <c r="L36" i="9"/>
  <c r="V36" i="9" s="1"/>
  <c r="Q36" i="9"/>
  <c r="M36" i="9"/>
  <c r="R36" i="9"/>
  <c r="H121" i="17"/>
  <c r="K120" i="10"/>
  <c r="L56" i="9"/>
  <c r="M56" i="9"/>
  <c r="R56" i="9"/>
  <c r="Q56" i="9"/>
  <c r="H243" i="17"/>
  <c r="K242" i="10"/>
  <c r="H183" i="17"/>
  <c r="K182" i="10"/>
  <c r="L274" i="9"/>
  <c r="V274" i="9" s="1"/>
  <c r="M274" i="9"/>
  <c r="R274" i="9"/>
  <c r="Q274" i="9"/>
  <c r="H111" i="17"/>
  <c r="K110" i="10"/>
  <c r="H174" i="17"/>
  <c r="K173" i="10"/>
  <c r="H71" i="17"/>
  <c r="K70" i="10"/>
  <c r="AC237" i="7"/>
  <c r="AE237" i="7" s="1"/>
  <c r="AG237" i="7" s="1"/>
  <c r="AA237" i="7"/>
  <c r="Y267" i="7"/>
  <c r="X267" i="7"/>
  <c r="Z267" i="7" s="1"/>
  <c r="AB267" i="7" s="1"/>
  <c r="AD267" i="7" s="1"/>
  <c r="AF267" i="7" s="1"/>
  <c r="C267" i="9" s="1"/>
  <c r="Y46" i="7"/>
  <c r="X46" i="7"/>
  <c r="Z46" i="7" s="1"/>
  <c r="AB46" i="7" s="1"/>
  <c r="AD46" i="7" s="1"/>
  <c r="AF46" i="7" s="1"/>
  <c r="C46" i="9" s="1"/>
  <c r="AA104" i="7"/>
  <c r="AC104" i="7" s="1"/>
  <c r="AE104" i="7" s="1"/>
  <c r="AG104" i="7" s="1"/>
  <c r="L246" i="9"/>
  <c r="Q246" i="9"/>
  <c r="R246" i="9"/>
  <c r="M246" i="9"/>
  <c r="L294" i="9"/>
  <c r="Q294" i="9"/>
  <c r="R294" i="9"/>
  <c r="M294" i="9"/>
  <c r="Y47" i="7"/>
  <c r="X47" i="7"/>
  <c r="Z47" i="7" s="1"/>
  <c r="AB47" i="7" s="1"/>
  <c r="AD47" i="7" s="1"/>
  <c r="AF47" i="7" s="1"/>
  <c r="C47" i="9" s="1"/>
  <c r="H249" i="17"/>
  <c r="K248" i="10"/>
  <c r="G177" i="17"/>
  <c r="K176" i="9"/>
  <c r="G145" i="17"/>
  <c r="K144" i="9"/>
  <c r="H64" i="17"/>
  <c r="K63" i="10"/>
  <c r="G56" i="17"/>
  <c r="K55" i="9"/>
  <c r="H163" i="17"/>
  <c r="K162" i="10"/>
  <c r="H304" i="17"/>
  <c r="K303" i="10"/>
  <c r="G71" i="17"/>
  <c r="K70" i="9"/>
  <c r="X101" i="7"/>
  <c r="Z101" i="7" s="1"/>
  <c r="AB101" i="7" s="1"/>
  <c r="AD101" i="7" s="1"/>
  <c r="AF101" i="7" s="1"/>
  <c r="C101" i="9" s="1"/>
  <c r="Y101" i="9" s="1"/>
  <c r="Y101" i="7"/>
  <c r="AA193" i="7"/>
  <c r="AC193" i="7" s="1"/>
  <c r="AE193" i="7" s="1"/>
  <c r="AG193" i="7" s="1"/>
  <c r="H272" i="17"/>
  <c r="K271" i="10"/>
  <c r="G174" i="17"/>
  <c r="K173" i="9"/>
  <c r="Y144" i="7"/>
  <c r="X144" i="7"/>
  <c r="Z144" i="7" s="1"/>
  <c r="AB144" i="7" s="1"/>
  <c r="AD144" i="7" s="1"/>
  <c r="AF144" i="7" s="1"/>
  <c r="C144" i="9" s="1"/>
  <c r="Y140" i="7"/>
  <c r="X140" i="7"/>
  <c r="Z140" i="7" s="1"/>
  <c r="AB140" i="7" s="1"/>
  <c r="AD140" i="7" s="1"/>
  <c r="AF140" i="7" s="1"/>
  <c r="C140" i="9" s="1"/>
  <c r="G149" i="17"/>
  <c r="K148" i="9"/>
  <c r="G124" i="17"/>
  <c r="K123" i="9"/>
  <c r="H239" i="17"/>
  <c r="K238" i="10"/>
  <c r="H240" i="17"/>
  <c r="K239" i="10"/>
  <c r="W119" i="9"/>
  <c r="AC179" i="7"/>
  <c r="AE179" i="7" s="1"/>
  <c r="AG179" i="7" s="1"/>
  <c r="AA179" i="7"/>
  <c r="AA177" i="7"/>
  <c r="AC177" i="7" s="1"/>
  <c r="AE177" i="7" s="1"/>
  <c r="AG177" i="7" s="1"/>
  <c r="AC68" i="7"/>
  <c r="AE68" i="7" s="1"/>
  <c r="AG68" i="7" s="1"/>
  <c r="AA68" i="7"/>
  <c r="G58" i="17"/>
  <c r="K57" i="9"/>
  <c r="Q11" i="9"/>
  <c r="M11" i="9"/>
  <c r="L11" i="9"/>
  <c r="V11" i="9" s="1"/>
  <c r="R11" i="9"/>
  <c r="AC261" i="7"/>
  <c r="AE261" i="7" s="1"/>
  <c r="AG261" i="7" s="1"/>
  <c r="AA261" i="7"/>
  <c r="AA211" i="7"/>
  <c r="AC211" i="7" s="1"/>
  <c r="AE211" i="7" s="1"/>
  <c r="AG211" i="7" s="1"/>
  <c r="AC184" i="7"/>
  <c r="AE184" i="7" s="1"/>
  <c r="AG184" i="7" s="1"/>
  <c r="AA184" i="7"/>
  <c r="AA243" i="7"/>
  <c r="AC243" i="7" s="1"/>
  <c r="AE243" i="7" s="1"/>
  <c r="AG243" i="7" s="1"/>
  <c r="R264" i="9"/>
  <c r="Q264" i="9"/>
  <c r="M264" i="9"/>
  <c r="L264" i="9"/>
  <c r="H209" i="17"/>
  <c r="K208" i="10"/>
  <c r="Y24" i="7"/>
  <c r="X24" i="7"/>
  <c r="Z24" i="7" s="1"/>
  <c r="AB24" i="7" s="1"/>
  <c r="AD24" i="7" s="1"/>
  <c r="AF24" i="7" s="1"/>
  <c r="C24" i="9" s="1"/>
  <c r="H204" i="17"/>
  <c r="K203" i="10"/>
  <c r="H194" i="17"/>
  <c r="K193" i="10"/>
  <c r="X15" i="7"/>
  <c r="Z15" i="7" s="1"/>
  <c r="AB15" i="7" s="1"/>
  <c r="AD15" i="7" s="1"/>
  <c r="AF15" i="7" s="1"/>
  <c r="C15" i="9" s="1"/>
  <c r="Y15" i="7"/>
  <c r="R272" i="9"/>
  <c r="Q272" i="9"/>
  <c r="W272" i="9" s="1"/>
  <c r="M272" i="9"/>
  <c r="L272" i="9"/>
  <c r="Y235" i="7"/>
  <c r="X235" i="7"/>
  <c r="Z235" i="7" s="1"/>
  <c r="AB235" i="7" s="1"/>
  <c r="AD235" i="7" s="1"/>
  <c r="AF235" i="7" s="1"/>
  <c r="C235" i="9" s="1"/>
  <c r="G198" i="17"/>
  <c r="K197" i="9"/>
  <c r="E134" i="17"/>
  <c r="F133" i="10"/>
  <c r="J134" i="5"/>
  <c r="M134" i="5" s="1"/>
  <c r="H173" i="17"/>
  <c r="K172" i="10"/>
  <c r="L64" i="9"/>
  <c r="M64" i="9"/>
  <c r="R64" i="9"/>
  <c r="Q64" i="9"/>
  <c r="W64" i="9" s="1"/>
  <c r="E92" i="17"/>
  <c r="F91" i="10"/>
  <c r="J92" i="5"/>
  <c r="M92" i="5" s="1"/>
  <c r="Y44" i="7"/>
  <c r="X44" i="7"/>
  <c r="Z44" i="7" s="1"/>
  <c r="AB44" i="7" s="1"/>
  <c r="AD44" i="7" s="1"/>
  <c r="AF44" i="7" s="1"/>
  <c r="C44" i="9" s="1"/>
  <c r="L60" i="9"/>
  <c r="Q60" i="9"/>
  <c r="W60" i="9" s="1"/>
  <c r="M60" i="9"/>
  <c r="R60" i="9"/>
  <c r="X272" i="7"/>
  <c r="Z272" i="7" s="1"/>
  <c r="AB272" i="7" s="1"/>
  <c r="AD272" i="7" s="1"/>
  <c r="AF272" i="7" s="1"/>
  <c r="C272" i="9" s="1"/>
  <c r="Y272" i="7"/>
  <c r="E297" i="17"/>
  <c r="F296" i="10"/>
  <c r="J297" i="5"/>
  <c r="M297" i="5" s="1"/>
  <c r="G179" i="17"/>
  <c r="K178" i="9"/>
  <c r="H193" i="17"/>
  <c r="K192" i="10"/>
  <c r="E223" i="17"/>
  <c r="F222" i="10"/>
  <c r="J223" i="5"/>
  <c r="M223" i="5" s="1"/>
  <c r="E176" i="17"/>
  <c r="F175" i="10"/>
  <c r="J176" i="5"/>
  <c r="M176" i="5" s="1"/>
  <c r="H225" i="17"/>
  <c r="K224" i="10"/>
  <c r="Y74" i="7"/>
  <c r="X74" i="7"/>
  <c r="Z74" i="7" s="1"/>
  <c r="AB74" i="7" s="1"/>
  <c r="AD74" i="7" s="1"/>
  <c r="AF74" i="7" s="1"/>
  <c r="C74" i="9" s="1"/>
  <c r="Q241" i="9"/>
  <c r="M241" i="9"/>
  <c r="L241" i="9"/>
  <c r="R241" i="9"/>
  <c r="G184" i="17"/>
  <c r="K183" i="9"/>
  <c r="H168" i="17"/>
  <c r="K167" i="10"/>
  <c r="E74" i="17"/>
  <c r="F73" i="10"/>
  <c r="J74" i="5"/>
  <c r="M74" i="5" s="1"/>
  <c r="G54" i="17"/>
  <c r="K53" i="9"/>
  <c r="H190" i="17"/>
  <c r="K189" i="10"/>
  <c r="H270" i="17"/>
  <c r="K269" i="10"/>
  <c r="H296" i="17"/>
  <c r="K295" i="10"/>
  <c r="H133" i="17"/>
  <c r="K132" i="10"/>
  <c r="X53" i="7"/>
  <c r="Z53" i="7" s="1"/>
  <c r="AB53" i="7" s="1"/>
  <c r="AD53" i="7" s="1"/>
  <c r="AF53" i="7" s="1"/>
  <c r="C53" i="9" s="1"/>
  <c r="Y53" i="7"/>
  <c r="G212" i="17"/>
  <c r="K211" i="9"/>
  <c r="Y12" i="7"/>
  <c r="X12" i="7"/>
  <c r="Z12" i="7" s="1"/>
  <c r="AB12" i="7" s="1"/>
  <c r="AD12" i="7" s="1"/>
  <c r="G139" i="17"/>
  <c r="K138" i="9"/>
  <c r="AC172" i="7"/>
  <c r="AE172" i="7" s="1"/>
  <c r="AG172" i="7" s="1"/>
  <c r="AA172" i="7"/>
  <c r="R244" i="9"/>
  <c r="Q244" i="9"/>
  <c r="M244" i="9"/>
  <c r="L244" i="9"/>
  <c r="V244" i="9" s="1"/>
  <c r="H236" i="17"/>
  <c r="K235" i="10"/>
  <c r="AC152" i="7"/>
  <c r="AE152" i="7" s="1"/>
  <c r="AG152" i="7" s="1"/>
  <c r="AA152" i="7"/>
  <c r="G23" i="17"/>
  <c r="K22" i="9"/>
  <c r="R251" i="9"/>
  <c r="Q251" i="9"/>
  <c r="W251" i="9" s="1"/>
  <c r="M251" i="9"/>
  <c r="L251" i="9"/>
  <c r="R276" i="9"/>
  <c r="Q276" i="9"/>
  <c r="M276" i="9"/>
  <c r="L276" i="9"/>
  <c r="V276" i="9" s="1"/>
  <c r="X87" i="9"/>
  <c r="Z87" i="9" s="1"/>
  <c r="AB87" i="9" s="1"/>
  <c r="AD87" i="9" s="1"/>
  <c r="AF87" i="9" s="1"/>
  <c r="C87" i="10" s="1"/>
  <c r="H146" i="17"/>
  <c r="K145" i="10"/>
  <c r="AA238" i="7"/>
  <c r="AC238" i="7" s="1"/>
  <c r="AE238" i="7" s="1"/>
  <c r="AG238" i="7" s="1"/>
  <c r="H41" i="17"/>
  <c r="K40" i="10"/>
  <c r="Y36" i="7"/>
  <c r="X36" i="7"/>
  <c r="Z36" i="7" s="1"/>
  <c r="AB36" i="7" s="1"/>
  <c r="AD36" i="7" s="1"/>
  <c r="AF36" i="7" s="1"/>
  <c r="C36" i="9" s="1"/>
  <c r="L20" i="9"/>
  <c r="M20" i="9"/>
  <c r="R20" i="9"/>
  <c r="Q20" i="9"/>
  <c r="G121" i="17"/>
  <c r="K120" i="9"/>
  <c r="L16" i="9"/>
  <c r="M16" i="9"/>
  <c r="R16" i="9"/>
  <c r="Q16" i="9"/>
  <c r="W16" i="9" s="1"/>
  <c r="E18" i="17"/>
  <c r="F17" i="10"/>
  <c r="J18" i="5"/>
  <c r="M18" i="5" s="1"/>
  <c r="E38" i="17"/>
  <c r="F37" i="10"/>
  <c r="J38" i="5"/>
  <c r="M38" i="5" s="1"/>
  <c r="G218" i="17"/>
  <c r="K217" i="9"/>
  <c r="V93" i="9"/>
  <c r="G142" i="17"/>
  <c r="K141" i="9"/>
  <c r="Y151" i="7"/>
  <c r="X151" i="7"/>
  <c r="Z151" i="7" s="1"/>
  <c r="AB151" i="7" s="1"/>
  <c r="AD151" i="7" s="1"/>
  <c r="AF151" i="7" s="1"/>
  <c r="C151" i="9" s="1"/>
  <c r="G78" i="17"/>
  <c r="K77" i="9"/>
  <c r="G97" i="17"/>
  <c r="K96" i="9"/>
  <c r="Q265" i="9"/>
  <c r="M265" i="9"/>
  <c r="L265" i="9"/>
  <c r="V265" i="9" s="1"/>
  <c r="R265" i="9"/>
  <c r="Y239" i="7"/>
  <c r="X239" i="7"/>
  <c r="Z239" i="7" s="1"/>
  <c r="AB239" i="7" s="1"/>
  <c r="AD239" i="7" s="1"/>
  <c r="AF239" i="7" s="1"/>
  <c r="C239" i="9" s="1"/>
  <c r="H181" i="17"/>
  <c r="K180" i="10"/>
  <c r="E214" i="17"/>
  <c r="F213" i="10"/>
  <c r="J214" i="5"/>
  <c r="M214" i="5" s="1"/>
  <c r="Y279" i="7"/>
  <c r="X279" i="7"/>
  <c r="Z279" i="7" s="1"/>
  <c r="AB279" i="7" s="1"/>
  <c r="AD279" i="7" s="1"/>
  <c r="AF279" i="7" s="1"/>
  <c r="C279" i="9" s="1"/>
  <c r="G276" i="17"/>
  <c r="K275" i="9"/>
  <c r="E265" i="17"/>
  <c r="F264" i="10"/>
  <c r="J265" i="5"/>
  <c r="M265" i="5" s="1"/>
  <c r="H295" i="17"/>
  <c r="K294" i="10"/>
  <c r="Y196" i="7"/>
  <c r="X196" i="7"/>
  <c r="Z196" i="7" s="1"/>
  <c r="AB196" i="7" s="1"/>
  <c r="AD196" i="7" s="1"/>
  <c r="AF196" i="7" s="1"/>
  <c r="C196" i="9" s="1"/>
  <c r="Y143" i="7"/>
  <c r="X143" i="7"/>
  <c r="Z143" i="7" s="1"/>
  <c r="AB143" i="7" s="1"/>
  <c r="AD143" i="7" s="1"/>
  <c r="AF143" i="7" s="1"/>
  <c r="C143" i="9" s="1"/>
  <c r="G79" i="17"/>
  <c r="K78" i="9"/>
  <c r="G241" i="17"/>
  <c r="K240" i="9"/>
  <c r="X295" i="7"/>
  <c r="Z295" i="7" s="1"/>
  <c r="AB295" i="7" s="1"/>
  <c r="AD295" i="7" s="1"/>
  <c r="AF295" i="7" s="1"/>
  <c r="C295" i="9" s="1"/>
  <c r="Y295" i="7"/>
  <c r="G205" i="17"/>
  <c r="K204" i="9"/>
  <c r="E40" i="17"/>
  <c r="F39" i="10"/>
  <c r="J40" i="5"/>
  <c r="M40" i="5" s="1"/>
  <c r="H234" i="17"/>
  <c r="K233" i="10"/>
  <c r="X65" i="7"/>
  <c r="Z65" i="7" s="1"/>
  <c r="AB65" i="7" s="1"/>
  <c r="AD65" i="7" s="1"/>
  <c r="AF65" i="7" s="1"/>
  <c r="C65" i="9" s="1"/>
  <c r="Y65" i="7"/>
  <c r="H172" i="17"/>
  <c r="K171" i="10"/>
  <c r="Q39" i="9"/>
  <c r="M39" i="9"/>
  <c r="L39" i="9"/>
  <c r="V39" i="9" s="1"/>
  <c r="R39" i="9"/>
  <c r="G135" i="17"/>
  <c r="K134" i="9"/>
  <c r="AA233" i="7"/>
  <c r="AC233" i="7" s="1"/>
  <c r="AE233" i="7" s="1"/>
  <c r="AG233" i="7" s="1"/>
  <c r="X209" i="7"/>
  <c r="Z209" i="7" s="1"/>
  <c r="AB209" i="7" s="1"/>
  <c r="AD209" i="7" s="1"/>
  <c r="AF209" i="7" s="1"/>
  <c r="C209" i="9" s="1"/>
  <c r="Y209" i="7"/>
  <c r="E12" i="17"/>
  <c r="F11" i="10"/>
  <c r="J12" i="5"/>
  <c r="M12" i="5" s="1"/>
  <c r="E77" i="17"/>
  <c r="F76" i="10"/>
  <c r="J77" i="5"/>
  <c r="M77" i="5" s="1"/>
  <c r="G15" i="17"/>
  <c r="K14" i="9"/>
  <c r="Q226" i="9"/>
  <c r="W226" i="9" s="1"/>
  <c r="L226" i="9"/>
  <c r="R226" i="9"/>
  <c r="M226" i="9"/>
  <c r="R268" i="9"/>
  <c r="Q268" i="9"/>
  <c r="W268" i="9" s="1"/>
  <c r="M268" i="9"/>
  <c r="L268" i="9"/>
  <c r="L221" i="9"/>
  <c r="R221" i="9"/>
  <c r="M221" i="9"/>
  <c r="Q221" i="9"/>
  <c r="W221" i="9" s="1"/>
  <c r="Y208" i="7"/>
  <c r="X208" i="7"/>
  <c r="Z208" i="7" s="1"/>
  <c r="AB208" i="7" s="1"/>
  <c r="AD208" i="7" s="1"/>
  <c r="AF208" i="7" s="1"/>
  <c r="C208" i="9" s="1"/>
  <c r="G126" i="17"/>
  <c r="K125" i="9"/>
  <c r="R21" i="9"/>
  <c r="Q21" i="9"/>
  <c r="M21" i="9"/>
  <c r="L21" i="9"/>
  <c r="H278" i="17"/>
  <c r="K277" i="10"/>
  <c r="H261" i="17"/>
  <c r="K260" i="10"/>
  <c r="H208" i="17"/>
  <c r="K207" i="10"/>
  <c r="Y251" i="7"/>
  <c r="X251" i="7"/>
  <c r="Z251" i="7" s="1"/>
  <c r="AB251" i="7" s="1"/>
  <c r="AD251" i="7" s="1"/>
  <c r="AF251" i="7" s="1"/>
  <c r="C251" i="9" s="1"/>
  <c r="G168" i="17"/>
  <c r="K167" i="9"/>
  <c r="H15" i="17"/>
  <c r="K14" i="10"/>
  <c r="G83" i="17"/>
  <c r="K82" i="9"/>
  <c r="AC111" i="7"/>
  <c r="AE111" i="7" s="1"/>
  <c r="AG111" i="7" s="1"/>
  <c r="AA111" i="7"/>
  <c r="AA165" i="7"/>
  <c r="AC165" i="7" s="1"/>
  <c r="AE165" i="7" s="1"/>
  <c r="AG165" i="7" s="1"/>
  <c r="H258" i="17"/>
  <c r="K257" i="10"/>
  <c r="R303" i="9"/>
  <c r="M303" i="9"/>
  <c r="L303" i="9"/>
  <c r="V303" i="9" s="1"/>
  <c r="Q303" i="9"/>
  <c r="W303" i="9" s="1"/>
  <c r="H256" i="17"/>
  <c r="K255" i="10"/>
  <c r="H120" i="17"/>
  <c r="K119" i="10"/>
  <c r="G148" i="17"/>
  <c r="K147" i="9"/>
  <c r="H93" i="17"/>
  <c r="K92" i="10"/>
  <c r="AC97" i="7"/>
  <c r="AE97" i="7" s="1"/>
  <c r="AG97" i="7" s="1"/>
  <c r="AA97" i="7"/>
  <c r="AA131" i="7"/>
  <c r="AC131" i="7" s="1"/>
  <c r="AE131" i="7" s="1"/>
  <c r="AG131" i="7" s="1"/>
  <c r="AC205" i="7"/>
  <c r="AE205" i="7" s="1"/>
  <c r="AG205" i="7" s="1"/>
  <c r="AA205" i="7"/>
  <c r="H247" i="17"/>
  <c r="K246" i="10"/>
  <c r="G173" i="17"/>
  <c r="K172" i="9"/>
  <c r="X129" i="7"/>
  <c r="Z129" i="7" s="1"/>
  <c r="AB129" i="7" s="1"/>
  <c r="AD129" i="7" s="1"/>
  <c r="AF129" i="7" s="1"/>
  <c r="C129" i="9" s="1"/>
  <c r="Y129" i="7"/>
  <c r="G87" i="17"/>
  <c r="K86" i="9"/>
  <c r="H189" i="17"/>
  <c r="K188" i="10"/>
  <c r="G199" i="17"/>
  <c r="K198" i="9"/>
  <c r="Y84" i="7"/>
  <c r="X84" i="7"/>
  <c r="Z84" i="7" s="1"/>
  <c r="AB84" i="7" s="1"/>
  <c r="AD84" i="7" s="1"/>
  <c r="AF84" i="7" s="1"/>
  <c r="C84" i="9" s="1"/>
  <c r="H184" i="17"/>
  <c r="K183" i="10"/>
  <c r="Y40" i="7"/>
  <c r="X40" i="7"/>
  <c r="Z40" i="7" s="1"/>
  <c r="AB40" i="7" s="1"/>
  <c r="AD40" i="7" s="1"/>
  <c r="AF40" i="7" s="1"/>
  <c r="C40" i="9" s="1"/>
  <c r="L48" i="9"/>
  <c r="M48" i="9"/>
  <c r="R48" i="9"/>
  <c r="Q48" i="9"/>
  <c r="W48" i="9" s="1"/>
  <c r="E264" i="17"/>
  <c r="F263" i="10"/>
  <c r="J264" i="5"/>
  <c r="M264" i="5" s="1"/>
  <c r="E224" i="17"/>
  <c r="F223" i="10"/>
  <c r="J224" i="5"/>
  <c r="M224" i="5" s="1"/>
  <c r="Y124" i="7"/>
  <c r="X124" i="7"/>
  <c r="Z124" i="7" s="1"/>
  <c r="AB124" i="7" s="1"/>
  <c r="AD124" i="7" s="1"/>
  <c r="AF124" i="7" s="1"/>
  <c r="C124" i="9" s="1"/>
  <c r="Y240" i="7"/>
  <c r="X240" i="7"/>
  <c r="Z240" i="7" s="1"/>
  <c r="AB240" i="7" s="1"/>
  <c r="AD240" i="7" s="1"/>
  <c r="AF240" i="7" s="1"/>
  <c r="C240" i="9" s="1"/>
  <c r="E159" i="17"/>
  <c r="F158" i="10"/>
  <c r="J159" i="5"/>
  <c r="M159" i="5" s="1"/>
  <c r="G144" i="17"/>
  <c r="K143" i="9"/>
  <c r="R248" i="9"/>
  <c r="Q248" i="9"/>
  <c r="M248" i="9"/>
  <c r="L248" i="9"/>
  <c r="V248" i="9" s="1"/>
  <c r="Y139" i="7"/>
  <c r="X139" i="7"/>
  <c r="Z139" i="7" s="1"/>
  <c r="AB139" i="7" s="1"/>
  <c r="AD139" i="7" s="1"/>
  <c r="AF139" i="7" s="1"/>
  <c r="C139" i="9" s="1"/>
  <c r="H291" i="17"/>
  <c r="K290" i="10"/>
  <c r="E274" i="17"/>
  <c r="F273" i="10"/>
  <c r="J274" i="5"/>
  <c r="M274" i="5" s="1"/>
  <c r="G200" i="17"/>
  <c r="K199" i="9"/>
  <c r="X303" i="7"/>
  <c r="Z303" i="7" s="1"/>
  <c r="AB303" i="7" s="1"/>
  <c r="AD303" i="7" s="1"/>
  <c r="AF303" i="7" s="1"/>
  <c r="C303" i="9" s="1"/>
  <c r="Y303" i="7"/>
  <c r="H20" i="17"/>
  <c r="K19" i="10"/>
  <c r="G31" i="17"/>
  <c r="K30" i="9"/>
  <c r="X77" i="7"/>
  <c r="Z77" i="7" s="1"/>
  <c r="AB77" i="7" s="1"/>
  <c r="AD77" i="7" s="1"/>
  <c r="AF77" i="7" s="1"/>
  <c r="C77" i="9" s="1"/>
  <c r="Y77" i="7"/>
  <c r="R121" i="9"/>
  <c r="Q121" i="9"/>
  <c r="M121" i="9"/>
  <c r="L121" i="9"/>
  <c r="V121" i="9" s="1"/>
  <c r="Q249" i="9"/>
  <c r="M249" i="9"/>
  <c r="L249" i="9"/>
  <c r="R249" i="9"/>
  <c r="H177" i="17"/>
  <c r="K176" i="10"/>
  <c r="H203" i="17"/>
  <c r="K202" i="10"/>
  <c r="H152" i="17"/>
  <c r="K151" i="10"/>
  <c r="Y56" i="7"/>
  <c r="X56" i="7"/>
  <c r="Z56" i="7" s="1"/>
  <c r="AB56" i="7" s="1"/>
  <c r="AD56" i="7" s="1"/>
  <c r="AF56" i="7" s="1"/>
  <c r="C56" i="9" s="1"/>
  <c r="G127" i="17"/>
  <c r="K126" i="9"/>
  <c r="W117" i="9"/>
  <c r="C7" i="9"/>
  <c r="J8" i="17"/>
  <c r="G51" i="17"/>
  <c r="K50" i="9"/>
  <c r="G16" i="17"/>
  <c r="K15" i="9"/>
  <c r="D6" i="10"/>
  <c r="G7" i="5"/>
  <c r="G47" i="17"/>
  <c r="K46" i="9"/>
  <c r="G39" i="17"/>
  <c r="K38" i="9"/>
  <c r="Y39" i="7"/>
  <c r="X39" i="7"/>
  <c r="Z39" i="7" s="1"/>
  <c r="AB39" i="7" s="1"/>
  <c r="AD39" i="7" s="1"/>
  <c r="AF39" i="7" s="1"/>
  <c r="C39" i="9" s="1"/>
  <c r="H212" i="17"/>
  <c r="K211" i="10"/>
  <c r="Q71" i="9"/>
  <c r="M71" i="9"/>
  <c r="L71" i="9"/>
  <c r="R71" i="9"/>
  <c r="H286" i="17"/>
  <c r="K285" i="10"/>
  <c r="H198" i="17"/>
  <c r="K197" i="10"/>
  <c r="H293" i="17"/>
  <c r="K292" i="10"/>
  <c r="G155" i="17"/>
  <c r="K154" i="9"/>
  <c r="H259" i="17"/>
  <c r="K258" i="10"/>
  <c r="AA138" i="7"/>
  <c r="AC138" i="7" s="1"/>
  <c r="AE138" i="7" s="1"/>
  <c r="AG138" i="7" s="1"/>
  <c r="AC82" i="7"/>
  <c r="AE82" i="7" s="1"/>
  <c r="AG82" i="7" s="1"/>
  <c r="AA82" i="7"/>
  <c r="W85" i="9"/>
  <c r="E109" i="17"/>
  <c r="F108" i="10"/>
  <c r="J109" i="5"/>
  <c r="M109" i="5" s="1"/>
  <c r="R41" i="9"/>
  <c r="Q41" i="9"/>
  <c r="M41" i="9"/>
  <c r="L41" i="9"/>
  <c r="Q51" i="9"/>
  <c r="M51" i="9"/>
  <c r="L51" i="9"/>
  <c r="R51" i="9"/>
  <c r="R29" i="9"/>
  <c r="M29" i="9"/>
  <c r="L29" i="9"/>
  <c r="Q29" i="9"/>
  <c r="W29" i="9" s="1"/>
  <c r="X282" i="7"/>
  <c r="Z282" i="7" s="1"/>
  <c r="AB282" i="7" s="1"/>
  <c r="AD282" i="7" s="1"/>
  <c r="AF282" i="7" s="1"/>
  <c r="C282" i="9" s="1"/>
  <c r="Y282" i="7"/>
  <c r="E108" i="17"/>
  <c r="F107" i="10"/>
  <c r="J108" i="5"/>
  <c r="M108" i="5" s="1"/>
  <c r="E140" i="17"/>
  <c r="F139" i="10"/>
  <c r="J140" i="5"/>
  <c r="M140" i="5" s="1"/>
  <c r="Q273" i="9"/>
  <c r="W273" i="9" s="1"/>
  <c r="M273" i="9"/>
  <c r="L273" i="9"/>
  <c r="V273" i="9" s="1"/>
  <c r="R273" i="9"/>
  <c r="G248" i="17"/>
  <c r="K247" i="9"/>
  <c r="E102" i="17"/>
  <c r="F101" i="10"/>
  <c r="J102" i="5"/>
  <c r="M102" i="5" s="1"/>
  <c r="E76" i="17"/>
  <c r="F75" i="10"/>
  <c r="J76" i="5"/>
  <c r="M76" i="5" s="1"/>
  <c r="X153" i="7"/>
  <c r="Z153" i="7" s="1"/>
  <c r="AB153" i="7" s="1"/>
  <c r="AD153" i="7" s="1"/>
  <c r="AF153" i="7" s="1"/>
  <c r="C153" i="9" s="1"/>
  <c r="Y153" i="7"/>
  <c r="H49" i="17"/>
  <c r="K48" i="10"/>
  <c r="X181" i="7"/>
  <c r="Z181" i="7" s="1"/>
  <c r="AB181" i="7" s="1"/>
  <c r="AD181" i="7" s="1"/>
  <c r="AF181" i="7" s="1"/>
  <c r="C181" i="9" s="1"/>
  <c r="Y181" i="7"/>
  <c r="G157" i="17"/>
  <c r="K156" i="9"/>
  <c r="G211" i="17"/>
  <c r="K210" i="9"/>
  <c r="E144" i="17"/>
  <c r="F143" i="10"/>
  <c r="J144" i="5"/>
  <c r="M144" i="5" s="1"/>
  <c r="Y87" i="7"/>
  <c r="X87" i="7"/>
  <c r="Z87" i="7" s="1"/>
  <c r="AB87" i="7" s="1"/>
  <c r="AD87" i="7" s="1"/>
  <c r="AF87" i="7" s="1"/>
  <c r="C87" i="9" s="1"/>
  <c r="Y87" i="9" s="1"/>
  <c r="AA154" i="7"/>
  <c r="AC154" i="7" s="1"/>
  <c r="AE154" i="7" s="1"/>
  <c r="AG154" i="7" s="1"/>
  <c r="E23" i="17"/>
  <c r="F22" i="10"/>
  <c r="J23" i="5"/>
  <c r="M23" i="5" s="1"/>
  <c r="G75" i="17"/>
  <c r="K74" i="9"/>
  <c r="X210" i="7"/>
  <c r="Z210" i="7" s="1"/>
  <c r="AB210" i="7" s="1"/>
  <c r="AD210" i="7" s="1"/>
  <c r="AF210" i="7" s="1"/>
  <c r="C210" i="9" s="1"/>
  <c r="Y210" i="7"/>
  <c r="AA126" i="7"/>
  <c r="AC126" i="7" s="1"/>
  <c r="AE126" i="7" s="1"/>
  <c r="AG126" i="7" s="1"/>
  <c r="G226" i="17"/>
  <c r="K225" i="9"/>
  <c r="E123" i="17"/>
  <c r="F122" i="10"/>
  <c r="J123" i="5"/>
  <c r="M123" i="5" s="1"/>
  <c r="E99" i="17"/>
  <c r="F98" i="10"/>
  <c r="J99" i="5"/>
  <c r="M99" i="5" s="1"/>
  <c r="X21" i="7"/>
  <c r="Z21" i="7" s="1"/>
  <c r="AB21" i="7" s="1"/>
  <c r="AD21" i="7" s="1"/>
  <c r="AF21" i="7" s="1"/>
  <c r="C21" i="9" s="1"/>
  <c r="Y21" i="7"/>
  <c r="X274" i="7"/>
  <c r="Z274" i="7" s="1"/>
  <c r="AB274" i="7" s="1"/>
  <c r="AD274" i="7" s="1"/>
  <c r="AF274" i="7" s="1"/>
  <c r="C274" i="9" s="1"/>
  <c r="Y274" i="7"/>
  <c r="H69" i="17"/>
  <c r="K68" i="10"/>
  <c r="Y63" i="7"/>
  <c r="X63" i="7"/>
  <c r="Z63" i="7" s="1"/>
  <c r="AB63" i="7" s="1"/>
  <c r="AD63" i="7" s="1"/>
  <c r="AF63" i="7" s="1"/>
  <c r="C63" i="9" s="1"/>
  <c r="L270" i="9"/>
  <c r="Q270" i="9"/>
  <c r="W270" i="9" s="1"/>
  <c r="R270" i="9"/>
  <c r="M270" i="9"/>
  <c r="Y199" i="7"/>
  <c r="X199" i="7"/>
  <c r="Z199" i="7" s="1"/>
  <c r="AB199" i="7" s="1"/>
  <c r="AD199" i="7" s="1"/>
  <c r="AF199" i="7" s="1"/>
  <c r="C199" i="9" s="1"/>
  <c r="G91" i="17"/>
  <c r="K90" i="9"/>
  <c r="H50" i="17"/>
  <c r="K49" i="10"/>
  <c r="H122" i="17"/>
  <c r="K121" i="10"/>
  <c r="G257" i="17"/>
  <c r="K256" i="9"/>
  <c r="E228" i="17"/>
  <c r="F227" i="10"/>
  <c r="J228" i="5"/>
  <c r="M228" i="5" s="1"/>
  <c r="H106" i="17"/>
  <c r="K105" i="10"/>
  <c r="G208" i="17"/>
  <c r="K207" i="9"/>
  <c r="G89" i="17"/>
  <c r="K88" i="9"/>
  <c r="K66" i="10"/>
  <c r="H67" i="17"/>
  <c r="Y132" i="7"/>
  <c r="X132" i="7"/>
  <c r="Z132" i="7" s="1"/>
  <c r="AB132" i="7" s="1"/>
  <c r="AD132" i="7" s="1"/>
  <c r="AF132" i="7" s="1"/>
  <c r="C132" i="9" s="1"/>
  <c r="H137" i="17"/>
  <c r="K136" i="10"/>
  <c r="X299" i="7"/>
  <c r="Z299" i="7" s="1"/>
  <c r="AB299" i="7" s="1"/>
  <c r="AD299" i="7" s="1"/>
  <c r="AF299" i="7" s="1"/>
  <c r="C299" i="9" s="1"/>
  <c r="Y299" i="7"/>
  <c r="L5" i="9"/>
  <c r="V5" i="9" s="1"/>
  <c r="R5" i="9"/>
  <c r="Q5" i="9"/>
  <c r="W5" i="9" s="1"/>
  <c r="M5" i="9"/>
  <c r="H285" i="17"/>
  <c r="K284" i="10"/>
  <c r="H252" i="17"/>
  <c r="K251" i="10"/>
  <c r="Y231" i="7"/>
  <c r="X231" i="7"/>
  <c r="Z231" i="7" s="1"/>
  <c r="AB231" i="7" s="1"/>
  <c r="AD231" i="7" s="1"/>
  <c r="AF231" i="7" s="1"/>
  <c r="C231" i="9" s="1"/>
  <c r="G238" i="17"/>
  <c r="K237" i="9"/>
  <c r="AA123" i="7"/>
  <c r="AC123" i="7" s="1"/>
  <c r="AE123" i="7" s="1"/>
  <c r="AG123" i="7" s="1"/>
  <c r="M230" i="9"/>
  <c r="L230" i="9"/>
  <c r="V230" i="9" s="1"/>
  <c r="R230" i="9"/>
  <c r="Q230" i="9"/>
  <c r="G140" i="17"/>
  <c r="K139" i="9"/>
  <c r="E210" i="17"/>
  <c r="F209" i="10"/>
  <c r="J210" i="5"/>
  <c r="M210" i="5" s="1"/>
  <c r="H26" i="17"/>
  <c r="K25" i="10"/>
  <c r="E10" i="17"/>
  <c r="F9" i="10"/>
  <c r="J10" i="5"/>
  <c r="M10" i="5" s="1"/>
  <c r="L250" i="9"/>
  <c r="M250" i="9"/>
  <c r="R250" i="9"/>
  <c r="Q250" i="9"/>
  <c r="W250" i="9" s="1"/>
  <c r="H255" i="17"/>
  <c r="K254" i="10"/>
  <c r="R255" i="9"/>
  <c r="M255" i="9"/>
  <c r="L255" i="9"/>
  <c r="V255" i="9" s="1"/>
  <c r="Q255" i="9"/>
  <c r="W255" i="9" s="1"/>
  <c r="E230" i="17"/>
  <c r="F229" i="10"/>
  <c r="J230" i="5"/>
  <c r="M230" i="5" s="1"/>
  <c r="Y203" i="7"/>
  <c r="X203" i="7"/>
  <c r="Z203" i="7" s="1"/>
  <c r="AB203" i="7" s="1"/>
  <c r="AD203" i="7" s="1"/>
  <c r="AF203" i="7" s="1"/>
  <c r="C203" i="9" s="1"/>
  <c r="G166" i="17"/>
  <c r="K165" i="9"/>
  <c r="H101" i="17"/>
  <c r="K100" i="10"/>
  <c r="Y224" i="7"/>
  <c r="X224" i="7"/>
  <c r="Z224" i="7" s="1"/>
  <c r="AB224" i="7" s="1"/>
  <c r="AD224" i="7" s="1"/>
  <c r="AF224" i="7" s="1"/>
  <c r="C224" i="9" s="1"/>
  <c r="L24" i="9"/>
  <c r="M24" i="9"/>
  <c r="R24" i="9"/>
  <c r="Q24" i="9"/>
  <c r="Y22" i="7"/>
  <c r="X22" i="7"/>
  <c r="Z22" i="7" s="1"/>
  <c r="AB22" i="7" s="1"/>
  <c r="AD22" i="7" s="1"/>
  <c r="AF22" i="7" s="1"/>
  <c r="C22" i="9" s="1"/>
  <c r="G193" i="17"/>
  <c r="K192" i="9"/>
  <c r="E233" i="17"/>
  <c r="F232" i="10"/>
  <c r="J233" i="5"/>
  <c r="M233" i="5" s="1"/>
  <c r="E260" i="17"/>
  <c r="F259" i="10"/>
  <c r="J260" i="5"/>
  <c r="M260" i="5" s="1"/>
  <c r="G125" i="17"/>
  <c r="K124" i="9"/>
  <c r="Q281" i="9"/>
  <c r="W281" i="9" s="1"/>
  <c r="M281" i="9"/>
  <c r="L281" i="9"/>
  <c r="R281" i="9"/>
  <c r="R65" i="9"/>
  <c r="Q65" i="9"/>
  <c r="M65" i="9"/>
  <c r="L65" i="9"/>
  <c r="V65" i="9" s="1"/>
  <c r="X230" i="7"/>
  <c r="Z230" i="7" s="1"/>
  <c r="AB230" i="7" s="1"/>
  <c r="AD230" i="7" s="1"/>
  <c r="AF230" i="7" s="1"/>
  <c r="C230" i="9" s="1"/>
  <c r="Y230" i="7"/>
  <c r="E211" i="17"/>
  <c r="F210" i="10"/>
  <c r="J211" i="5"/>
  <c r="M211" i="5" s="1"/>
  <c r="E179" i="17"/>
  <c r="F178" i="10"/>
  <c r="J179" i="5"/>
  <c r="M179" i="5" s="1"/>
  <c r="P8" i="9"/>
  <c r="E241" i="17"/>
  <c r="F240" i="10"/>
  <c r="J241" i="5"/>
  <c r="M241" i="5" s="1"/>
  <c r="G182" i="17"/>
  <c r="K181" i="9"/>
  <c r="E156" i="17"/>
  <c r="F155" i="10"/>
  <c r="J156" i="5"/>
  <c r="M156" i="5" s="1"/>
  <c r="G217" i="17"/>
  <c r="K216" i="9"/>
  <c r="G201" i="17"/>
  <c r="K200" i="9"/>
  <c r="E148" i="17"/>
  <c r="F147" i="10"/>
  <c r="J148" i="5"/>
  <c r="M148" i="5" s="1"/>
  <c r="E31" i="17"/>
  <c r="F30" i="10"/>
  <c r="J31" i="5"/>
  <c r="M31" i="5" s="1"/>
  <c r="H279" i="17"/>
  <c r="K278" i="10"/>
  <c r="H226" i="17"/>
  <c r="K225" i="10"/>
  <c r="H157" i="17"/>
  <c r="K156" i="10"/>
  <c r="G93" i="17"/>
  <c r="K92" i="9"/>
  <c r="G28" i="17"/>
  <c r="K27" i="9"/>
  <c r="L80" i="9"/>
  <c r="V80" i="9" s="1"/>
  <c r="M80" i="9"/>
  <c r="R80" i="9"/>
  <c r="Q80" i="9"/>
  <c r="W80" i="9" s="1"/>
  <c r="R280" i="9"/>
  <c r="Q280" i="9"/>
  <c r="W280" i="9" s="1"/>
  <c r="M280" i="9"/>
  <c r="L280" i="9"/>
  <c r="G191" i="17"/>
  <c r="K190" i="9"/>
  <c r="G95" i="17"/>
  <c r="K94" i="9"/>
  <c r="E39" i="17"/>
  <c r="F38" i="10"/>
  <c r="J39" i="5"/>
  <c r="M39" i="5" s="1"/>
  <c r="X270" i="7"/>
  <c r="Z270" i="7" s="1"/>
  <c r="AB270" i="7" s="1"/>
  <c r="AD270" i="7" s="1"/>
  <c r="AF270" i="7" s="1"/>
  <c r="C270" i="9" s="1"/>
  <c r="Y270" i="7"/>
  <c r="Q31" i="9"/>
  <c r="M31" i="9"/>
  <c r="L31" i="9"/>
  <c r="V31" i="9" s="1"/>
  <c r="R31" i="9"/>
  <c r="E282" i="17"/>
  <c r="F281" i="10"/>
  <c r="J282" i="5"/>
  <c r="M282" i="5" s="1"/>
  <c r="R218" i="9"/>
  <c r="M218" i="9"/>
  <c r="L218" i="9"/>
  <c r="V218" i="9" s="1"/>
  <c r="Q218" i="9"/>
  <c r="R279" i="9"/>
  <c r="M279" i="9"/>
  <c r="L279" i="9"/>
  <c r="V279" i="9" s="1"/>
  <c r="Q279" i="9"/>
  <c r="W279" i="9" s="1"/>
  <c r="E186" i="17"/>
  <c r="F185" i="10"/>
  <c r="J186" i="5"/>
  <c r="M186" i="5" s="1"/>
  <c r="X106" i="7"/>
  <c r="Z106" i="7" s="1"/>
  <c r="AB106" i="7" s="1"/>
  <c r="AD106" i="7" s="1"/>
  <c r="AF106" i="7" s="1"/>
  <c r="C106" i="9" s="1"/>
  <c r="Y106" i="7"/>
  <c r="E55" i="17"/>
  <c r="F54" i="10"/>
  <c r="J55" i="5"/>
  <c r="M55" i="5" s="1"/>
  <c r="G230" i="17"/>
  <c r="K229" i="9"/>
  <c r="Y187" i="7"/>
  <c r="X187" i="7"/>
  <c r="Z187" i="7" s="1"/>
  <c r="AB187" i="7" s="1"/>
  <c r="AD187" i="7" s="1"/>
  <c r="AF187" i="7" s="1"/>
  <c r="C187" i="9" s="1"/>
  <c r="Y263" i="7"/>
  <c r="X263" i="7"/>
  <c r="Z263" i="7" s="1"/>
  <c r="AB263" i="7" s="1"/>
  <c r="AD263" i="7" s="1"/>
  <c r="AF263" i="7" s="1"/>
  <c r="C263" i="9" s="1"/>
  <c r="G180" i="17"/>
  <c r="K179" i="9"/>
  <c r="Q297" i="9"/>
  <c r="M297" i="9"/>
  <c r="L297" i="9"/>
  <c r="V297" i="9" s="1"/>
  <c r="R297" i="9"/>
  <c r="R252" i="9"/>
  <c r="Q252" i="9"/>
  <c r="M252" i="9"/>
  <c r="L252" i="9"/>
  <c r="R295" i="9"/>
  <c r="M295" i="9"/>
  <c r="L295" i="9"/>
  <c r="V295" i="9" s="1"/>
  <c r="Q295" i="9"/>
  <c r="W295" i="9" s="1"/>
  <c r="AA190" i="7"/>
  <c r="AC190" i="7" s="1"/>
  <c r="AE190" i="7" s="1"/>
  <c r="AG190" i="7" s="1"/>
  <c r="Y219" i="7"/>
  <c r="X219" i="7"/>
  <c r="Z219" i="7" s="1"/>
  <c r="AB219" i="7" s="1"/>
  <c r="AD219" i="7" s="1"/>
  <c r="AF219" i="7" s="1"/>
  <c r="C219" i="9" s="1"/>
  <c r="G188" i="17"/>
  <c r="K187" i="9"/>
  <c r="R13" i="9"/>
  <c r="Q13" i="9"/>
  <c r="W13" i="9" s="1"/>
  <c r="M13" i="9"/>
  <c r="L13" i="9"/>
  <c r="X90" i="7"/>
  <c r="Z90" i="7" s="1"/>
  <c r="AB90" i="7" s="1"/>
  <c r="AD90" i="7" s="1"/>
  <c r="AF90" i="7" s="1"/>
  <c r="C90" i="9" s="1"/>
  <c r="Y90" i="7"/>
  <c r="G299" i="17"/>
  <c r="K298" i="9"/>
  <c r="E292" i="17"/>
  <c r="F291" i="10"/>
  <c r="J292" i="5"/>
  <c r="M292" i="5" s="1"/>
  <c r="AA161" i="7"/>
  <c r="AC161" i="7" s="1"/>
  <c r="AE161" i="7" s="1"/>
  <c r="AG161" i="7" s="1"/>
  <c r="Y80" i="7"/>
  <c r="X80" i="7"/>
  <c r="Z80" i="7" s="1"/>
  <c r="AB80" i="7" s="1"/>
  <c r="AD80" i="7" s="1"/>
  <c r="AF80" i="7" s="1"/>
  <c r="C80" i="9" s="1"/>
  <c r="Y302" i="7"/>
  <c r="X302" i="7"/>
  <c r="Z302" i="7" s="1"/>
  <c r="AB302" i="7" s="1"/>
  <c r="AD302" i="7" s="1"/>
  <c r="AF302" i="7" s="1"/>
  <c r="C302" i="9" s="1"/>
  <c r="X4" i="7"/>
  <c r="Z4" i="7" s="1"/>
  <c r="AB4" i="7" s="1"/>
  <c r="AD4" i="7" s="1"/>
  <c r="AF4" i="7" s="1"/>
  <c r="Y4" i="7"/>
  <c r="AA4" i="7" s="1"/>
  <c r="AC4" i="7" s="1"/>
  <c r="AE4" i="7" s="1"/>
  <c r="AG4" i="7" s="1"/>
  <c r="E52" i="17"/>
  <c r="F51" i="10"/>
  <c r="J52" i="5"/>
  <c r="M52" i="5" s="1"/>
  <c r="G80" i="17"/>
  <c r="K79" i="9"/>
  <c r="H142" i="17"/>
  <c r="K141" i="10"/>
  <c r="Y155" i="7"/>
  <c r="X155" i="7"/>
  <c r="Z155" i="7" s="1"/>
  <c r="AB155" i="7" s="1"/>
  <c r="AD155" i="7" s="1"/>
  <c r="AF155" i="7" s="1"/>
  <c r="C155" i="9" s="1"/>
  <c r="E107" i="17"/>
  <c r="F106" i="10"/>
  <c r="J107" i="5"/>
  <c r="M107" i="5" s="1"/>
  <c r="G183" i="17"/>
  <c r="K182" i="9"/>
  <c r="X61" i="7"/>
  <c r="Z61" i="7" s="1"/>
  <c r="AB61" i="7" s="1"/>
  <c r="AD61" i="7" s="1"/>
  <c r="AF61" i="7" s="1"/>
  <c r="C61" i="9" s="1"/>
  <c r="Y61" i="7"/>
  <c r="X29" i="7"/>
  <c r="Z29" i="7" s="1"/>
  <c r="AB29" i="7" s="1"/>
  <c r="AD29" i="7" s="1"/>
  <c r="AF29" i="7" s="1"/>
  <c r="C29" i="9" s="1"/>
  <c r="Y29" i="7"/>
  <c r="D10" i="10"/>
  <c r="G11" i="5"/>
  <c r="H124" i="17"/>
  <c r="K123" i="10"/>
  <c r="G204" i="17"/>
  <c r="K203" i="9"/>
  <c r="G129" i="17"/>
  <c r="K128" i="9"/>
  <c r="G130" i="17"/>
  <c r="K129" i="9"/>
  <c r="Y284" i="7"/>
  <c r="X284" i="7"/>
  <c r="Z284" i="7" s="1"/>
  <c r="AB284" i="7" s="1"/>
  <c r="AD284" i="7" s="1"/>
  <c r="AF284" i="7" s="1"/>
  <c r="C284" i="9" s="1"/>
  <c r="E29" i="17"/>
  <c r="F28" i="10"/>
  <c r="J29" i="5"/>
  <c r="M29" i="5" s="1"/>
  <c r="C6" i="9"/>
  <c r="J7" i="17"/>
  <c r="R69" i="9"/>
  <c r="M69" i="9"/>
  <c r="L69" i="9"/>
  <c r="V69" i="9" s="1"/>
  <c r="Q69" i="9"/>
  <c r="W69" i="9" s="1"/>
  <c r="G163" i="17"/>
  <c r="K162" i="9"/>
  <c r="Y164" i="7"/>
  <c r="X164" i="7"/>
  <c r="Z164" i="7" s="1"/>
  <c r="AB164" i="7" s="1"/>
  <c r="AD164" i="7" s="1"/>
  <c r="AF164" i="7" s="1"/>
  <c r="C164" i="9" s="1"/>
  <c r="H113" i="17"/>
  <c r="K112" i="10"/>
  <c r="H21" i="17"/>
  <c r="K20" i="10"/>
  <c r="G185" i="17"/>
  <c r="K184" i="9"/>
  <c r="Y297" i="7"/>
  <c r="X297" i="7"/>
  <c r="Z297" i="7" s="1"/>
  <c r="AB297" i="7" s="1"/>
  <c r="AD297" i="7" s="1"/>
  <c r="AF297" i="7" s="1"/>
  <c r="C297" i="9" s="1"/>
  <c r="H231" i="17"/>
  <c r="K230" i="10"/>
  <c r="G181" i="17"/>
  <c r="K180" i="9"/>
  <c r="G35" i="17"/>
  <c r="K34" i="9"/>
  <c r="AC157" i="7"/>
  <c r="AE157" i="7" s="1"/>
  <c r="AG157" i="7" s="1"/>
  <c r="AA157" i="7"/>
  <c r="Y92" i="7"/>
  <c r="X92" i="7"/>
  <c r="Z92" i="7" s="1"/>
  <c r="AB92" i="7" s="1"/>
  <c r="AD92" i="7" s="1"/>
  <c r="AF92" i="7" s="1"/>
  <c r="C92" i="9" s="1"/>
  <c r="X150" i="7"/>
  <c r="Z150" i="7" s="1"/>
  <c r="AB150" i="7" s="1"/>
  <c r="AD150" i="7" s="1"/>
  <c r="AF150" i="7" s="1"/>
  <c r="C150" i="9" s="1"/>
  <c r="Y150" i="7"/>
  <c r="G268" i="17"/>
  <c r="K267" i="9"/>
  <c r="H24" i="17"/>
  <c r="K23" i="10"/>
  <c r="H62" i="17"/>
  <c r="K61" i="10"/>
  <c r="Q224" i="9"/>
  <c r="W224" i="9" s="1"/>
  <c r="M224" i="9"/>
  <c r="R224" i="9"/>
  <c r="L224" i="9"/>
  <c r="V224" i="9" s="1"/>
  <c r="Y244" i="7"/>
  <c r="X244" i="7"/>
  <c r="Z244" i="7" s="1"/>
  <c r="AB244" i="7" s="1"/>
  <c r="AD244" i="7" s="1"/>
  <c r="AF244" i="7" s="1"/>
  <c r="C244" i="9" s="1"/>
  <c r="Y293" i="7"/>
  <c r="X293" i="7"/>
  <c r="Z293" i="7" s="1"/>
  <c r="AB293" i="7" s="1"/>
  <c r="AD293" i="7" s="1"/>
  <c r="AF293" i="7" s="1"/>
  <c r="C293" i="9" s="1"/>
  <c r="R81" i="9"/>
  <c r="Q81" i="9"/>
  <c r="M81" i="9"/>
  <c r="L81" i="9"/>
  <c r="V81" i="9" s="1"/>
  <c r="G24" i="17"/>
  <c r="K23" i="9"/>
  <c r="H269" i="17"/>
  <c r="K268" i="10"/>
  <c r="AA185" i="7"/>
  <c r="AC185" i="7" s="1"/>
  <c r="AE185" i="7" s="1"/>
  <c r="AG185" i="7" s="1"/>
  <c r="G196" i="17"/>
  <c r="K195" i="9"/>
  <c r="AA189" i="7"/>
  <c r="AC189" i="7" s="1"/>
  <c r="AE189" i="7" s="1"/>
  <c r="AG189" i="7" s="1"/>
  <c r="H178" i="17"/>
  <c r="K177" i="10"/>
  <c r="G44" i="17"/>
  <c r="K43" i="9"/>
  <c r="AC113" i="7"/>
  <c r="AE113" i="7" s="1"/>
  <c r="AG113" i="7" s="1"/>
  <c r="AA113" i="7"/>
  <c r="Y212" i="7"/>
  <c r="X212" i="7"/>
  <c r="Z212" i="7" s="1"/>
  <c r="AB212" i="7" s="1"/>
  <c r="AD212" i="7" s="1"/>
  <c r="AF212" i="7" s="1"/>
  <c r="C212" i="9" s="1"/>
  <c r="AC16" i="7"/>
  <c r="AE16" i="7" s="1"/>
  <c r="AG16" i="7" s="1"/>
  <c r="AA16" i="7"/>
  <c r="X268" i="7"/>
  <c r="Z268" i="7" s="1"/>
  <c r="AB268" i="7" s="1"/>
  <c r="AD268" i="7" s="1"/>
  <c r="AF268" i="7" s="1"/>
  <c r="C268" i="9" s="1"/>
  <c r="Y268" i="7"/>
  <c r="L238" i="9"/>
  <c r="V238" i="9" s="1"/>
  <c r="Q238" i="9"/>
  <c r="W238" i="9" s="1"/>
  <c r="R238" i="9"/>
  <c r="M238" i="9"/>
  <c r="H139" i="17"/>
  <c r="K138" i="10"/>
  <c r="H275" i="17"/>
  <c r="K274" i="10"/>
  <c r="H192" i="17"/>
  <c r="K191" i="10"/>
  <c r="H97" i="17"/>
  <c r="K96" i="10"/>
  <c r="G292" i="17"/>
  <c r="K291" i="9"/>
  <c r="Y156" i="7"/>
  <c r="X156" i="7"/>
  <c r="Z156" i="7" s="1"/>
  <c r="AB156" i="7" s="1"/>
  <c r="AD156" i="7" s="1"/>
  <c r="AF156" i="7" s="1"/>
  <c r="C156" i="9" s="1"/>
  <c r="G175" i="17"/>
  <c r="K174" i="9"/>
  <c r="X57" i="7"/>
  <c r="Z57" i="7" s="1"/>
  <c r="AB57" i="7" s="1"/>
  <c r="AD57" i="7" s="1"/>
  <c r="AF57" i="7" s="1"/>
  <c r="C57" i="9" s="1"/>
  <c r="Y57" i="7"/>
  <c r="E136" i="17"/>
  <c r="F135" i="10"/>
  <c r="J136" i="5"/>
  <c r="M136" i="5" s="1"/>
  <c r="E80" i="17"/>
  <c r="F79" i="10"/>
  <c r="J80" i="5"/>
  <c r="M80" i="5" s="1"/>
  <c r="X130" i="7"/>
  <c r="Z130" i="7" s="1"/>
  <c r="AB130" i="7" s="1"/>
  <c r="AD130" i="7" s="1"/>
  <c r="AF130" i="7" s="1"/>
  <c r="C130" i="9" s="1"/>
  <c r="Y130" i="7"/>
  <c r="E88" i="17"/>
  <c r="F87" i="10"/>
  <c r="J88" i="5"/>
  <c r="M88" i="5" s="1"/>
  <c r="X94" i="7"/>
  <c r="Z94" i="7" s="1"/>
  <c r="AB94" i="7" s="1"/>
  <c r="AD94" i="7" s="1"/>
  <c r="AF94" i="7" s="1"/>
  <c r="C94" i="9" s="1"/>
  <c r="Y94" i="7"/>
  <c r="G263" i="17"/>
  <c r="K262" i="9"/>
  <c r="Y183" i="7"/>
  <c r="X183" i="7"/>
  <c r="Z183" i="7" s="1"/>
  <c r="AB183" i="7" s="1"/>
  <c r="AD183" i="7" s="1"/>
  <c r="AF183" i="7" s="1"/>
  <c r="C183" i="9" s="1"/>
  <c r="R49" i="9"/>
  <c r="Q49" i="9"/>
  <c r="W49" i="9" s="1"/>
  <c r="M49" i="9"/>
  <c r="L49" i="9"/>
  <c r="E54" i="17"/>
  <c r="F53" i="10"/>
  <c r="J54" i="5"/>
  <c r="M54" i="5" s="1"/>
  <c r="Y298" i="7"/>
  <c r="X298" i="7"/>
  <c r="Z298" i="7" s="1"/>
  <c r="AB298" i="7" s="1"/>
  <c r="AD298" i="7" s="1"/>
  <c r="AF298" i="7" s="1"/>
  <c r="C298" i="9" s="1"/>
  <c r="G167" i="17"/>
  <c r="K166" i="9"/>
  <c r="G160" i="17"/>
  <c r="K159" i="9"/>
  <c r="E138" i="17"/>
  <c r="F137" i="10"/>
  <c r="J138" i="5"/>
  <c r="M138" i="5" s="1"/>
  <c r="Y27" i="7"/>
  <c r="X27" i="7"/>
  <c r="Z27" i="7" s="1"/>
  <c r="AB27" i="7" s="1"/>
  <c r="AD27" i="7" s="1"/>
  <c r="AF27" i="7" s="1"/>
  <c r="C27" i="9" s="1"/>
  <c r="W93" i="9"/>
  <c r="E51" i="17"/>
  <c r="F50" i="10"/>
  <c r="J51" i="5"/>
  <c r="M51" i="5" s="1"/>
  <c r="Y160" i="7"/>
  <c r="X160" i="7"/>
  <c r="Z160" i="7" s="1"/>
  <c r="AB160" i="7" s="1"/>
  <c r="AD160" i="7" s="1"/>
  <c r="AF160" i="7" s="1"/>
  <c r="C160" i="9" s="1"/>
  <c r="E158" i="17"/>
  <c r="F157" i="10"/>
  <c r="J158" i="5"/>
  <c r="M158" i="5" s="1"/>
  <c r="G221" i="17"/>
  <c r="K220" i="9"/>
  <c r="Y167" i="7"/>
  <c r="X167" i="7"/>
  <c r="Z167" i="7" s="1"/>
  <c r="AB167" i="7" s="1"/>
  <c r="AD167" i="7" s="1"/>
  <c r="AF167" i="7" s="1"/>
  <c r="C167" i="9" s="1"/>
  <c r="E22" i="17"/>
  <c r="F21" i="10"/>
  <c r="J22" i="5"/>
  <c r="M22" i="5" s="1"/>
  <c r="Y220" i="7"/>
  <c r="X220" i="7"/>
  <c r="Z220" i="7" s="1"/>
  <c r="AB220" i="7" s="1"/>
  <c r="AD220" i="7" s="1"/>
  <c r="AF220" i="7" s="1"/>
  <c r="C220" i="9" s="1"/>
  <c r="Y296" i="7"/>
  <c r="X296" i="7"/>
  <c r="Z296" i="7" s="1"/>
  <c r="AB296" i="7" s="1"/>
  <c r="AD296" i="7" s="1"/>
  <c r="AF296" i="7" s="1"/>
  <c r="C296" i="9" s="1"/>
  <c r="G62" i="17"/>
  <c r="K61" i="9"/>
  <c r="L32" i="9"/>
  <c r="V32" i="9" s="1"/>
  <c r="M32" i="9"/>
  <c r="R32" i="9"/>
  <c r="Q32" i="9"/>
  <c r="H287" i="17"/>
  <c r="K286" i="10"/>
  <c r="E103" i="17"/>
  <c r="F102" i="10"/>
  <c r="J103" i="5"/>
  <c r="M103" i="5" s="1"/>
  <c r="H81" i="17"/>
  <c r="K80" i="10"/>
  <c r="X18" i="7"/>
  <c r="Z18" i="7" s="1"/>
  <c r="AB18" i="7" s="1"/>
  <c r="AD18" i="7" s="1"/>
  <c r="AF18" i="7" s="1"/>
  <c r="C18" i="9" s="1"/>
  <c r="Y18" i="7"/>
  <c r="R215" i="9"/>
  <c r="M215" i="9"/>
  <c r="Q215" i="9"/>
  <c r="L215" i="9"/>
  <c r="V215" i="9" s="1"/>
  <c r="L76" i="9"/>
  <c r="V76" i="9" s="1"/>
  <c r="Q76" i="9"/>
  <c r="M76" i="9"/>
  <c r="R76" i="9"/>
  <c r="E266" i="17"/>
  <c r="F265" i="10"/>
  <c r="J266" i="5"/>
  <c r="M266" i="5" s="1"/>
  <c r="R222" i="9"/>
  <c r="M222" i="9"/>
  <c r="Q222" i="9"/>
  <c r="W222" i="9" s="1"/>
  <c r="L222" i="9"/>
  <c r="V222" i="9" s="1"/>
  <c r="X249" i="7"/>
  <c r="Z249" i="7" s="1"/>
  <c r="AB249" i="7" s="1"/>
  <c r="AD249" i="7" s="1"/>
  <c r="AF249" i="7" s="1"/>
  <c r="C249" i="9" s="1"/>
  <c r="Y249" i="7"/>
  <c r="Y175" i="7"/>
  <c r="X175" i="7"/>
  <c r="Z175" i="7" s="1"/>
  <c r="AB175" i="7" s="1"/>
  <c r="AD175" i="7" s="1"/>
  <c r="AF175" i="7" s="1"/>
  <c r="C175" i="9" s="1"/>
  <c r="E160" i="17"/>
  <c r="F159" i="10"/>
  <c r="J160" i="5"/>
  <c r="M160" i="5" s="1"/>
  <c r="G119" i="17"/>
  <c r="K118" i="9"/>
  <c r="Y70" i="7"/>
  <c r="X70" i="7"/>
  <c r="Z70" i="7" s="1"/>
  <c r="AB70" i="7" s="1"/>
  <c r="AD70" i="7" s="1"/>
  <c r="AF70" i="7" s="1"/>
  <c r="C70" i="9" s="1"/>
  <c r="E35" i="17"/>
  <c r="F34" i="10"/>
  <c r="J35" i="5"/>
  <c r="M35" i="5" s="1"/>
  <c r="G172" i="17"/>
  <c r="K171" i="9"/>
  <c r="Y289" i="7"/>
  <c r="X289" i="7"/>
  <c r="Z289" i="7" s="1"/>
  <c r="AB289" i="7" s="1"/>
  <c r="AD289" i="7" s="1"/>
  <c r="AF289" i="7" s="1"/>
  <c r="C289" i="9" s="1"/>
  <c r="X86" i="7"/>
  <c r="Z86" i="7" s="1"/>
  <c r="AB86" i="7" s="1"/>
  <c r="AD86" i="7" s="1"/>
  <c r="AF86" i="7" s="1"/>
  <c r="C86" i="9" s="1"/>
  <c r="Y86" i="7"/>
  <c r="R287" i="9"/>
  <c r="M287" i="9"/>
  <c r="L287" i="9"/>
  <c r="V287" i="9" s="1"/>
  <c r="Q287" i="9"/>
  <c r="W287" i="9" s="1"/>
  <c r="G105" i="17"/>
  <c r="K104" i="9"/>
  <c r="G137" i="17"/>
  <c r="K136" i="9"/>
  <c r="E132" i="17"/>
  <c r="F131" i="10"/>
  <c r="J132" i="5"/>
  <c r="M132" i="5" s="1"/>
  <c r="E166" i="17"/>
  <c r="F165" i="10"/>
  <c r="J166" i="5"/>
  <c r="M166" i="5" s="1"/>
  <c r="E112" i="17"/>
  <c r="F111" i="10"/>
  <c r="J112" i="5"/>
  <c r="M112" i="5" s="1"/>
  <c r="X98" i="7"/>
  <c r="Z98" i="7" s="1"/>
  <c r="AB98" i="7" s="1"/>
  <c r="AD98" i="7" s="1"/>
  <c r="AF98" i="7" s="1"/>
  <c r="C98" i="9" s="1"/>
  <c r="Y98" i="7"/>
  <c r="E84" i="17"/>
  <c r="F83" i="10"/>
  <c r="J84" i="5"/>
  <c r="M84" i="5" s="1"/>
  <c r="G291" i="17"/>
  <c r="K290" i="9"/>
  <c r="E110" i="17"/>
  <c r="F109" i="10"/>
  <c r="J110" i="5"/>
  <c r="M110" i="5" s="1"/>
  <c r="X222" i="7"/>
  <c r="Z222" i="7" s="1"/>
  <c r="AB222" i="7" s="1"/>
  <c r="AD222" i="7" s="1"/>
  <c r="AF222" i="7" s="1"/>
  <c r="C222" i="9" s="1"/>
  <c r="Y222" i="7"/>
  <c r="R105" i="9"/>
  <c r="Q105" i="9"/>
  <c r="M105" i="9"/>
  <c r="L105" i="9"/>
  <c r="E78" i="17"/>
  <c r="F77" i="10"/>
  <c r="J78" i="5"/>
  <c r="M78" i="5" s="1"/>
  <c r="X218" i="7"/>
  <c r="Z218" i="7" s="1"/>
  <c r="AB218" i="7" s="1"/>
  <c r="AD218" i="7" s="1"/>
  <c r="AF218" i="7" s="1"/>
  <c r="C218" i="9" s="1"/>
  <c r="Y218" i="7"/>
  <c r="E48" i="17"/>
  <c r="F47" i="10"/>
  <c r="J48" i="5"/>
  <c r="M48" i="5" s="1"/>
  <c r="G297" i="17"/>
  <c r="K296" i="9"/>
  <c r="G192" i="17"/>
  <c r="K191" i="9"/>
  <c r="X49" i="7"/>
  <c r="Z49" i="7" s="1"/>
  <c r="AB49" i="7" s="1"/>
  <c r="AD49" i="7" s="1"/>
  <c r="AF49" i="7" s="1"/>
  <c r="C49" i="9" s="1"/>
  <c r="Y49" i="7"/>
  <c r="X197" i="7"/>
  <c r="Z197" i="7" s="1"/>
  <c r="AB197" i="7" s="1"/>
  <c r="AD197" i="7" s="1"/>
  <c r="AF197" i="7" s="1"/>
  <c r="C197" i="9" s="1"/>
  <c r="Y197" i="7"/>
  <c r="R299" i="9"/>
  <c r="Q299" i="9"/>
  <c r="M299" i="9"/>
  <c r="L299" i="9"/>
  <c r="V299" i="9" s="1"/>
  <c r="G92" i="17"/>
  <c r="K91" i="9"/>
  <c r="Y5" i="7"/>
  <c r="X5" i="7"/>
  <c r="Z5" i="7" s="1"/>
  <c r="AB5" i="7" s="1"/>
  <c r="AD5" i="7" s="1"/>
  <c r="AF5" i="7" s="1"/>
  <c r="H90" i="17"/>
  <c r="K89" i="10"/>
  <c r="Y51" i="7"/>
  <c r="X51" i="7"/>
  <c r="Z51" i="7" s="1"/>
  <c r="AB51" i="7" s="1"/>
  <c r="AD51" i="7" s="1"/>
  <c r="AF51" i="7" s="1"/>
  <c r="C51" i="9" s="1"/>
  <c r="Y188" i="7"/>
  <c r="X188" i="7"/>
  <c r="Z188" i="7" s="1"/>
  <c r="AB188" i="7" s="1"/>
  <c r="AD188" i="7" s="1"/>
  <c r="AF188" i="7" s="1"/>
  <c r="C188" i="9" s="1"/>
  <c r="H283" i="17"/>
  <c r="K282" i="10"/>
  <c r="H175" i="17"/>
  <c r="K174" i="10"/>
  <c r="Y42" i="7"/>
  <c r="X42" i="7"/>
  <c r="Z42" i="7" s="1"/>
  <c r="AB42" i="7" s="1"/>
  <c r="AD42" i="7" s="1"/>
  <c r="AF42" i="7" s="1"/>
  <c r="C42" i="9" s="1"/>
  <c r="Y66" i="7"/>
  <c r="X66" i="7"/>
  <c r="Z66" i="7" s="1"/>
  <c r="AB66" i="7" s="1"/>
  <c r="AD66" i="7" s="1"/>
  <c r="AF66" i="7" s="1"/>
  <c r="C66" i="9" s="1"/>
  <c r="E27" i="17"/>
  <c r="F26" i="10"/>
  <c r="J27" i="5"/>
  <c r="M27" i="5" s="1"/>
  <c r="Y171" i="7"/>
  <c r="X171" i="7"/>
  <c r="Z171" i="7" s="1"/>
  <c r="AB171" i="7" s="1"/>
  <c r="AD171" i="7" s="1"/>
  <c r="AF171" i="7" s="1"/>
  <c r="C171" i="9" s="1"/>
  <c r="X198" i="7"/>
  <c r="Z198" i="7" s="1"/>
  <c r="AB198" i="7" s="1"/>
  <c r="AD198" i="7" s="1"/>
  <c r="AF198" i="7" s="1"/>
  <c r="C198" i="9" s="1"/>
  <c r="Y198" i="7"/>
  <c r="H254" i="17"/>
  <c r="K253" i="10"/>
  <c r="G203" i="17"/>
  <c r="K202" i="9"/>
  <c r="G186" i="17"/>
  <c r="K185" i="9"/>
  <c r="H33" i="17"/>
  <c r="K32" i="10"/>
  <c r="Y78" i="7"/>
  <c r="X78" i="7"/>
  <c r="Z78" i="7" s="1"/>
  <c r="AB78" i="7" s="1"/>
  <c r="AD78" i="7" s="1"/>
  <c r="AF78" i="7" s="1"/>
  <c r="C78" i="9" s="1"/>
  <c r="AC200" i="7"/>
  <c r="AE200" i="7" s="1"/>
  <c r="AG200" i="7" s="1"/>
  <c r="AA200" i="7"/>
  <c r="H115" i="17"/>
  <c r="K114" i="10"/>
  <c r="Y300" i="7"/>
  <c r="X300" i="7"/>
  <c r="Z300" i="7" s="1"/>
  <c r="AB300" i="7" s="1"/>
  <c r="AD300" i="7" s="1"/>
  <c r="AF300" i="7" s="1"/>
  <c r="C300" i="9" s="1"/>
  <c r="G159" i="17"/>
  <c r="K158" i="9"/>
  <c r="H25" i="17"/>
  <c r="K24" i="10"/>
  <c r="G55" i="17"/>
  <c r="K54" i="9"/>
  <c r="R231" i="9"/>
  <c r="M231" i="9"/>
  <c r="Q231" i="9"/>
  <c r="W231" i="9" s="1"/>
  <c r="L231" i="9"/>
  <c r="V231" i="9" s="1"/>
  <c r="Q59" i="9"/>
  <c r="M59" i="9"/>
  <c r="L59" i="9"/>
  <c r="R59" i="9"/>
  <c r="H199" i="17"/>
  <c r="K198" i="10"/>
  <c r="H250" i="17"/>
  <c r="K249" i="10"/>
  <c r="AA201" i="7"/>
  <c r="AC201" i="7" s="1"/>
  <c r="AE201" i="7" s="1"/>
  <c r="AG201" i="7" s="1"/>
  <c r="H114" i="17"/>
  <c r="K113" i="10"/>
  <c r="V119" i="9"/>
  <c r="AA122" i="7"/>
  <c r="AC122" i="7" s="1"/>
  <c r="AE122" i="7" s="1"/>
  <c r="AG122" i="7" s="1"/>
  <c r="Y58" i="7"/>
  <c r="X58" i="7"/>
  <c r="Z58" i="7" s="1"/>
  <c r="AB58" i="7" s="1"/>
  <c r="AD58" i="7" s="1"/>
  <c r="AF58" i="7" s="1"/>
  <c r="C58" i="9" s="1"/>
  <c r="G74" i="17"/>
  <c r="K73" i="9"/>
  <c r="H56" i="17"/>
  <c r="K55" i="10"/>
  <c r="AA136" i="7"/>
  <c r="AC136" i="7" s="1"/>
  <c r="AE136" i="7" s="1"/>
  <c r="AG136" i="7" s="1"/>
  <c r="AC195" i="7"/>
  <c r="AE195" i="7" s="1"/>
  <c r="AG195" i="7" s="1"/>
  <c r="AA195" i="7"/>
  <c r="AA88" i="7"/>
  <c r="AC88" i="7" s="1"/>
  <c r="AE88" i="7" s="1"/>
  <c r="AG88" i="7" s="1"/>
  <c r="AC89" i="7"/>
  <c r="AE89" i="7" s="1"/>
  <c r="AG89" i="7" s="1"/>
  <c r="AA89" i="7"/>
  <c r="AA269" i="7"/>
  <c r="AC269" i="7" s="1"/>
  <c r="AE269" i="7" s="1"/>
  <c r="AG269" i="7" s="1"/>
  <c r="AC112" i="7"/>
  <c r="AE112" i="7" s="1"/>
  <c r="AG112" i="7" s="1"/>
  <c r="AA112" i="7"/>
  <c r="AA147" i="7"/>
  <c r="AC147" i="7" s="1"/>
  <c r="AE147" i="7" s="1"/>
  <c r="AG147" i="7" s="1"/>
  <c r="AC253" i="7"/>
  <c r="AE253" i="7" s="1"/>
  <c r="AG253" i="7" s="1"/>
  <c r="AA253" i="7"/>
  <c r="AA121" i="7"/>
  <c r="AC121" i="7" s="1"/>
  <c r="AE121" i="7" s="1"/>
  <c r="AG121" i="7" s="1"/>
  <c r="AA101" i="9" l="1"/>
  <c r="AC101" i="9" s="1"/>
  <c r="AE101" i="9" s="1"/>
  <c r="AG101" i="9" s="1"/>
  <c r="AA87" i="9"/>
  <c r="AC87" i="9" s="1"/>
  <c r="AE87" i="9" s="1"/>
  <c r="AG87" i="9" s="1"/>
  <c r="R73" i="9"/>
  <c r="Q73" i="9"/>
  <c r="W73" i="9" s="1"/>
  <c r="M73" i="9"/>
  <c r="L73" i="9"/>
  <c r="H78" i="17"/>
  <c r="K77" i="10"/>
  <c r="AC98" i="7"/>
  <c r="AE98" i="7" s="1"/>
  <c r="AG98" i="7" s="1"/>
  <c r="AA98" i="7"/>
  <c r="H132" i="17"/>
  <c r="K131" i="10"/>
  <c r="H35" i="17"/>
  <c r="K34" i="10"/>
  <c r="AC249" i="7"/>
  <c r="AE249" i="7" s="1"/>
  <c r="AG249" i="7" s="1"/>
  <c r="AA249" i="7"/>
  <c r="R80" i="10"/>
  <c r="Q80" i="10"/>
  <c r="W80" i="10" s="1"/>
  <c r="M80" i="10"/>
  <c r="L80" i="10"/>
  <c r="H22" i="17"/>
  <c r="K21" i="10"/>
  <c r="AA167" i="7"/>
  <c r="AC167" i="7" s="1"/>
  <c r="AE167" i="7" s="1"/>
  <c r="AG167" i="7" s="1"/>
  <c r="K50" i="10"/>
  <c r="H51" i="17"/>
  <c r="R291" i="9"/>
  <c r="Q291" i="9"/>
  <c r="W291" i="9" s="1"/>
  <c r="M291" i="9"/>
  <c r="L291" i="9"/>
  <c r="V291" i="9" s="1"/>
  <c r="L138" i="10"/>
  <c r="R138" i="10"/>
  <c r="Q138" i="10"/>
  <c r="M138" i="10"/>
  <c r="AA284" i="7"/>
  <c r="AC284" i="7" s="1"/>
  <c r="AE284" i="7" s="1"/>
  <c r="AG284" i="7" s="1"/>
  <c r="C4" i="9"/>
  <c r="J5" i="17"/>
  <c r="AA80" i="7"/>
  <c r="AC80" i="7" s="1"/>
  <c r="AE80" i="7" s="1"/>
  <c r="AG80" i="7" s="1"/>
  <c r="AA219" i="7"/>
  <c r="AC219" i="7" s="1"/>
  <c r="AE219" i="7" s="1"/>
  <c r="AG219" i="7" s="1"/>
  <c r="Q179" i="9"/>
  <c r="M179" i="9"/>
  <c r="L179" i="9"/>
  <c r="R179" i="9"/>
  <c r="X80" i="9"/>
  <c r="Z80" i="9" s="1"/>
  <c r="AB80" i="9" s="1"/>
  <c r="AD80" i="9" s="1"/>
  <c r="AF80" i="9" s="1"/>
  <c r="C80" i="10" s="1"/>
  <c r="Y80" i="9"/>
  <c r="H179" i="17"/>
  <c r="K178" i="10"/>
  <c r="AC203" i="7"/>
  <c r="AE203" i="7" s="1"/>
  <c r="AG203" i="7" s="1"/>
  <c r="AA203" i="7"/>
  <c r="H10" i="17"/>
  <c r="K9" i="10"/>
  <c r="Q139" i="9"/>
  <c r="W139" i="9" s="1"/>
  <c r="M139" i="9"/>
  <c r="L139" i="9"/>
  <c r="R139" i="9"/>
  <c r="R207" i="9"/>
  <c r="Q207" i="9"/>
  <c r="M207" i="9"/>
  <c r="L207" i="9"/>
  <c r="AC274" i="7"/>
  <c r="AE274" i="7" s="1"/>
  <c r="AG274" i="7" s="1"/>
  <c r="AA274" i="7"/>
  <c r="R74" i="9"/>
  <c r="Q74" i="9"/>
  <c r="W74" i="9" s="1"/>
  <c r="M74" i="9"/>
  <c r="L74" i="9"/>
  <c r="V74" i="9" s="1"/>
  <c r="AA87" i="7"/>
  <c r="AC87" i="7" s="1"/>
  <c r="AE87" i="7" s="1"/>
  <c r="AG87" i="7" s="1"/>
  <c r="AA181" i="7"/>
  <c r="AC181" i="7" s="1"/>
  <c r="AE181" i="7" s="1"/>
  <c r="AG181" i="7" s="1"/>
  <c r="R247" i="9"/>
  <c r="M247" i="9"/>
  <c r="L247" i="9"/>
  <c r="Q247" i="9"/>
  <c r="W247" i="9" s="1"/>
  <c r="Y273" i="9"/>
  <c r="X273" i="9"/>
  <c r="Z273" i="9" s="1"/>
  <c r="AB273" i="9" s="1"/>
  <c r="AD273" i="9" s="1"/>
  <c r="AF273" i="9" s="1"/>
  <c r="C273" i="10" s="1"/>
  <c r="K107" i="10"/>
  <c r="H108" i="17"/>
  <c r="R154" i="9"/>
  <c r="Q154" i="9"/>
  <c r="W154" i="9" s="1"/>
  <c r="M154" i="9"/>
  <c r="L154" i="9"/>
  <c r="Q197" i="10"/>
  <c r="M197" i="10"/>
  <c r="L197" i="10"/>
  <c r="R197" i="10"/>
  <c r="AC303" i="7"/>
  <c r="AE303" i="7" s="1"/>
  <c r="AG303" i="7" s="1"/>
  <c r="AA303" i="7"/>
  <c r="H159" i="17"/>
  <c r="K158" i="10"/>
  <c r="AC129" i="7"/>
  <c r="AE129" i="7" s="1"/>
  <c r="AG129" i="7" s="1"/>
  <c r="AA129" i="7"/>
  <c r="R246" i="10"/>
  <c r="M246" i="10"/>
  <c r="Q246" i="10"/>
  <c r="W246" i="10" s="1"/>
  <c r="L246" i="10"/>
  <c r="X303" i="9"/>
  <c r="Z303" i="9" s="1"/>
  <c r="AB303" i="9" s="1"/>
  <c r="AD303" i="9" s="1"/>
  <c r="AF303" i="9" s="1"/>
  <c r="C303" i="10" s="1"/>
  <c r="Y303" i="9"/>
  <c r="H12" i="17"/>
  <c r="K11" i="10"/>
  <c r="R171" i="10"/>
  <c r="L171" i="10"/>
  <c r="V171" i="10" s="1"/>
  <c r="M171" i="10"/>
  <c r="Q171" i="10"/>
  <c r="Q233" i="10"/>
  <c r="W233" i="10" s="1"/>
  <c r="M233" i="10"/>
  <c r="L233" i="10"/>
  <c r="R233" i="10"/>
  <c r="AA239" i="7"/>
  <c r="AC239" i="7" s="1"/>
  <c r="AE239" i="7" s="1"/>
  <c r="AG239" i="7" s="1"/>
  <c r="L96" i="9"/>
  <c r="V96" i="9" s="1"/>
  <c r="M96" i="9"/>
  <c r="R96" i="9"/>
  <c r="Q96" i="9"/>
  <c r="R138" i="9"/>
  <c r="Q138" i="9"/>
  <c r="W138" i="9" s="1"/>
  <c r="M138" i="9"/>
  <c r="L138" i="9"/>
  <c r="V138" i="9" s="1"/>
  <c r="AA53" i="7"/>
  <c r="AC53" i="7" s="1"/>
  <c r="AE53" i="7" s="1"/>
  <c r="AG53" i="7" s="1"/>
  <c r="R295" i="10"/>
  <c r="L295" i="10"/>
  <c r="V295" i="10" s="1"/>
  <c r="Q295" i="10"/>
  <c r="W295" i="10" s="1"/>
  <c r="M295" i="10"/>
  <c r="L189" i="10"/>
  <c r="Q189" i="10"/>
  <c r="R189" i="10"/>
  <c r="M189" i="10"/>
  <c r="R224" i="10"/>
  <c r="Q224" i="10"/>
  <c r="M224" i="10"/>
  <c r="L224" i="10"/>
  <c r="X60" i="9"/>
  <c r="Z60" i="9" s="1"/>
  <c r="AB60" i="9" s="1"/>
  <c r="AD60" i="9" s="1"/>
  <c r="AF60" i="9" s="1"/>
  <c r="C60" i="10" s="1"/>
  <c r="R203" i="10"/>
  <c r="M203" i="10"/>
  <c r="Q203" i="10"/>
  <c r="L203" i="10"/>
  <c r="V203" i="10" s="1"/>
  <c r="R208" i="10"/>
  <c r="Q208" i="10"/>
  <c r="M208" i="10"/>
  <c r="L208" i="10"/>
  <c r="R57" i="9"/>
  <c r="Q57" i="9"/>
  <c r="M57" i="9"/>
  <c r="L57" i="9"/>
  <c r="AA46" i="7"/>
  <c r="AC46" i="7" s="1"/>
  <c r="AE46" i="7" s="1"/>
  <c r="AG46" i="7" s="1"/>
  <c r="L168" i="9"/>
  <c r="M168" i="9"/>
  <c r="R168" i="9"/>
  <c r="Q168" i="9"/>
  <c r="R189" i="9"/>
  <c r="M189" i="9"/>
  <c r="L189" i="9"/>
  <c r="Q189" i="9"/>
  <c r="W189" i="9" s="1"/>
  <c r="AA31" i="7"/>
  <c r="AC31" i="7" s="1"/>
  <c r="AE31" i="7" s="1"/>
  <c r="AG31" i="7" s="1"/>
  <c r="R196" i="10"/>
  <c r="Q196" i="10"/>
  <c r="M196" i="10"/>
  <c r="L196" i="10"/>
  <c r="R102" i="9"/>
  <c r="Q102" i="9"/>
  <c r="W102" i="9" s="1"/>
  <c r="M102" i="9"/>
  <c r="L102" i="9"/>
  <c r="L108" i="9"/>
  <c r="V108" i="9" s="1"/>
  <c r="Q108" i="9"/>
  <c r="M108" i="9"/>
  <c r="R108" i="9"/>
  <c r="AC71" i="7"/>
  <c r="AE71" i="7" s="1"/>
  <c r="AG71" i="7" s="1"/>
  <c r="AA71" i="7"/>
  <c r="AC273" i="7"/>
  <c r="AE273" i="7" s="1"/>
  <c r="AG273" i="7" s="1"/>
  <c r="AA273" i="7"/>
  <c r="AC35" i="7"/>
  <c r="AE35" i="7" s="1"/>
  <c r="AG35" i="7" s="1"/>
  <c r="AA35" i="7"/>
  <c r="AC294" i="7"/>
  <c r="AE294" i="7" s="1"/>
  <c r="AG294" i="7" s="1"/>
  <c r="AA294" i="7"/>
  <c r="R243" i="10"/>
  <c r="Q243" i="10"/>
  <c r="L243" i="10"/>
  <c r="M243" i="10"/>
  <c r="AA102" i="7"/>
  <c r="AC102" i="7" s="1"/>
  <c r="AE102" i="7" s="1"/>
  <c r="AG102" i="7" s="1"/>
  <c r="H151" i="17"/>
  <c r="K150" i="10"/>
  <c r="H217" i="17"/>
  <c r="K216" i="10"/>
  <c r="AA23" i="7"/>
  <c r="AC23" i="7" s="1"/>
  <c r="AE23" i="7" s="1"/>
  <c r="AG23" i="7" s="1"/>
  <c r="H207" i="17"/>
  <c r="K206" i="10"/>
  <c r="AA145" i="7"/>
  <c r="AC145" i="7" s="1"/>
  <c r="AE145" i="7" s="1"/>
  <c r="AG145" i="7" s="1"/>
  <c r="R60" i="10"/>
  <c r="Q60" i="10"/>
  <c r="M60" i="10"/>
  <c r="L60" i="10"/>
  <c r="X239" i="9"/>
  <c r="Z239" i="9" s="1"/>
  <c r="AB239" i="9" s="1"/>
  <c r="AD239" i="9" s="1"/>
  <c r="AF239" i="9" s="1"/>
  <c r="C239" i="10" s="1"/>
  <c r="Y239" i="9"/>
  <c r="R114" i="9"/>
  <c r="Q114" i="9"/>
  <c r="W114" i="9" s="1"/>
  <c r="M114" i="9"/>
  <c r="L114" i="9"/>
  <c r="V114" i="9" s="1"/>
  <c r="Q131" i="9"/>
  <c r="M131" i="9"/>
  <c r="L131" i="9"/>
  <c r="V131" i="9" s="1"/>
  <c r="R131" i="9"/>
  <c r="X68" i="9"/>
  <c r="Z68" i="9" s="1"/>
  <c r="AB68" i="9" s="1"/>
  <c r="AD68" i="9" s="1"/>
  <c r="AF68" i="9" s="1"/>
  <c r="C68" i="10" s="1"/>
  <c r="R42" i="9"/>
  <c r="Q42" i="9"/>
  <c r="W42" i="9" s="1"/>
  <c r="M42" i="9"/>
  <c r="L42" i="9"/>
  <c r="V42" i="9" s="1"/>
  <c r="AA133" i="7"/>
  <c r="AC133" i="7" s="1"/>
  <c r="AE133" i="7" s="1"/>
  <c r="AG133" i="7" s="1"/>
  <c r="Y227" i="9"/>
  <c r="X227" i="9"/>
  <c r="Z227" i="9" s="1"/>
  <c r="AB227" i="9" s="1"/>
  <c r="AD227" i="9" s="1"/>
  <c r="AF227" i="9" s="1"/>
  <c r="C227" i="10" s="1"/>
  <c r="AA217" i="7"/>
  <c r="AC217" i="7" s="1"/>
  <c r="AE217" i="7" s="1"/>
  <c r="AG217" i="7" s="1"/>
  <c r="AA43" i="7"/>
  <c r="AC43" i="7" s="1"/>
  <c r="AE43" i="7" s="1"/>
  <c r="AG43" i="7" s="1"/>
  <c r="AA285" i="7"/>
  <c r="AC285" i="7" s="1"/>
  <c r="AE285" i="7" s="1"/>
  <c r="AG285" i="7" s="1"/>
  <c r="Y109" i="9"/>
  <c r="X109" i="9"/>
  <c r="Z109" i="9" s="1"/>
  <c r="AB109" i="9" s="1"/>
  <c r="AD109" i="9" s="1"/>
  <c r="AF109" i="9" s="1"/>
  <c r="C109" i="10" s="1"/>
  <c r="H13" i="17"/>
  <c r="K12" i="10"/>
  <c r="AA271" i="7"/>
  <c r="AC271" i="7" s="1"/>
  <c r="AE271" i="7" s="1"/>
  <c r="AG271" i="7" s="1"/>
  <c r="H280" i="17"/>
  <c r="K279" i="10"/>
  <c r="H246" i="17"/>
  <c r="K245" i="10"/>
  <c r="Y97" i="9"/>
  <c r="X97" i="9"/>
  <c r="Z97" i="9" s="1"/>
  <c r="AB97" i="9" s="1"/>
  <c r="AD97" i="9" s="1"/>
  <c r="AF97" i="9" s="1"/>
  <c r="C97" i="10" s="1"/>
  <c r="AA100" i="7"/>
  <c r="AC100" i="7" s="1"/>
  <c r="AE100" i="7" s="1"/>
  <c r="AG100" i="7" s="1"/>
  <c r="K43" i="10"/>
  <c r="H44" i="17"/>
  <c r="X278" i="9"/>
  <c r="Z278" i="9" s="1"/>
  <c r="AB278" i="9" s="1"/>
  <c r="AD278" i="9" s="1"/>
  <c r="AF278" i="9" s="1"/>
  <c r="C278" i="10" s="1"/>
  <c r="Y278" i="9"/>
  <c r="Q208" i="9"/>
  <c r="M208" i="9"/>
  <c r="R208" i="9"/>
  <c r="L208" i="9"/>
  <c r="W59" i="9"/>
  <c r="R54" i="9"/>
  <c r="Q54" i="9"/>
  <c r="M54" i="9"/>
  <c r="L54" i="9"/>
  <c r="R158" i="9"/>
  <c r="Q158" i="9"/>
  <c r="W158" i="9" s="1"/>
  <c r="M158" i="9"/>
  <c r="L158" i="9"/>
  <c r="R185" i="9"/>
  <c r="Q185" i="9"/>
  <c r="W185" i="9" s="1"/>
  <c r="M185" i="9"/>
  <c r="L185" i="9"/>
  <c r="V185" i="9" s="1"/>
  <c r="Q253" i="10"/>
  <c r="W253" i="10" s="1"/>
  <c r="M253" i="10"/>
  <c r="L253" i="10"/>
  <c r="R253" i="10"/>
  <c r="AA42" i="7"/>
  <c r="AC42" i="7" s="1"/>
  <c r="AE42" i="7" s="1"/>
  <c r="AG42" i="7" s="1"/>
  <c r="AA51" i="7"/>
  <c r="AC51" i="7" s="1"/>
  <c r="AE51" i="7" s="1"/>
  <c r="AG51" i="7" s="1"/>
  <c r="AA5" i="7"/>
  <c r="AC5" i="7" s="1"/>
  <c r="AE5" i="7" s="1"/>
  <c r="AG5" i="7" s="1"/>
  <c r="AA49" i="7"/>
  <c r="AC49" i="7" s="1"/>
  <c r="AE49" i="7" s="1"/>
  <c r="AG49" i="7" s="1"/>
  <c r="R296" i="9"/>
  <c r="Q296" i="9"/>
  <c r="M296" i="9"/>
  <c r="L296" i="9"/>
  <c r="K83" i="10"/>
  <c r="H84" i="17"/>
  <c r="H166" i="17"/>
  <c r="K165" i="10"/>
  <c r="L104" i="9"/>
  <c r="M104" i="9"/>
  <c r="R104" i="9"/>
  <c r="Q104" i="9"/>
  <c r="W104" i="9" s="1"/>
  <c r="AA289" i="7"/>
  <c r="AC289" i="7" s="1"/>
  <c r="AE289" i="7" s="1"/>
  <c r="AG289" i="7" s="1"/>
  <c r="R118" i="9"/>
  <c r="Q118" i="9"/>
  <c r="M118" i="9"/>
  <c r="L118" i="9"/>
  <c r="H266" i="17"/>
  <c r="K265" i="10"/>
  <c r="W215" i="9"/>
  <c r="L286" i="10"/>
  <c r="V286" i="10" s="1"/>
  <c r="M286" i="10"/>
  <c r="Q286" i="10"/>
  <c r="W286" i="10" s="1"/>
  <c r="R286" i="10"/>
  <c r="AC296" i="7"/>
  <c r="AE296" i="7" s="1"/>
  <c r="AG296" i="7" s="1"/>
  <c r="AA296" i="7"/>
  <c r="Q220" i="9"/>
  <c r="W220" i="9" s="1"/>
  <c r="M220" i="9"/>
  <c r="L220" i="9"/>
  <c r="V220" i="9" s="1"/>
  <c r="R220" i="9"/>
  <c r="AA27" i="7"/>
  <c r="AC27" i="7" s="1"/>
  <c r="AE27" i="7" s="1"/>
  <c r="AG27" i="7" s="1"/>
  <c r="Q159" i="9"/>
  <c r="M159" i="9"/>
  <c r="L159" i="9"/>
  <c r="V159" i="9" s="1"/>
  <c r="R159" i="9"/>
  <c r="Y49" i="9"/>
  <c r="X49" i="9"/>
  <c r="Z49" i="9" s="1"/>
  <c r="AB49" i="9" s="1"/>
  <c r="AD49" i="9" s="1"/>
  <c r="AF49" i="9" s="1"/>
  <c r="C49" i="10" s="1"/>
  <c r="AC94" i="7"/>
  <c r="AE94" i="7" s="1"/>
  <c r="AG94" i="7" s="1"/>
  <c r="AA94" i="7"/>
  <c r="X238" i="9"/>
  <c r="Z238" i="9" s="1"/>
  <c r="AB238" i="9" s="1"/>
  <c r="AD238" i="9" s="1"/>
  <c r="AF238" i="9" s="1"/>
  <c r="C238" i="10" s="1"/>
  <c r="Y238" i="9"/>
  <c r="AC268" i="7"/>
  <c r="AE268" i="7" s="1"/>
  <c r="AG268" i="7" s="1"/>
  <c r="AA268" i="7"/>
  <c r="Q43" i="9"/>
  <c r="W43" i="9" s="1"/>
  <c r="M43" i="9"/>
  <c r="L43" i="9"/>
  <c r="V43" i="9" s="1"/>
  <c r="R43" i="9"/>
  <c r="Q23" i="9"/>
  <c r="W23" i="9" s="1"/>
  <c r="M23" i="9"/>
  <c r="L23" i="9"/>
  <c r="R23" i="9"/>
  <c r="AC244" i="7"/>
  <c r="AE244" i="7" s="1"/>
  <c r="AG244" i="7" s="1"/>
  <c r="AA244" i="7"/>
  <c r="Q61" i="10"/>
  <c r="M61" i="10"/>
  <c r="L61" i="10"/>
  <c r="V61" i="10" s="1"/>
  <c r="R61" i="10"/>
  <c r="R267" i="9"/>
  <c r="Q267" i="9"/>
  <c r="W267" i="9" s="1"/>
  <c r="M267" i="9"/>
  <c r="L267" i="9"/>
  <c r="R34" i="9"/>
  <c r="Q34" i="9"/>
  <c r="W34" i="9" s="1"/>
  <c r="M34" i="9"/>
  <c r="L34" i="9"/>
  <c r="V34" i="9" s="1"/>
  <c r="L230" i="10"/>
  <c r="M230" i="10"/>
  <c r="Q230" i="10"/>
  <c r="R230" i="10"/>
  <c r="L184" i="9"/>
  <c r="M184" i="9"/>
  <c r="R184" i="9"/>
  <c r="Q184" i="9"/>
  <c r="W184" i="9" s="1"/>
  <c r="R112" i="10"/>
  <c r="Q112" i="10"/>
  <c r="M112" i="10"/>
  <c r="L112" i="10"/>
  <c r="V112" i="10" s="1"/>
  <c r="R162" i="9"/>
  <c r="Q162" i="9"/>
  <c r="W162" i="9" s="1"/>
  <c r="M162" i="9"/>
  <c r="L162" i="9"/>
  <c r="V162" i="9" s="1"/>
  <c r="R129" i="9"/>
  <c r="Q129" i="9"/>
  <c r="W129" i="9" s="1"/>
  <c r="M129" i="9"/>
  <c r="L129" i="9"/>
  <c r="V129" i="9" s="1"/>
  <c r="R203" i="9"/>
  <c r="Q203" i="9"/>
  <c r="W203" i="9" s="1"/>
  <c r="L203" i="9"/>
  <c r="V203" i="9" s="1"/>
  <c r="M203" i="9"/>
  <c r="E11" i="17"/>
  <c r="F10" i="10"/>
  <c r="J11" i="5"/>
  <c r="M11" i="5" s="1"/>
  <c r="AC29" i="7"/>
  <c r="AE29" i="7" s="1"/>
  <c r="AG29" i="7" s="1"/>
  <c r="AA29" i="7"/>
  <c r="R182" i="9"/>
  <c r="Q182" i="9"/>
  <c r="W182" i="9" s="1"/>
  <c r="M182" i="9"/>
  <c r="L182" i="9"/>
  <c r="X13" i="9"/>
  <c r="Z13" i="9" s="1"/>
  <c r="AB13" i="9" s="1"/>
  <c r="AD13" i="9" s="1"/>
  <c r="AF13" i="9" s="1"/>
  <c r="Q187" i="9"/>
  <c r="M187" i="9"/>
  <c r="L187" i="9"/>
  <c r="V187" i="9" s="1"/>
  <c r="R187" i="9"/>
  <c r="H186" i="17"/>
  <c r="K185" i="10"/>
  <c r="X280" i="9"/>
  <c r="Z280" i="9" s="1"/>
  <c r="AB280" i="9" s="1"/>
  <c r="AD280" i="9" s="1"/>
  <c r="AF280" i="9" s="1"/>
  <c r="C280" i="10" s="1"/>
  <c r="L92" i="9"/>
  <c r="Q92" i="9"/>
  <c r="W92" i="9" s="1"/>
  <c r="M92" i="9"/>
  <c r="R92" i="9"/>
  <c r="Q225" i="10"/>
  <c r="M225" i="10"/>
  <c r="L225" i="10"/>
  <c r="R225" i="10"/>
  <c r="R165" i="9"/>
  <c r="M165" i="9"/>
  <c r="L165" i="9"/>
  <c r="V165" i="9" s="1"/>
  <c r="Q165" i="9"/>
  <c r="W165" i="9" s="1"/>
  <c r="H230" i="17"/>
  <c r="K229" i="10"/>
  <c r="X250" i="9"/>
  <c r="Z250" i="9" s="1"/>
  <c r="AB250" i="9" s="1"/>
  <c r="AD250" i="9" s="1"/>
  <c r="AF250" i="9" s="1"/>
  <c r="C250" i="10" s="1"/>
  <c r="H210" i="17"/>
  <c r="K209" i="10"/>
  <c r="R284" i="10"/>
  <c r="Q284" i="10"/>
  <c r="M284" i="10"/>
  <c r="L284" i="10"/>
  <c r="L66" i="10"/>
  <c r="R66" i="10"/>
  <c r="Q66" i="10"/>
  <c r="M66" i="10"/>
  <c r="Q121" i="10"/>
  <c r="M121" i="10"/>
  <c r="L121" i="10"/>
  <c r="V121" i="10" s="1"/>
  <c r="R121" i="10"/>
  <c r="R90" i="9"/>
  <c r="Q90" i="9"/>
  <c r="W90" i="9" s="1"/>
  <c r="M90" i="9"/>
  <c r="L90" i="9"/>
  <c r="AA63" i="7"/>
  <c r="AC63" i="7" s="1"/>
  <c r="AE63" i="7" s="1"/>
  <c r="AG63" i="7" s="1"/>
  <c r="H144" i="17"/>
  <c r="K143" i="10"/>
  <c r="H140" i="17"/>
  <c r="K139" i="10"/>
  <c r="X29" i="9"/>
  <c r="Z29" i="9" s="1"/>
  <c r="AB29" i="9" s="1"/>
  <c r="AD29" i="9" s="1"/>
  <c r="AF29" i="9" s="1"/>
  <c r="C29" i="10" s="1"/>
  <c r="Y117" i="9"/>
  <c r="X117" i="9"/>
  <c r="Z117" i="9" s="1"/>
  <c r="AB117" i="9" s="1"/>
  <c r="AD117" i="9" s="1"/>
  <c r="AF117" i="9" s="1"/>
  <c r="C117" i="10" s="1"/>
  <c r="X48" i="9"/>
  <c r="Z48" i="9" s="1"/>
  <c r="AB48" i="9" s="1"/>
  <c r="AD48" i="9" s="1"/>
  <c r="AF48" i="9" s="1"/>
  <c r="C48" i="10" s="1"/>
  <c r="AA40" i="7"/>
  <c r="AC40" i="7" s="1"/>
  <c r="AE40" i="7" s="1"/>
  <c r="AG40" i="7" s="1"/>
  <c r="AA84" i="7"/>
  <c r="AC84" i="7" s="1"/>
  <c r="AE84" i="7" s="1"/>
  <c r="AG84" i="7" s="1"/>
  <c r="R82" i="9"/>
  <c r="Q82" i="9"/>
  <c r="M82" i="9"/>
  <c r="L82" i="9"/>
  <c r="V82" i="9" s="1"/>
  <c r="R207" i="10"/>
  <c r="Q207" i="10"/>
  <c r="M207" i="10"/>
  <c r="L207" i="10"/>
  <c r="V207" i="10" s="1"/>
  <c r="Q277" i="10"/>
  <c r="M277" i="10"/>
  <c r="L277" i="10"/>
  <c r="V277" i="10" s="1"/>
  <c r="R277" i="10"/>
  <c r="AC208" i="7"/>
  <c r="AE208" i="7" s="1"/>
  <c r="AG208" i="7" s="1"/>
  <c r="AA208" i="7"/>
  <c r="Y268" i="9"/>
  <c r="X268" i="9"/>
  <c r="Z268" i="9" s="1"/>
  <c r="AB268" i="9" s="1"/>
  <c r="AD268" i="9" s="1"/>
  <c r="AF268" i="9" s="1"/>
  <c r="C268" i="10" s="1"/>
  <c r="H11" i="10"/>
  <c r="G11" i="10"/>
  <c r="AC151" i="7"/>
  <c r="AE151" i="7" s="1"/>
  <c r="AG151" i="7" s="1"/>
  <c r="AA151" i="7"/>
  <c r="L217" i="9"/>
  <c r="R217" i="9"/>
  <c r="Q217" i="9"/>
  <c r="M217" i="9"/>
  <c r="X251" i="9"/>
  <c r="Z251" i="9" s="1"/>
  <c r="AB251" i="9" s="1"/>
  <c r="AD251" i="9" s="1"/>
  <c r="AF251" i="9" s="1"/>
  <c r="C251" i="10" s="1"/>
  <c r="R22" i="9"/>
  <c r="Q22" i="9"/>
  <c r="M22" i="9"/>
  <c r="L22" i="9"/>
  <c r="R235" i="10"/>
  <c r="M235" i="10"/>
  <c r="L235" i="10"/>
  <c r="V235" i="10" s="1"/>
  <c r="Q235" i="10"/>
  <c r="W235" i="10" s="1"/>
  <c r="AA12" i="7"/>
  <c r="AC12" i="7" s="1"/>
  <c r="AE12" i="7" s="1"/>
  <c r="W241" i="9"/>
  <c r="X64" i="9"/>
  <c r="Z64" i="9" s="1"/>
  <c r="AB64" i="9" s="1"/>
  <c r="AD64" i="9" s="1"/>
  <c r="AF64" i="9" s="1"/>
  <c r="C64" i="10" s="1"/>
  <c r="L197" i="9"/>
  <c r="Q197" i="9"/>
  <c r="M197" i="9"/>
  <c r="R197" i="9"/>
  <c r="X272" i="9"/>
  <c r="Z272" i="9" s="1"/>
  <c r="AB272" i="9" s="1"/>
  <c r="AD272" i="9" s="1"/>
  <c r="AF272" i="9" s="1"/>
  <c r="C272" i="10" s="1"/>
  <c r="R70" i="9"/>
  <c r="Q70" i="9"/>
  <c r="M70" i="9"/>
  <c r="L70" i="9"/>
  <c r="Q162" i="10"/>
  <c r="M162" i="10"/>
  <c r="R162" i="10"/>
  <c r="L162" i="10"/>
  <c r="V162" i="10" s="1"/>
  <c r="R63" i="10"/>
  <c r="L63" i="10"/>
  <c r="V63" i="10" s="1"/>
  <c r="Q63" i="10"/>
  <c r="W63" i="10" s="1"/>
  <c r="M63" i="10"/>
  <c r="L176" i="9"/>
  <c r="V176" i="9" s="1"/>
  <c r="M176" i="9"/>
  <c r="R176" i="9"/>
  <c r="Q176" i="9"/>
  <c r="W176" i="9" s="1"/>
  <c r="W246" i="9"/>
  <c r="L70" i="10"/>
  <c r="V70" i="10" s="1"/>
  <c r="M70" i="10"/>
  <c r="Q70" i="10"/>
  <c r="R70" i="10"/>
  <c r="R120" i="10"/>
  <c r="Q120" i="10"/>
  <c r="M120" i="10"/>
  <c r="L120" i="10"/>
  <c r="AC67" i="7"/>
  <c r="AE67" i="7" s="1"/>
  <c r="AG67" i="7" s="1"/>
  <c r="AA67" i="7"/>
  <c r="R35" i="10"/>
  <c r="M35" i="10"/>
  <c r="Q35" i="10"/>
  <c r="W35" i="10" s="1"/>
  <c r="L35" i="10"/>
  <c r="X89" i="9"/>
  <c r="Z89" i="9" s="1"/>
  <c r="AB89" i="9" s="1"/>
  <c r="AD89" i="9" s="1"/>
  <c r="AF89" i="9" s="1"/>
  <c r="C89" i="10" s="1"/>
  <c r="R247" i="10"/>
  <c r="Q247" i="10"/>
  <c r="L247" i="10"/>
  <c r="V247" i="10" s="1"/>
  <c r="M247" i="10"/>
  <c r="AC242" i="7"/>
  <c r="AE242" i="7" s="1"/>
  <c r="AG242" i="7" s="1"/>
  <c r="AA242" i="7"/>
  <c r="R243" i="9"/>
  <c r="Q243" i="9"/>
  <c r="M243" i="9"/>
  <c r="L243" i="9"/>
  <c r="H45" i="17"/>
  <c r="K44" i="10"/>
  <c r="AA248" i="7"/>
  <c r="AC248" i="7" s="1"/>
  <c r="AE248" i="7" s="1"/>
  <c r="AG248" i="7" s="1"/>
  <c r="L140" i="9"/>
  <c r="V140" i="9" s="1"/>
  <c r="Q140" i="9"/>
  <c r="M140" i="9"/>
  <c r="R140" i="9"/>
  <c r="AC146" i="7"/>
  <c r="AE146" i="7" s="1"/>
  <c r="AG146" i="7" s="1"/>
  <c r="AA146" i="7"/>
  <c r="R160" i="10"/>
  <c r="M160" i="10"/>
  <c r="Q160" i="10"/>
  <c r="W160" i="10" s="1"/>
  <c r="L160" i="10"/>
  <c r="R142" i="9"/>
  <c r="Q142" i="9"/>
  <c r="M142" i="9"/>
  <c r="L142" i="9"/>
  <c r="V142" i="9" s="1"/>
  <c r="L209" i="9"/>
  <c r="V209" i="9" s="1"/>
  <c r="R209" i="9"/>
  <c r="M209" i="9"/>
  <c r="Q209" i="9"/>
  <c r="R33" i="9"/>
  <c r="Q33" i="9"/>
  <c r="W33" i="9" s="1"/>
  <c r="M33" i="9"/>
  <c r="L33" i="9"/>
  <c r="V33" i="9" s="1"/>
  <c r="Q163" i="9"/>
  <c r="W163" i="9" s="1"/>
  <c r="M163" i="9"/>
  <c r="L163" i="9"/>
  <c r="V163" i="9" s="1"/>
  <c r="R163" i="9"/>
  <c r="Q115" i="9"/>
  <c r="M115" i="9"/>
  <c r="L115" i="9"/>
  <c r="R115" i="9"/>
  <c r="Q289" i="10"/>
  <c r="M289" i="10"/>
  <c r="L289" i="10"/>
  <c r="R289" i="10"/>
  <c r="R187" i="10"/>
  <c r="Q187" i="10"/>
  <c r="W187" i="10" s="1"/>
  <c r="L187" i="10"/>
  <c r="M187" i="10"/>
  <c r="R10" i="9"/>
  <c r="Q10" i="9"/>
  <c r="W10" i="9" s="1"/>
  <c r="M10" i="9"/>
  <c r="L10" i="9"/>
  <c r="AA50" i="7"/>
  <c r="AC50" i="7" s="1"/>
  <c r="AE50" i="7" s="1"/>
  <c r="AG50" i="7" s="1"/>
  <c r="R124" i="10"/>
  <c r="Q124" i="10"/>
  <c r="M124" i="10"/>
  <c r="L124" i="10"/>
  <c r="H301" i="17"/>
  <c r="K300" i="10"/>
  <c r="R144" i="10"/>
  <c r="Q144" i="10"/>
  <c r="W144" i="10" s="1"/>
  <c r="M144" i="10"/>
  <c r="L144" i="10"/>
  <c r="V144" i="10" s="1"/>
  <c r="X228" i="9"/>
  <c r="Z228" i="9" s="1"/>
  <c r="AB228" i="9" s="1"/>
  <c r="AD228" i="9" s="1"/>
  <c r="AF228" i="9" s="1"/>
  <c r="C228" i="10" s="1"/>
  <c r="AA33" i="7"/>
  <c r="AC33" i="7" s="1"/>
  <c r="AE33" i="7" s="1"/>
  <c r="AG33" i="7" s="1"/>
  <c r="H72" i="17"/>
  <c r="K71" i="10"/>
  <c r="H126" i="17"/>
  <c r="K125" i="10"/>
  <c r="H82" i="17"/>
  <c r="K81" i="10"/>
  <c r="AA64" i="7"/>
  <c r="AC64" i="7" s="1"/>
  <c r="AE64" i="7" s="1"/>
  <c r="AG64" i="7" s="1"/>
  <c r="AA148" i="7"/>
  <c r="AC148" i="7" s="1"/>
  <c r="AE148" i="7" s="1"/>
  <c r="AG148" i="7" s="1"/>
  <c r="X9" i="9"/>
  <c r="Z9" i="9" s="1"/>
  <c r="AB9" i="9" s="1"/>
  <c r="AD9" i="9" s="1"/>
  <c r="AF9" i="9" s="1"/>
  <c r="C9" i="9"/>
  <c r="J10" i="17"/>
  <c r="AA73" i="7"/>
  <c r="AC73" i="7" s="1"/>
  <c r="AE73" i="7" s="1"/>
  <c r="AG73" i="7" s="1"/>
  <c r="R287" i="10"/>
  <c r="L287" i="10"/>
  <c r="Q287" i="10"/>
  <c r="W287" i="10" s="1"/>
  <c r="M287" i="10"/>
  <c r="AC236" i="7"/>
  <c r="AE236" i="7" s="1"/>
  <c r="AG236" i="7" s="1"/>
  <c r="AA236" i="7"/>
  <c r="H6" i="17"/>
  <c r="K5" i="10"/>
  <c r="AC34" i="7"/>
  <c r="AE34" i="7" s="1"/>
  <c r="AG34" i="7" s="1"/>
  <c r="AA34" i="7"/>
  <c r="H104" i="17"/>
  <c r="K103" i="10"/>
  <c r="Q7" i="9"/>
  <c r="M7" i="9"/>
  <c r="L7" i="9"/>
  <c r="R7" i="9"/>
  <c r="N7" i="9"/>
  <c r="S7" i="9"/>
  <c r="R16" i="10"/>
  <c r="M16" i="10"/>
  <c r="Q16" i="10"/>
  <c r="L16" i="10"/>
  <c r="AC266" i="7"/>
  <c r="AE266" i="7" s="1"/>
  <c r="AG266" i="7" s="1"/>
  <c r="AA266" i="7"/>
  <c r="L205" i="9"/>
  <c r="V205" i="9" s="1"/>
  <c r="R205" i="9"/>
  <c r="M205" i="9"/>
  <c r="Q205" i="9"/>
  <c r="R215" i="10"/>
  <c r="Q215" i="10"/>
  <c r="W215" i="10" s="1"/>
  <c r="M215" i="10"/>
  <c r="L215" i="10"/>
  <c r="V215" i="10" s="1"/>
  <c r="Q155" i="9"/>
  <c r="W155" i="9" s="1"/>
  <c r="M155" i="9"/>
  <c r="L155" i="9"/>
  <c r="V155" i="9" s="1"/>
  <c r="R155" i="9"/>
  <c r="AA158" i="7"/>
  <c r="AC158" i="7" s="1"/>
  <c r="AE158" i="7" s="1"/>
  <c r="AG158" i="7" s="1"/>
  <c r="L164" i="9"/>
  <c r="V164" i="9" s="1"/>
  <c r="Q164" i="9"/>
  <c r="W164" i="9" s="1"/>
  <c r="M164" i="9"/>
  <c r="R164" i="9"/>
  <c r="L58" i="10"/>
  <c r="R58" i="10"/>
  <c r="Q58" i="10"/>
  <c r="M58" i="10"/>
  <c r="X254" i="9"/>
  <c r="Z254" i="9" s="1"/>
  <c r="AB254" i="9" s="1"/>
  <c r="AD254" i="9" s="1"/>
  <c r="AF254" i="9" s="1"/>
  <c r="C254" i="10" s="1"/>
  <c r="Y254" i="9"/>
  <c r="Q45" i="10"/>
  <c r="M45" i="10"/>
  <c r="L45" i="10"/>
  <c r="V45" i="10" s="1"/>
  <c r="R45" i="10"/>
  <c r="W277" i="9"/>
  <c r="AA257" i="7"/>
  <c r="AC257" i="7" s="1"/>
  <c r="AE257" i="7" s="1"/>
  <c r="AG257" i="7" s="1"/>
  <c r="Q168" i="10"/>
  <c r="M168" i="10"/>
  <c r="L168" i="10"/>
  <c r="R168" i="10"/>
  <c r="X266" i="9"/>
  <c r="Z266" i="9" s="1"/>
  <c r="AB266" i="9" s="1"/>
  <c r="AD266" i="9" s="1"/>
  <c r="AF266" i="9" s="1"/>
  <c r="C266" i="10" s="1"/>
  <c r="H12" i="10"/>
  <c r="G12" i="10"/>
  <c r="L116" i="9"/>
  <c r="Q116" i="9"/>
  <c r="M116" i="9"/>
  <c r="R116" i="9"/>
  <c r="R161" i="9"/>
  <c r="Q161" i="9"/>
  <c r="W161" i="9" s="1"/>
  <c r="M161" i="9"/>
  <c r="L161" i="9"/>
  <c r="V161" i="9" s="1"/>
  <c r="Q205" i="10"/>
  <c r="W205" i="10" s="1"/>
  <c r="M205" i="10"/>
  <c r="L205" i="10"/>
  <c r="V205" i="10" s="1"/>
  <c r="R205" i="10"/>
  <c r="R106" i="9"/>
  <c r="Q106" i="9"/>
  <c r="M106" i="9"/>
  <c r="L106" i="9"/>
  <c r="V106" i="9" s="1"/>
  <c r="R58" i="9"/>
  <c r="Q58" i="9"/>
  <c r="W58" i="9" s="1"/>
  <c r="M58" i="9"/>
  <c r="L58" i="9"/>
  <c r="V58" i="9" s="1"/>
  <c r="Y103" i="9"/>
  <c r="X103" i="9"/>
  <c r="Z103" i="9" s="1"/>
  <c r="AB103" i="9" s="1"/>
  <c r="AD103" i="9" s="1"/>
  <c r="AF103" i="9" s="1"/>
  <c r="C103" i="10" s="1"/>
  <c r="H219" i="17"/>
  <c r="K218" i="10"/>
  <c r="AA30" i="7"/>
  <c r="AC30" i="7" s="1"/>
  <c r="AE30" i="7" s="1"/>
  <c r="AG30" i="7" s="1"/>
  <c r="H218" i="17"/>
  <c r="K217" i="10"/>
  <c r="R284" i="9"/>
  <c r="Q284" i="9"/>
  <c r="M284" i="9"/>
  <c r="L284" i="9"/>
  <c r="H79" i="17"/>
  <c r="K78" i="10"/>
  <c r="Q63" i="9"/>
  <c r="M63" i="9"/>
  <c r="L63" i="9"/>
  <c r="R63" i="9"/>
  <c r="Q257" i="9"/>
  <c r="M257" i="9"/>
  <c r="L257" i="9"/>
  <c r="V257" i="9" s="1"/>
  <c r="R257" i="9"/>
  <c r="R204" i="10"/>
  <c r="Q204" i="10"/>
  <c r="W204" i="10" s="1"/>
  <c r="M204" i="10"/>
  <c r="L204" i="10"/>
  <c r="AA149" i="7"/>
  <c r="AC149" i="7" s="1"/>
  <c r="AE149" i="7" s="1"/>
  <c r="AG149" i="7" s="1"/>
  <c r="R4" i="9"/>
  <c r="Q4" i="9"/>
  <c r="W4" i="9" s="1"/>
  <c r="M4" i="9"/>
  <c r="L4" i="9"/>
  <c r="V4" i="9" s="1"/>
  <c r="Q93" i="10"/>
  <c r="M93" i="10"/>
  <c r="L93" i="10"/>
  <c r="V93" i="10" s="1"/>
  <c r="R93" i="10"/>
  <c r="R219" i="9"/>
  <c r="Q219" i="9"/>
  <c r="W219" i="9" s="1"/>
  <c r="L219" i="9"/>
  <c r="V219" i="9" s="1"/>
  <c r="M219" i="9"/>
  <c r="AA54" i="7"/>
  <c r="AC54" i="7" s="1"/>
  <c r="AE54" i="7" s="1"/>
  <c r="AG54" i="7" s="1"/>
  <c r="H30" i="17"/>
  <c r="K29" i="10"/>
  <c r="K67" i="10"/>
  <c r="H68" i="17"/>
  <c r="AA52" i="7"/>
  <c r="AC52" i="7" s="1"/>
  <c r="AE52" i="7" s="1"/>
  <c r="AG52" i="7" s="1"/>
  <c r="R199" i="10"/>
  <c r="Q199" i="10"/>
  <c r="W199" i="10" s="1"/>
  <c r="M199" i="10"/>
  <c r="L199" i="10"/>
  <c r="Q83" i="9"/>
  <c r="W83" i="9" s="1"/>
  <c r="M83" i="9"/>
  <c r="L83" i="9"/>
  <c r="R83" i="9"/>
  <c r="AA250" i="7"/>
  <c r="AC250" i="7" s="1"/>
  <c r="AE250" i="7" s="1"/>
  <c r="AG250" i="7" s="1"/>
  <c r="Q135" i="9"/>
  <c r="W135" i="9" s="1"/>
  <c r="M135" i="9"/>
  <c r="L135" i="9"/>
  <c r="R135" i="9"/>
  <c r="Q184" i="10"/>
  <c r="M184" i="10"/>
  <c r="R184" i="10"/>
  <c r="L184" i="10"/>
  <c r="V184" i="10" s="1"/>
  <c r="H128" i="17"/>
  <c r="K127" i="10"/>
  <c r="R55" i="10"/>
  <c r="L55" i="10"/>
  <c r="V55" i="10" s="1"/>
  <c r="Q55" i="10"/>
  <c r="W55" i="10" s="1"/>
  <c r="M55" i="10"/>
  <c r="V59" i="9"/>
  <c r="AA78" i="7"/>
  <c r="AC78" i="7" s="1"/>
  <c r="AE78" i="7" s="1"/>
  <c r="AG78" i="7" s="1"/>
  <c r="AA171" i="7"/>
  <c r="AC171" i="7" s="1"/>
  <c r="AE171" i="7" s="1"/>
  <c r="AG171" i="7" s="1"/>
  <c r="Q174" i="10"/>
  <c r="W174" i="10" s="1"/>
  <c r="M174" i="10"/>
  <c r="L174" i="10"/>
  <c r="V174" i="10" s="1"/>
  <c r="R174" i="10"/>
  <c r="Q89" i="10"/>
  <c r="M89" i="10"/>
  <c r="L89" i="10"/>
  <c r="R89" i="10"/>
  <c r="Q91" i="9"/>
  <c r="M91" i="9"/>
  <c r="L91" i="9"/>
  <c r="V91" i="9" s="1"/>
  <c r="R91" i="9"/>
  <c r="AC218" i="7"/>
  <c r="AE218" i="7" s="1"/>
  <c r="AG218" i="7" s="1"/>
  <c r="AA218" i="7"/>
  <c r="W105" i="9"/>
  <c r="AA222" i="7"/>
  <c r="AC222" i="7" s="1"/>
  <c r="AE222" i="7" s="1"/>
  <c r="AG222" i="7" s="1"/>
  <c r="H112" i="17"/>
  <c r="K111" i="10"/>
  <c r="AA86" i="7"/>
  <c r="AC86" i="7" s="1"/>
  <c r="AE86" i="7" s="1"/>
  <c r="AG86" i="7" s="1"/>
  <c r="Q171" i="9"/>
  <c r="M171" i="9"/>
  <c r="L171" i="9"/>
  <c r="V171" i="9" s="1"/>
  <c r="R171" i="9"/>
  <c r="AC18" i="7"/>
  <c r="AE18" i="7" s="1"/>
  <c r="AG18" i="7" s="1"/>
  <c r="AA18" i="7"/>
  <c r="H103" i="17"/>
  <c r="K102" i="10"/>
  <c r="R61" i="9"/>
  <c r="M61" i="9"/>
  <c r="L61" i="9"/>
  <c r="Q61" i="9"/>
  <c r="W61" i="9" s="1"/>
  <c r="H138" i="17"/>
  <c r="K137" i="10"/>
  <c r="AA298" i="7"/>
  <c r="AC298" i="7" s="1"/>
  <c r="AE298" i="7" s="1"/>
  <c r="AG298" i="7" s="1"/>
  <c r="V49" i="9"/>
  <c r="AC183" i="7"/>
  <c r="AE183" i="7" s="1"/>
  <c r="AG183" i="7" s="1"/>
  <c r="AA183" i="7"/>
  <c r="AC130" i="7"/>
  <c r="AE130" i="7" s="1"/>
  <c r="AG130" i="7" s="1"/>
  <c r="AA130" i="7"/>
  <c r="AC57" i="7"/>
  <c r="AE57" i="7" s="1"/>
  <c r="AG57" i="7" s="1"/>
  <c r="AA57" i="7"/>
  <c r="R96" i="10"/>
  <c r="Q96" i="10"/>
  <c r="W96" i="10" s="1"/>
  <c r="M96" i="10"/>
  <c r="L96" i="10"/>
  <c r="V96" i="10" s="1"/>
  <c r="L274" i="10"/>
  <c r="V274" i="10" s="1"/>
  <c r="R274" i="10"/>
  <c r="Q274" i="10"/>
  <c r="W274" i="10" s="1"/>
  <c r="M274" i="10"/>
  <c r="AC212" i="7"/>
  <c r="AE212" i="7" s="1"/>
  <c r="AG212" i="7" s="1"/>
  <c r="AA212" i="7"/>
  <c r="W81" i="9"/>
  <c r="AA92" i="7"/>
  <c r="AC92" i="7" s="1"/>
  <c r="AE92" i="7" s="1"/>
  <c r="AG92" i="7" s="1"/>
  <c r="Q79" i="9"/>
  <c r="M79" i="9"/>
  <c r="L79" i="9"/>
  <c r="V79" i="9" s="1"/>
  <c r="R79" i="9"/>
  <c r="AC302" i="7"/>
  <c r="AE302" i="7" s="1"/>
  <c r="AG302" i="7" s="1"/>
  <c r="AA302" i="7"/>
  <c r="L298" i="9"/>
  <c r="V298" i="9" s="1"/>
  <c r="M298" i="9"/>
  <c r="R298" i="9"/>
  <c r="Q298" i="9"/>
  <c r="W298" i="9" s="1"/>
  <c r="V13" i="9"/>
  <c r="Y13" i="9" s="1"/>
  <c r="W252" i="9"/>
  <c r="L229" i="9"/>
  <c r="Q229" i="9"/>
  <c r="W229" i="9" s="1"/>
  <c r="M229" i="9"/>
  <c r="R229" i="9"/>
  <c r="H282" i="17"/>
  <c r="K281" i="10"/>
  <c r="H39" i="17"/>
  <c r="K38" i="10"/>
  <c r="V280" i="9"/>
  <c r="Y280" i="9" s="1"/>
  <c r="R181" i="9"/>
  <c r="M181" i="9"/>
  <c r="L181" i="9"/>
  <c r="V181" i="9" s="1"/>
  <c r="Q181" i="9"/>
  <c r="W181" i="9" s="1"/>
  <c r="AC230" i="7"/>
  <c r="AE230" i="7" s="1"/>
  <c r="AG230" i="7" s="1"/>
  <c r="AA230" i="7"/>
  <c r="V281" i="9"/>
  <c r="L124" i="9"/>
  <c r="V124" i="9" s="1"/>
  <c r="Q124" i="9"/>
  <c r="W124" i="9" s="1"/>
  <c r="M124" i="9"/>
  <c r="R124" i="9"/>
  <c r="Q192" i="9"/>
  <c r="W192" i="9" s="1"/>
  <c r="M192" i="9"/>
  <c r="R192" i="9"/>
  <c r="L192" i="9"/>
  <c r="V192" i="9" s="1"/>
  <c r="W24" i="9"/>
  <c r="AC224" i="7"/>
  <c r="AE224" i="7" s="1"/>
  <c r="AG224" i="7" s="1"/>
  <c r="AA224" i="7"/>
  <c r="V250" i="9"/>
  <c r="Y250" i="9" s="1"/>
  <c r="W230" i="9"/>
  <c r="AC231" i="7"/>
  <c r="AE231" i="7" s="1"/>
  <c r="AG231" i="7" s="1"/>
  <c r="AA231" i="7"/>
  <c r="AC299" i="7"/>
  <c r="AE299" i="7" s="1"/>
  <c r="AG299" i="7" s="1"/>
  <c r="AA299" i="7"/>
  <c r="L88" i="9"/>
  <c r="M88" i="9"/>
  <c r="R88" i="9"/>
  <c r="Q88" i="9"/>
  <c r="W88" i="9" s="1"/>
  <c r="Q105" i="10"/>
  <c r="W105" i="10" s="1"/>
  <c r="M105" i="10"/>
  <c r="L105" i="10"/>
  <c r="R105" i="10"/>
  <c r="V270" i="9"/>
  <c r="R68" i="10"/>
  <c r="Q68" i="10"/>
  <c r="M68" i="10"/>
  <c r="L68" i="10"/>
  <c r="AC21" i="7"/>
  <c r="AE21" i="7" s="1"/>
  <c r="AG21" i="7" s="1"/>
  <c r="AA21" i="7"/>
  <c r="L225" i="9"/>
  <c r="R225" i="9"/>
  <c r="M225" i="9"/>
  <c r="Q225" i="9"/>
  <c r="AA210" i="7"/>
  <c r="AC210" i="7" s="1"/>
  <c r="AE210" i="7" s="1"/>
  <c r="AG210" i="7" s="1"/>
  <c r="H23" i="17"/>
  <c r="K22" i="10"/>
  <c r="L156" i="9"/>
  <c r="V156" i="9" s="1"/>
  <c r="Q156" i="9"/>
  <c r="M156" i="9"/>
  <c r="R156" i="9"/>
  <c r="R48" i="10"/>
  <c r="Q48" i="10"/>
  <c r="W48" i="10" s="1"/>
  <c r="M48" i="10"/>
  <c r="L48" i="10"/>
  <c r="V48" i="10" s="1"/>
  <c r="K75" i="10"/>
  <c r="H76" i="17"/>
  <c r="V29" i="9"/>
  <c r="Y29" i="9" s="1"/>
  <c r="W51" i="9"/>
  <c r="W41" i="9"/>
  <c r="H109" i="17"/>
  <c r="K108" i="10"/>
  <c r="L258" i="10"/>
  <c r="R258" i="10"/>
  <c r="Q258" i="10"/>
  <c r="M258" i="10"/>
  <c r="R292" i="10"/>
  <c r="Q292" i="10"/>
  <c r="M292" i="10"/>
  <c r="L292" i="10"/>
  <c r="V292" i="10" s="1"/>
  <c r="Q285" i="10"/>
  <c r="W285" i="10" s="1"/>
  <c r="M285" i="10"/>
  <c r="L285" i="10"/>
  <c r="R285" i="10"/>
  <c r="W71" i="9"/>
  <c r="AC39" i="7"/>
  <c r="AE39" i="7" s="1"/>
  <c r="AG39" i="7" s="1"/>
  <c r="AA39" i="7"/>
  <c r="R126" i="9"/>
  <c r="Q126" i="9"/>
  <c r="W126" i="9" s="1"/>
  <c r="M126" i="9"/>
  <c r="L126" i="9"/>
  <c r="R151" i="10"/>
  <c r="L151" i="10"/>
  <c r="V151" i="10" s="1"/>
  <c r="Q151" i="10"/>
  <c r="W151" i="10" s="1"/>
  <c r="M151" i="10"/>
  <c r="Q176" i="10"/>
  <c r="M176" i="10"/>
  <c r="L176" i="10"/>
  <c r="R176" i="10"/>
  <c r="W249" i="9"/>
  <c r="W121" i="9"/>
  <c r="AA77" i="7"/>
  <c r="AC77" i="7" s="1"/>
  <c r="AE77" i="7" s="1"/>
  <c r="AG77" i="7" s="1"/>
  <c r="R19" i="10"/>
  <c r="Q19" i="10"/>
  <c r="W19" i="10" s="1"/>
  <c r="L19" i="10"/>
  <c r="M19" i="10"/>
  <c r="R199" i="9"/>
  <c r="M199" i="9"/>
  <c r="Q199" i="9"/>
  <c r="W199" i="9" s="1"/>
  <c r="L199" i="9"/>
  <c r="AA139" i="7"/>
  <c r="AC139" i="7" s="1"/>
  <c r="AE139" i="7" s="1"/>
  <c r="AG139" i="7" s="1"/>
  <c r="Q143" i="9"/>
  <c r="M143" i="9"/>
  <c r="L143" i="9"/>
  <c r="V143" i="9" s="1"/>
  <c r="R143" i="9"/>
  <c r="AC124" i="7"/>
  <c r="AE124" i="7" s="1"/>
  <c r="AG124" i="7" s="1"/>
  <c r="AA124" i="7"/>
  <c r="H264" i="17"/>
  <c r="K263" i="10"/>
  <c r="V48" i="9"/>
  <c r="Y48" i="9" s="1"/>
  <c r="R183" i="10"/>
  <c r="M183" i="10"/>
  <c r="L183" i="10"/>
  <c r="Q183" i="10"/>
  <c r="M198" i="9"/>
  <c r="L198" i="9"/>
  <c r="R198" i="9"/>
  <c r="Q198" i="9"/>
  <c r="R86" i="9"/>
  <c r="Q86" i="9"/>
  <c r="M86" i="9"/>
  <c r="L86" i="9"/>
  <c r="V86" i="9" s="1"/>
  <c r="L172" i="9"/>
  <c r="Q172" i="9"/>
  <c r="M172" i="9"/>
  <c r="R172" i="9"/>
  <c r="Q147" i="9"/>
  <c r="M147" i="9"/>
  <c r="L147" i="9"/>
  <c r="V147" i="9" s="1"/>
  <c r="R147" i="9"/>
  <c r="R255" i="10"/>
  <c r="L255" i="10"/>
  <c r="V255" i="10" s="1"/>
  <c r="Q255" i="10"/>
  <c r="M255" i="10"/>
  <c r="W21" i="9"/>
  <c r="R125" i="9"/>
  <c r="M125" i="9"/>
  <c r="L125" i="9"/>
  <c r="Q125" i="9"/>
  <c r="W125" i="9" s="1"/>
  <c r="V268" i="9"/>
  <c r="AC65" i="7"/>
  <c r="AE65" i="7" s="1"/>
  <c r="AG65" i="7" s="1"/>
  <c r="AA65" i="7"/>
  <c r="H40" i="17"/>
  <c r="K39" i="10"/>
  <c r="AC143" i="7"/>
  <c r="AE143" i="7" s="1"/>
  <c r="AG143" i="7" s="1"/>
  <c r="AA143" i="7"/>
  <c r="R275" i="9"/>
  <c r="Q275" i="9"/>
  <c r="M275" i="9"/>
  <c r="L275" i="9"/>
  <c r="H214" i="17"/>
  <c r="K213" i="10"/>
  <c r="R77" i="9"/>
  <c r="M77" i="9"/>
  <c r="L77" i="9"/>
  <c r="V77" i="9" s="1"/>
  <c r="Q77" i="9"/>
  <c r="W77" i="9" s="1"/>
  <c r="R141" i="9"/>
  <c r="M141" i="9"/>
  <c r="L141" i="9"/>
  <c r="V141" i="9" s="1"/>
  <c r="Q141" i="9"/>
  <c r="W141" i="9" s="1"/>
  <c r="H18" i="17"/>
  <c r="K17" i="10"/>
  <c r="V16" i="9"/>
  <c r="W20" i="9"/>
  <c r="AA36" i="7"/>
  <c r="AC36" i="7" s="1"/>
  <c r="AE36" i="7" s="1"/>
  <c r="AG36" i="7" s="1"/>
  <c r="V251" i="9"/>
  <c r="Y251" i="9" s="1"/>
  <c r="X101" i="9"/>
  <c r="Z101" i="9" s="1"/>
  <c r="AB101" i="9" s="1"/>
  <c r="AD101" i="9" s="1"/>
  <c r="AF101" i="9" s="1"/>
  <c r="C101" i="10" s="1"/>
  <c r="R211" i="9"/>
  <c r="M211" i="9"/>
  <c r="Q211" i="9"/>
  <c r="L211" i="9"/>
  <c r="V211" i="9" s="1"/>
  <c r="R132" i="10"/>
  <c r="Q132" i="10"/>
  <c r="W132" i="10" s="1"/>
  <c r="M132" i="10"/>
  <c r="L132" i="10"/>
  <c r="V132" i="10" s="1"/>
  <c r="Q269" i="10"/>
  <c r="M269" i="10"/>
  <c r="L269" i="10"/>
  <c r="R269" i="10"/>
  <c r="R53" i="9"/>
  <c r="M53" i="9"/>
  <c r="L53" i="9"/>
  <c r="V53" i="9" s="1"/>
  <c r="Q53" i="9"/>
  <c r="W53" i="9" s="1"/>
  <c r="V241" i="9"/>
  <c r="H176" i="17"/>
  <c r="K175" i="10"/>
  <c r="R178" i="9"/>
  <c r="Q178" i="9"/>
  <c r="W178" i="9" s="1"/>
  <c r="M178" i="9"/>
  <c r="L178" i="9"/>
  <c r="V60" i="9"/>
  <c r="Y60" i="9" s="1"/>
  <c r="K91" i="10"/>
  <c r="H92" i="17"/>
  <c r="V64" i="9"/>
  <c r="Y64" i="9" s="1"/>
  <c r="H134" i="17"/>
  <c r="K133" i="10"/>
  <c r="V272" i="9"/>
  <c r="Y272" i="9" s="1"/>
  <c r="L193" i="10"/>
  <c r="R193" i="10"/>
  <c r="M193" i="10"/>
  <c r="Q193" i="10"/>
  <c r="W193" i="10" s="1"/>
  <c r="W264" i="9"/>
  <c r="AC140" i="7"/>
  <c r="AE140" i="7" s="1"/>
  <c r="AG140" i="7" s="1"/>
  <c r="AA140" i="7"/>
  <c r="AC47" i="7"/>
  <c r="AE47" i="7" s="1"/>
  <c r="AG47" i="7" s="1"/>
  <c r="AA47" i="7"/>
  <c r="W294" i="9"/>
  <c r="AA267" i="7"/>
  <c r="AC267" i="7" s="1"/>
  <c r="AE267" i="7" s="1"/>
  <c r="AG267" i="7" s="1"/>
  <c r="R182" i="10"/>
  <c r="M182" i="10"/>
  <c r="Q182" i="10"/>
  <c r="W182" i="10" s="1"/>
  <c r="L182" i="10"/>
  <c r="V182" i="10" s="1"/>
  <c r="W56" i="9"/>
  <c r="W36" i="9"/>
  <c r="Q232" i="9"/>
  <c r="M232" i="9"/>
  <c r="L232" i="9"/>
  <c r="V232" i="9" s="1"/>
  <c r="R232" i="9"/>
  <c r="L86" i="10"/>
  <c r="M86" i="10"/>
  <c r="R86" i="10"/>
  <c r="Q86" i="10"/>
  <c r="Q212" i="9"/>
  <c r="W212" i="9" s="1"/>
  <c r="M212" i="9"/>
  <c r="R212" i="9"/>
  <c r="L212" i="9"/>
  <c r="V212" i="9" s="1"/>
  <c r="AA214" i="7"/>
  <c r="AC214" i="7" s="1"/>
  <c r="AE214" i="7" s="1"/>
  <c r="AG214" i="7" s="1"/>
  <c r="AA79" i="7"/>
  <c r="AC79" i="7" s="1"/>
  <c r="AE79" i="7" s="1"/>
  <c r="AG79" i="7" s="1"/>
  <c r="W259" i="9"/>
  <c r="H300" i="17"/>
  <c r="K299" i="10"/>
  <c r="R186" i="9"/>
  <c r="Q186" i="9"/>
  <c r="W186" i="9" s="1"/>
  <c r="M186" i="9"/>
  <c r="L186" i="9"/>
  <c r="V186" i="9" s="1"/>
  <c r="W301" i="9"/>
  <c r="AC72" i="7"/>
  <c r="AE72" i="7" s="1"/>
  <c r="AG72" i="7" s="1"/>
  <c r="AA72" i="7"/>
  <c r="Q127" i="9"/>
  <c r="W127" i="9" s="1"/>
  <c r="M127" i="9"/>
  <c r="L127" i="9"/>
  <c r="V127" i="9" s="1"/>
  <c r="R127" i="9"/>
  <c r="H171" i="17"/>
  <c r="K170" i="10"/>
  <c r="H86" i="17"/>
  <c r="K85" i="10"/>
  <c r="AA11" i="7"/>
  <c r="AC11" i="7" s="1"/>
  <c r="AE11" i="7" s="1"/>
  <c r="AG11" i="7" s="1"/>
  <c r="N12" i="17" s="1"/>
  <c r="W12" i="9"/>
  <c r="AC59" i="7"/>
  <c r="AE59" i="7" s="1"/>
  <c r="AG59" i="7" s="1"/>
  <c r="AA59" i="7"/>
  <c r="H66" i="17"/>
  <c r="K65" i="10"/>
  <c r="H170" i="17"/>
  <c r="K169" i="10"/>
  <c r="R153" i="10"/>
  <c r="M153" i="10"/>
  <c r="L153" i="10"/>
  <c r="V153" i="10" s="1"/>
  <c r="Q153" i="10"/>
  <c r="W153" i="10" s="1"/>
  <c r="L266" i="10"/>
  <c r="V266" i="10" s="1"/>
  <c r="R266" i="10"/>
  <c r="Q266" i="10"/>
  <c r="W266" i="10" s="1"/>
  <c r="M266" i="10"/>
  <c r="L226" i="10"/>
  <c r="Q226" i="10"/>
  <c r="M226" i="10"/>
  <c r="R226" i="10"/>
  <c r="X271" i="9"/>
  <c r="Z271" i="9" s="1"/>
  <c r="AB271" i="9" s="1"/>
  <c r="AD271" i="9" s="1"/>
  <c r="AF271" i="9" s="1"/>
  <c r="C271" i="10" s="1"/>
  <c r="V47" i="9"/>
  <c r="W269" i="9"/>
  <c r="Q186" i="10"/>
  <c r="L186" i="10"/>
  <c r="V186" i="10" s="1"/>
  <c r="M186" i="10"/>
  <c r="R186" i="10"/>
  <c r="AC186" i="7"/>
  <c r="AE186" i="7" s="1"/>
  <c r="AG186" i="7" s="1"/>
  <c r="AA186" i="7"/>
  <c r="R272" i="10"/>
  <c r="Q272" i="10"/>
  <c r="W272" i="10" s="1"/>
  <c r="M272" i="10"/>
  <c r="L272" i="10"/>
  <c r="V272" i="10" s="1"/>
  <c r="W253" i="9"/>
  <c r="AC8" i="7"/>
  <c r="AE8" i="7" s="1"/>
  <c r="AG8" i="7" s="1"/>
  <c r="N9" i="17" s="1"/>
  <c r="AA8" i="7"/>
  <c r="W113" i="9"/>
  <c r="R17" i="9"/>
  <c r="Q17" i="9"/>
  <c r="W17" i="9" s="1"/>
  <c r="M17" i="9"/>
  <c r="L17" i="9"/>
  <c r="V17" i="9" s="1"/>
  <c r="L181" i="10"/>
  <c r="Q181" i="10"/>
  <c r="M181" i="10"/>
  <c r="R181" i="10"/>
  <c r="AA258" i="7"/>
  <c r="AC258" i="7" s="1"/>
  <c r="AE258" i="7" s="1"/>
  <c r="AG258" i="7" s="1"/>
  <c r="AA26" i="7"/>
  <c r="AC26" i="7" s="1"/>
  <c r="AE26" i="7" s="1"/>
  <c r="AG26" i="7" s="1"/>
  <c r="V245" i="9"/>
  <c r="L152" i="9"/>
  <c r="M152" i="9"/>
  <c r="R152" i="9"/>
  <c r="Q152" i="9"/>
  <c r="W152" i="9" s="1"/>
  <c r="R146" i="9"/>
  <c r="Q146" i="9"/>
  <c r="M146" i="9"/>
  <c r="L146" i="9"/>
  <c r="V146" i="9" s="1"/>
  <c r="H302" i="17"/>
  <c r="K301" i="10"/>
  <c r="V28" i="9"/>
  <c r="H180" i="17"/>
  <c r="K179" i="10"/>
  <c r="AA116" i="7"/>
  <c r="AC116" i="7" s="1"/>
  <c r="AE116" i="7" s="1"/>
  <c r="AG116" i="7" s="1"/>
  <c r="AA76" i="7"/>
  <c r="AC76" i="7" s="1"/>
  <c r="AE76" i="7" s="1"/>
  <c r="AG76" i="7" s="1"/>
  <c r="H34" i="17"/>
  <c r="K33" i="10"/>
  <c r="H118" i="17"/>
  <c r="K117" i="10"/>
  <c r="AA301" i="7"/>
  <c r="AC301" i="7" s="1"/>
  <c r="AE301" i="7" s="1"/>
  <c r="AG301" i="7" s="1"/>
  <c r="R66" i="9"/>
  <c r="Q66" i="9"/>
  <c r="M66" i="9"/>
  <c r="L66" i="9"/>
  <c r="Q99" i="9"/>
  <c r="W99" i="9" s="1"/>
  <c r="M99" i="9"/>
  <c r="L99" i="9"/>
  <c r="V99" i="9" s="1"/>
  <c r="R99" i="9"/>
  <c r="H262" i="17"/>
  <c r="K261" i="10"/>
  <c r="G13" i="10"/>
  <c r="H13" i="10"/>
  <c r="V9" i="9"/>
  <c r="Y9" i="9" s="1"/>
  <c r="W44" i="9"/>
  <c r="H271" i="17"/>
  <c r="K270" i="10"/>
  <c r="R150" i="9"/>
  <c r="Q150" i="9"/>
  <c r="M150" i="9"/>
  <c r="L150" i="9"/>
  <c r="V150" i="9" s="1"/>
  <c r="Q69" i="10"/>
  <c r="M69" i="10"/>
  <c r="L69" i="10"/>
  <c r="R69" i="10"/>
  <c r="R220" i="10"/>
  <c r="Q220" i="10"/>
  <c r="M220" i="10"/>
  <c r="L220" i="10"/>
  <c r="Q293" i="10"/>
  <c r="M293" i="10"/>
  <c r="L293" i="10"/>
  <c r="V293" i="10" s="1"/>
  <c r="R293" i="10"/>
  <c r="X263" i="9"/>
  <c r="Z263" i="9" s="1"/>
  <c r="AB263" i="9" s="1"/>
  <c r="AD263" i="9" s="1"/>
  <c r="AF263" i="9" s="1"/>
  <c r="C263" i="10" s="1"/>
  <c r="V68" i="9"/>
  <c r="Y68" i="9" s="1"/>
  <c r="AC75" i="7"/>
  <c r="AE75" i="7" s="1"/>
  <c r="AG75" i="7" s="1"/>
  <c r="AA75" i="7"/>
  <c r="R252" i="10"/>
  <c r="Q252" i="10"/>
  <c r="W252" i="10" s="1"/>
  <c r="M252" i="10"/>
  <c r="L252" i="10"/>
  <c r="V252" i="10" s="1"/>
  <c r="W261" i="9"/>
  <c r="AC159" i="7"/>
  <c r="AE159" i="7" s="1"/>
  <c r="AG159" i="7" s="1"/>
  <c r="AA159" i="7"/>
  <c r="H5" i="10"/>
  <c r="G5" i="10"/>
  <c r="AC38" i="7"/>
  <c r="AE38" i="7" s="1"/>
  <c r="AG38" i="7" s="1"/>
  <c r="AA38" i="7"/>
  <c r="H127" i="17"/>
  <c r="K126" i="10"/>
  <c r="AC107" i="7"/>
  <c r="AE107" i="7" s="1"/>
  <c r="AG107" i="7" s="1"/>
  <c r="AA107" i="7"/>
  <c r="H201" i="17"/>
  <c r="K200" i="10"/>
  <c r="R62" i="9"/>
  <c r="Q62" i="9"/>
  <c r="W62" i="9" s="1"/>
  <c r="M62" i="9"/>
  <c r="L62" i="9"/>
  <c r="Q129" i="10"/>
  <c r="W129" i="10" s="1"/>
  <c r="M129" i="10"/>
  <c r="L129" i="10"/>
  <c r="R129" i="10"/>
  <c r="R169" i="9"/>
  <c r="Q169" i="9"/>
  <c r="M169" i="9"/>
  <c r="L169" i="9"/>
  <c r="V169" i="9" s="1"/>
  <c r="W214" i="9"/>
  <c r="L286" i="9"/>
  <c r="Q286" i="9"/>
  <c r="R286" i="9"/>
  <c r="M286" i="9"/>
  <c r="A10" i="17"/>
  <c r="A9" i="10"/>
  <c r="A9" i="9"/>
  <c r="A9" i="7"/>
  <c r="A11" i="5"/>
  <c r="AC252" i="7"/>
  <c r="AE252" i="7" s="1"/>
  <c r="AG252" i="7" s="1"/>
  <c r="AA252" i="7"/>
  <c r="W67" i="9"/>
  <c r="AA232" i="7"/>
  <c r="AC232" i="7" s="1"/>
  <c r="AE232" i="7" s="1"/>
  <c r="AG232" i="7" s="1"/>
  <c r="AA176" i="7"/>
  <c r="AC176" i="7" s="1"/>
  <c r="AE176" i="7" s="1"/>
  <c r="AG176" i="7" s="1"/>
  <c r="V277" i="9"/>
  <c r="R130" i="9"/>
  <c r="Q130" i="9"/>
  <c r="W130" i="9" s="1"/>
  <c r="M130" i="9"/>
  <c r="L130" i="9"/>
  <c r="V130" i="9" s="1"/>
  <c r="L15" i="10"/>
  <c r="V15" i="10" s="1"/>
  <c r="R15" i="10"/>
  <c r="Q15" i="10"/>
  <c r="W15" i="10" s="1"/>
  <c r="M15" i="10"/>
  <c r="AC95" i="7"/>
  <c r="AE95" i="7" s="1"/>
  <c r="AG95" i="7" s="1"/>
  <c r="AA95" i="7"/>
  <c r="V266" i="9"/>
  <c r="Y266" i="9" s="1"/>
  <c r="L142" i="10"/>
  <c r="V142" i="10" s="1"/>
  <c r="M142" i="10"/>
  <c r="R142" i="10"/>
  <c r="Q142" i="10"/>
  <c r="W142" i="10" s="1"/>
  <c r="AC55" i="7"/>
  <c r="AE55" i="7" s="1"/>
  <c r="AG55" i="7" s="1"/>
  <c r="AA55" i="7"/>
  <c r="AC127" i="7"/>
  <c r="AE127" i="7" s="1"/>
  <c r="AG127" i="7" s="1"/>
  <c r="AA127" i="7"/>
  <c r="H167" i="17"/>
  <c r="K166" i="10"/>
  <c r="H95" i="17"/>
  <c r="K94" i="10"/>
  <c r="W293" i="9"/>
  <c r="K27" i="10"/>
  <c r="H28" i="17"/>
  <c r="W40" i="9"/>
  <c r="AC256" i="7"/>
  <c r="AE256" i="7" s="1"/>
  <c r="AG256" i="7" s="1"/>
  <c r="AA256" i="7"/>
  <c r="R288" i="10"/>
  <c r="Q288" i="10"/>
  <c r="W288" i="10" s="1"/>
  <c r="M288" i="10"/>
  <c r="L288" i="10"/>
  <c r="R128" i="10"/>
  <c r="Q128" i="10"/>
  <c r="M128" i="10"/>
  <c r="L128" i="10"/>
  <c r="V128" i="10" s="1"/>
  <c r="R8" i="10"/>
  <c r="M8" i="10"/>
  <c r="Q8" i="10"/>
  <c r="L8" i="10"/>
  <c r="W8" i="9"/>
  <c r="AC83" i="7"/>
  <c r="AE83" i="7" s="1"/>
  <c r="AG83" i="7" s="1"/>
  <c r="AA83" i="7"/>
  <c r="AC111" i="9"/>
  <c r="AE111" i="9" s="1"/>
  <c r="AG111" i="9" s="1"/>
  <c r="AA111" i="9"/>
  <c r="AC215" i="7"/>
  <c r="AE215" i="7" s="1"/>
  <c r="AG215" i="7" s="1"/>
  <c r="AA215" i="7"/>
  <c r="L302" i="9"/>
  <c r="Q302" i="9"/>
  <c r="W302" i="9" s="1"/>
  <c r="R302" i="9"/>
  <c r="M302" i="9"/>
  <c r="H191" i="17"/>
  <c r="K190" i="10"/>
  <c r="V278" i="9"/>
  <c r="H202" i="17"/>
  <c r="K201" i="10"/>
  <c r="H162" i="17"/>
  <c r="K161" i="10"/>
  <c r="H63" i="17"/>
  <c r="K62" i="10"/>
  <c r="X231" i="9"/>
  <c r="Z231" i="9" s="1"/>
  <c r="AB231" i="9" s="1"/>
  <c r="AD231" i="9" s="1"/>
  <c r="AF231" i="9" s="1"/>
  <c r="C231" i="10" s="1"/>
  <c r="Y231" i="9"/>
  <c r="AC300" i="7"/>
  <c r="AE300" i="7" s="1"/>
  <c r="AG300" i="7" s="1"/>
  <c r="AA300" i="7"/>
  <c r="L282" i="10"/>
  <c r="R282" i="10"/>
  <c r="Q282" i="10"/>
  <c r="M282" i="10"/>
  <c r="C5" i="9"/>
  <c r="Y5" i="9" s="1"/>
  <c r="J6" i="17"/>
  <c r="H110" i="17"/>
  <c r="K109" i="10"/>
  <c r="AA70" i="7"/>
  <c r="AC70" i="7" s="1"/>
  <c r="AE70" i="7" s="1"/>
  <c r="AG70" i="7" s="1"/>
  <c r="X222" i="9"/>
  <c r="Z222" i="9" s="1"/>
  <c r="AB222" i="9" s="1"/>
  <c r="AD222" i="9" s="1"/>
  <c r="AF222" i="9" s="1"/>
  <c r="C222" i="10" s="1"/>
  <c r="Y222" i="9"/>
  <c r="H80" i="17"/>
  <c r="K79" i="10"/>
  <c r="R174" i="9"/>
  <c r="Q174" i="9"/>
  <c r="M174" i="9"/>
  <c r="L174" i="9"/>
  <c r="R191" i="10"/>
  <c r="M191" i="10"/>
  <c r="L191" i="10"/>
  <c r="V191" i="10" s="1"/>
  <c r="Q191" i="10"/>
  <c r="W191" i="10" s="1"/>
  <c r="Y224" i="9"/>
  <c r="X224" i="9"/>
  <c r="Z224" i="9" s="1"/>
  <c r="AB224" i="9" s="1"/>
  <c r="AD224" i="9" s="1"/>
  <c r="AF224" i="9" s="1"/>
  <c r="C224" i="10" s="1"/>
  <c r="AA297" i="7"/>
  <c r="AC297" i="7" s="1"/>
  <c r="AE297" i="7" s="1"/>
  <c r="AG297" i="7" s="1"/>
  <c r="AA164" i="7"/>
  <c r="AC164" i="7" s="1"/>
  <c r="AE164" i="7" s="1"/>
  <c r="AG164" i="7" s="1"/>
  <c r="H29" i="17"/>
  <c r="K28" i="10"/>
  <c r="Q141" i="10"/>
  <c r="M141" i="10"/>
  <c r="L141" i="10"/>
  <c r="R141" i="10"/>
  <c r="K51" i="10"/>
  <c r="H52" i="17"/>
  <c r="AC90" i="7"/>
  <c r="AE90" i="7" s="1"/>
  <c r="AG90" i="7" s="1"/>
  <c r="AA90" i="7"/>
  <c r="H55" i="17"/>
  <c r="K54" i="10"/>
  <c r="Y279" i="9"/>
  <c r="X279" i="9"/>
  <c r="Z279" i="9" s="1"/>
  <c r="AB279" i="9" s="1"/>
  <c r="AD279" i="9" s="1"/>
  <c r="AF279" i="9" s="1"/>
  <c r="C279" i="10" s="1"/>
  <c r="AC270" i="7"/>
  <c r="AE270" i="7" s="1"/>
  <c r="AG270" i="7" s="1"/>
  <c r="AA270" i="7"/>
  <c r="H148" i="17"/>
  <c r="K147" i="10"/>
  <c r="H241" i="17"/>
  <c r="K240" i="10"/>
  <c r="H260" i="17"/>
  <c r="K259" i="10"/>
  <c r="X255" i="9"/>
  <c r="Z255" i="9" s="1"/>
  <c r="AB255" i="9" s="1"/>
  <c r="AD255" i="9" s="1"/>
  <c r="AF255" i="9" s="1"/>
  <c r="C255" i="10" s="1"/>
  <c r="Y255" i="9"/>
  <c r="X5" i="9"/>
  <c r="Z5" i="9" s="1"/>
  <c r="AB5" i="9" s="1"/>
  <c r="AD5" i="9" s="1"/>
  <c r="AF5" i="9" s="1"/>
  <c r="R136" i="10"/>
  <c r="Q136" i="10"/>
  <c r="W136" i="10" s="1"/>
  <c r="M136" i="10"/>
  <c r="L136" i="10"/>
  <c r="V136" i="10" s="1"/>
  <c r="H228" i="17"/>
  <c r="K227" i="10"/>
  <c r="AA199" i="7"/>
  <c r="AC199" i="7" s="1"/>
  <c r="AE199" i="7" s="1"/>
  <c r="AG199" i="7" s="1"/>
  <c r="X270" i="9"/>
  <c r="Z270" i="9" s="1"/>
  <c r="AB270" i="9" s="1"/>
  <c r="AD270" i="9" s="1"/>
  <c r="AF270" i="9" s="1"/>
  <c r="C270" i="10" s="1"/>
  <c r="Y270" i="9"/>
  <c r="K98" i="10"/>
  <c r="H99" i="17"/>
  <c r="Q210" i="9"/>
  <c r="L210" i="9"/>
  <c r="V210" i="9" s="1"/>
  <c r="M210" i="9"/>
  <c r="R210" i="9"/>
  <c r="AC153" i="7"/>
  <c r="AE153" i="7" s="1"/>
  <c r="AG153" i="7" s="1"/>
  <c r="AA153" i="7"/>
  <c r="E7" i="17"/>
  <c r="F6" i="10"/>
  <c r="J7" i="5"/>
  <c r="M7" i="5" s="1"/>
  <c r="L202" i="10"/>
  <c r="V202" i="10" s="1"/>
  <c r="Q202" i="10"/>
  <c r="W202" i="10" s="1"/>
  <c r="M202" i="10"/>
  <c r="R202" i="10"/>
  <c r="R30" i="9"/>
  <c r="Q30" i="9"/>
  <c r="W30" i="9" s="1"/>
  <c r="M30" i="9"/>
  <c r="L30" i="9"/>
  <c r="H274" i="17"/>
  <c r="K273" i="10"/>
  <c r="AA240" i="7"/>
  <c r="AC240" i="7" s="1"/>
  <c r="AE240" i="7" s="1"/>
  <c r="AG240" i="7" s="1"/>
  <c r="Q188" i="10"/>
  <c r="M188" i="10"/>
  <c r="R188" i="10"/>
  <c r="L188" i="10"/>
  <c r="R92" i="10"/>
  <c r="Q92" i="10"/>
  <c r="W92" i="10" s="1"/>
  <c r="M92" i="10"/>
  <c r="L92" i="10"/>
  <c r="V92" i="10" s="1"/>
  <c r="R119" i="10"/>
  <c r="L119" i="10"/>
  <c r="Q119" i="10"/>
  <c r="W119" i="10" s="1"/>
  <c r="M119" i="10"/>
  <c r="AC251" i="7"/>
  <c r="AE251" i="7" s="1"/>
  <c r="AG251" i="7" s="1"/>
  <c r="AA251" i="7"/>
  <c r="X226" i="9"/>
  <c r="Z226" i="9" s="1"/>
  <c r="AB226" i="9" s="1"/>
  <c r="AD226" i="9" s="1"/>
  <c r="AF226" i="9" s="1"/>
  <c r="C226" i="10" s="1"/>
  <c r="AC196" i="7"/>
  <c r="AE196" i="7" s="1"/>
  <c r="AG196" i="7" s="1"/>
  <c r="AA196" i="7"/>
  <c r="L120" i="9"/>
  <c r="V120" i="9" s="1"/>
  <c r="M120" i="9"/>
  <c r="R120" i="9"/>
  <c r="Q120" i="9"/>
  <c r="W120" i="9" s="1"/>
  <c r="H74" i="17"/>
  <c r="K73" i="10"/>
  <c r="Q192" i="10"/>
  <c r="M192" i="10"/>
  <c r="R192" i="10"/>
  <c r="L192" i="10"/>
  <c r="H297" i="17"/>
  <c r="K296" i="10"/>
  <c r="Q172" i="10"/>
  <c r="M172" i="10"/>
  <c r="R172" i="10"/>
  <c r="L172" i="10"/>
  <c r="V172" i="10" s="1"/>
  <c r="AA235" i="7"/>
  <c r="AC235" i="7" s="1"/>
  <c r="AE235" i="7" s="1"/>
  <c r="AG235" i="7" s="1"/>
  <c r="AA15" i="7"/>
  <c r="AC15" i="7" s="1"/>
  <c r="AE15" i="7" s="1"/>
  <c r="AG15" i="7" s="1"/>
  <c r="Y119" i="9"/>
  <c r="X119" i="9"/>
  <c r="Z119" i="9" s="1"/>
  <c r="AB119" i="9" s="1"/>
  <c r="AD119" i="9" s="1"/>
  <c r="AF119" i="9" s="1"/>
  <c r="C119" i="10" s="1"/>
  <c r="AA144" i="7"/>
  <c r="AC144" i="7" s="1"/>
  <c r="AE144" i="7" s="1"/>
  <c r="AG144" i="7" s="1"/>
  <c r="V294" i="9"/>
  <c r="R242" i="10"/>
  <c r="M242" i="10"/>
  <c r="Q242" i="10"/>
  <c r="W242" i="10" s="1"/>
  <c r="L242" i="10"/>
  <c r="R104" i="10"/>
  <c r="Q104" i="10"/>
  <c r="M104" i="10"/>
  <c r="L104" i="10"/>
  <c r="V104" i="10" s="1"/>
  <c r="H215" i="17"/>
  <c r="K214" i="10"/>
  <c r="R64" i="10"/>
  <c r="Q64" i="10"/>
  <c r="W64" i="10" s="1"/>
  <c r="M64" i="10"/>
  <c r="L64" i="10"/>
  <c r="R228" i="10"/>
  <c r="Q228" i="10"/>
  <c r="M228" i="10"/>
  <c r="L228" i="10"/>
  <c r="V228" i="10" s="1"/>
  <c r="H147" i="17"/>
  <c r="K146" i="10"/>
  <c r="R72" i="10"/>
  <c r="Q72" i="10"/>
  <c r="W72" i="10" s="1"/>
  <c r="M72" i="10"/>
  <c r="L72" i="10"/>
  <c r="Q175" i="9"/>
  <c r="W175" i="9" s="1"/>
  <c r="M175" i="9"/>
  <c r="L175" i="9"/>
  <c r="R175" i="9"/>
  <c r="L282" i="9"/>
  <c r="V282" i="9" s="1"/>
  <c r="M282" i="9"/>
  <c r="R282" i="9"/>
  <c r="Q282" i="9"/>
  <c r="W282" i="9" s="1"/>
  <c r="R137" i="9"/>
  <c r="Q137" i="9"/>
  <c r="W137" i="9" s="1"/>
  <c r="M137" i="9"/>
  <c r="L137" i="9"/>
  <c r="V137" i="9" s="1"/>
  <c r="E8" i="17"/>
  <c r="F7" i="10"/>
  <c r="J8" i="5"/>
  <c r="M8" i="5" s="1"/>
  <c r="L84" i="9"/>
  <c r="V84" i="9" s="1"/>
  <c r="Q84" i="9"/>
  <c r="W84" i="9" s="1"/>
  <c r="M84" i="9"/>
  <c r="R84" i="9"/>
  <c r="Q97" i="10"/>
  <c r="M97" i="10"/>
  <c r="L97" i="10"/>
  <c r="R97" i="10"/>
  <c r="H58" i="17"/>
  <c r="K57" i="10"/>
  <c r="AA277" i="7"/>
  <c r="AC277" i="7" s="1"/>
  <c r="AE277" i="7" s="1"/>
  <c r="AG277" i="7" s="1"/>
  <c r="H235" i="17"/>
  <c r="K234" i="10"/>
  <c r="X28" i="9"/>
  <c r="Z28" i="9" s="1"/>
  <c r="AB28" i="9" s="1"/>
  <c r="AD28" i="9" s="1"/>
  <c r="AF28" i="9" s="1"/>
  <c r="C28" i="10" s="1"/>
  <c r="Y28" i="9"/>
  <c r="AA255" i="7"/>
  <c r="AC255" i="7" s="1"/>
  <c r="AE255" i="7" s="1"/>
  <c r="AG255" i="7" s="1"/>
  <c r="K59" i="10"/>
  <c r="H60" i="17"/>
  <c r="AA246" i="7"/>
  <c r="AC246" i="7" s="1"/>
  <c r="AE246" i="7" s="1"/>
  <c r="AG246" i="7" s="1"/>
  <c r="L46" i="10"/>
  <c r="V46" i="10" s="1"/>
  <c r="M46" i="10"/>
  <c r="R46" i="10"/>
  <c r="Q46" i="10"/>
  <c r="W46" i="10" s="1"/>
  <c r="L134" i="10"/>
  <c r="V134" i="10" s="1"/>
  <c r="M134" i="10"/>
  <c r="Q134" i="10"/>
  <c r="R134" i="10"/>
  <c r="R300" i="9"/>
  <c r="Q300" i="9"/>
  <c r="M300" i="9"/>
  <c r="L300" i="9"/>
  <c r="AC9" i="7"/>
  <c r="AE9" i="7" s="1"/>
  <c r="AG9" i="7" s="1"/>
  <c r="N10" i="17" s="1"/>
  <c r="AA9" i="7"/>
  <c r="H232" i="17"/>
  <c r="K231" i="10"/>
  <c r="AC180" i="7"/>
  <c r="AE180" i="7" s="1"/>
  <c r="AG180" i="7" s="1"/>
  <c r="AA180" i="7"/>
  <c r="Y234" i="9"/>
  <c r="X234" i="9"/>
  <c r="Z234" i="9" s="1"/>
  <c r="AB234" i="9" s="1"/>
  <c r="AD234" i="9" s="1"/>
  <c r="AF234" i="9" s="1"/>
  <c r="C234" i="10" s="1"/>
  <c r="L100" i="9"/>
  <c r="Q100" i="9"/>
  <c r="M100" i="9"/>
  <c r="R100" i="9"/>
  <c r="H96" i="17"/>
  <c r="K95" i="10"/>
  <c r="AA264" i="7"/>
  <c r="AC264" i="7" s="1"/>
  <c r="AE264" i="7" s="1"/>
  <c r="AG264" i="7" s="1"/>
  <c r="Q41" i="10"/>
  <c r="W41" i="10" s="1"/>
  <c r="M41" i="10"/>
  <c r="L41" i="10"/>
  <c r="R41" i="10"/>
  <c r="AC91" i="7"/>
  <c r="AE91" i="7" s="1"/>
  <c r="AG91" i="7" s="1"/>
  <c r="AA91" i="7"/>
  <c r="R84" i="10"/>
  <c r="Q84" i="10"/>
  <c r="W84" i="10" s="1"/>
  <c r="M84" i="10"/>
  <c r="L84" i="10"/>
  <c r="AA265" i="7"/>
  <c r="AC265" i="7" s="1"/>
  <c r="AE265" i="7" s="1"/>
  <c r="AG265" i="7" s="1"/>
  <c r="L201" i="9"/>
  <c r="M201" i="9"/>
  <c r="R201" i="9"/>
  <c r="Q201" i="9"/>
  <c r="W201" i="9" s="1"/>
  <c r="Q194" i="9"/>
  <c r="W194" i="9" s="1"/>
  <c r="L194" i="9"/>
  <c r="R194" i="9"/>
  <c r="M194" i="9"/>
  <c r="R99" i="10"/>
  <c r="M99" i="10"/>
  <c r="L99" i="10"/>
  <c r="V99" i="10" s="1"/>
  <c r="Q99" i="10"/>
  <c r="W99" i="10" s="1"/>
  <c r="R275" i="10"/>
  <c r="M275" i="10"/>
  <c r="Q275" i="10"/>
  <c r="L275" i="10"/>
  <c r="V275" i="10" s="1"/>
  <c r="L132" i="9"/>
  <c r="V132" i="9" s="1"/>
  <c r="Q132" i="9"/>
  <c r="W132" i="9" s="1"/>
  <c r="M132" i="9"/>
  <c r="R132" i="9"/>
  <c r="R26" i="9"/>
  <c r="Q26" i="9"/>
  <c r="W26" i="9" s="1"/>
  <c r="M26" i="9"/>
  <c r="L26" i="9"/>
  <c r="R6" i="9"/>
  <c r="Q6" i="9"/>
  <c r="M6" i="9"/>
  <c r="L6" i="9"/>
  <c r="V6" i="9" s="1"/>
  <c r="AC99" i="7"/>
  <c r="AE99" i="7" s="1"/>
  <c r="AG99" i="7" s="1"/>
  <c r="AA99" i="7"/>
  <c r="L198" i="10"/>
  <c r="M198" i="10"/>
  <c r="Q198" i="10"/>
  <c r="W198" i="10" s="1"/>
  <c r="R198" i="10"/>
  <c r="L114" i="10"/>
  <c r="V114" i="10" s="1"/>
  <c r="R114" i="10"/>
  <c r="Q114" i="10"/>
  <c r="W114" i="10" s="1"/>
  <c r="M114" i="10"/>
  <c r="AC187" i="7"/>
  <c r="AE187" i="7" s="1"/>
  <c r="AG187" i="7" s="1"/>
  <c r="AA187" i="7"/>
  <c r="R94" i="9"/>
  <c r="Q94" i="9"/>
  <c r="W94" i="9" s="1"/>
  <c r="M94" i="9"/>
  <c r="L94" i="9"/>
  <c r="H31" i="17"/>
  <c r="K30" i="10"/>
  <c r="Q216" i="9"/>
  <c r="M216" i="9"/>
  <c r="R216" i="9"/>
  <c r="L216" i="9"/>
  <c r="Y281" i="9"/>
  <c r="X281" i="9"/>
  <c r="Z281" i="9" s="1"/>
  <c r="AB281" i="9" s="1"/>
  <c r="AD281" i="9" s="1"/>
  <c r="AF281" i="9" s="1"/>
  <c r="C281" i="10" s="1"/>
  <c r="AC22" i="7"/>
  <c r="AE22" i="7" s="1"/>
  <c r="AG22" i="7" s="1"/>
  <c r="AA22" i="7"/>
  <c r="H9" i="10"/>
  <c r="G9" i="10"/>
  <c r="H102" i="17"/>
  <c r="K101" i="10"/>
  <c r="Y85" i="9"/>
  <c r="X85" i="9"/>
  <c r="Z85" i="9" s="1"/>
  <c r="AB85" i="9" s="1"/>
  <c r="AD85" i="9" s="1"/>
  <c r="AF85" i="9" s="1"/>
  <c r="C85" i="10" s="1"/>
  <c r="R46" i="9"/>
  <c r="Q46" i="9"/>
  <c r="W46" i="9" s="1"/>
  <c r="M46" i="9"/>
  <c r="L46" i="9"/>
  <c r="V46" i="9" s="1"/>
  <c r="R50" i="9"/>
  <c r="Q50" i="9"/>
  <c r="M50" i="9"/>
  <c r="L50" i="9"/>
  <c r="AC56" i="7"/>
  <c r="AE56" i="7" s="1"/>
  <c r="AG56" i="7" s="1"/>
  <c r="AA56" i="7"/>
  <c r="Q167" i="9"/>
  <c r="M167" i="9"/>
  <c r="L167" i="9"/>
  <c r="R167" i="9"/>
  <c r="H77" i="17"/>
  <c r="K76" i="10"/>
  <c r="Q204" i="9"/>
  <c r="M204" i="9"/>
  <c r="R204" i="9"/>
  <c r="L204" i="9"/>
  <c r="R240" i="9"/>
  <c r="Q240" i="9"/>
  <c r="W240" i="9" s="1"/>
  <c r="M240" i="9"/>
  <c r="L240" i="9"/>
  <c r="V240" i="9" s="1"/>
  <c r="L294" i="10"/>
  <c r="M294" i="10"/>
  <c r="Q294" i="10"/>
  <c r="R294" i="10"/>
  <c r="AC279" i="7"/>
  <c r="AE279" i="7" s="1"/>
  <c r="AG279" i="7" s="1"/>
  <c r="AA279" i="7"/>
  <c r="Q180" i="10"/>
  <c r="M180" i="10"/>
  <c r="R180" i="10"/>
  <c r="L180" i="10"/>
  <c r="V180" i="10" s="1"/>
  <c r="X16" i="9"/>
  <c r="Z16" i="9" s="1"/>
  <c r="AB16" i="9" s="1"/>
  <c r="AD16" i="9" s="1"/>
  <c r="AF16" i="9" s="1"/>
  <c r="C16" i="10" s="1"/>
  <c r="Y16" i="9"/>
  <c r="Q183" i="9"/>
  <c r="W183" i="9" s="1"/>
  <c r="M183" i="9"/>
  <c r="L183" i="9"/>
  <c r="R183" i="9"/>
  <c r="H223" i="17"/>
  <c r="K222" i="10"/>
  <c r="AC44" i="7"/>
  <c r="AE44" i="7" s="1"/>
  <c r="AG44" i="7" s="1"/>
  <c r="AA44" i="7"/>
  <c r="R239" i="10"/>
  <c r="M239" i="10"/>
  <c r="Q239" i="10"/>
  <c r="W239" i="10" s="1"/>
  <c r="L239" i="10"/>
  <c r="Q123" i="9"/>
  <c r="M123" i="9"/>
  <c r="L123" i="9"/>
  <c r="V123" i="9" s="1"/>
  <c r="R123" i="9"/>
  <c r="R173" i="9"/>
  <c r="M173" i="9"/>
  <c r="L173" i="9"/>
  <c r="Q173" i="9"/>
  <c r="W173" i="9" s="1"/>
  <c r="L110" i="10"/>
  <c r="V110" i="10" s="1"/>
  <c r="M110" i="10"/>
  <c r="R110" i="10"/>
  <c r="Q110" i="10"/>
  <c r="W110" i="10" s="1"/>
  <c r="R140" i="10"/>
  <c r="Q140" i="10"/>
  <c r="W140" i="10" s="1"/>
  <c r="M140" i="10"/>
  <c r="L140" i="10"/>
  <c r="V140" i="10" s="1"/>
  <c r="Q236" i="9"/>
  <c r="M236" i="9"/>
  <c r="R236" i="9"/>
  <c r="L236" i="9"/>
  <c r="H32" i="17"/>
  <c r="K31" i="10"/>
  <c r="R122" i="9"/>
  <c r="Q122" i="9"/>
  <c r="W122" i="9" s="1"/>
  <c r="M122" i="9"/>
  <c r="L122" i="9"/>
  <c r="V122" i="9" s="1"/>
  <c r="H119" i="17"/>
  <c r="K118" i="10"/>
  <c r="X25" i="9"/>
  <c r="Z25" i="9" s="1"/>
  <c r="AB25" i="9" s="1"/>
  <c r="AD25" i="9" s="1"/>
  <c r="AF25" i="9" s="1"/>
  <c r="C25" i="10" s="1"/>
  <c r="Y47" i="9"/>
  <c r="X47" i="9"/>
  <c r="Z47" i="9" s="1"/>
  <c r="AB47" i="9" s="1"/>
  <c r="AD47" i="9" s="1"/>
  <c r="AF47" i="9" s="1"/>
  <c r="C47" i="10" s="1"/>
  <c r="C8" i="9"/>
  <c r="J9" i="17"/>
  <c r="AA69" i="7"/>
  <c r="AC69" i="7" s="1"/>
  <c r="AE69" i="7" s="1"/>
  <c r="AG69" i="7" s="1"/>
  <c r="L160" i="9"/>
  <c r="V160" i="9" s="1"/>
  <c r="M160" i="9"/>
  <c r="R160" i="9"/>
  <c r="Q160" i="9"/>
  <c r="W245" i="9"/>
  <c r="V228" i="9"/>
  <c r="Y228" i="9" s="1"/>
  <c r="AC60" i="7"/>
  <c r="AE60" i="7" s="1"/>
  <c r="AG60" i="7" s="1"/>
  <c r="AA60" i="7"/>
  <c r="H155" i="17"/>
  <c r="K154" i="10"/>
  <c r="R145" i="9"/>
  <c r="Q145" i="9"/>
  <c r="M145" i="9"/>
  <c r="L145" i="9"/>
  <c r="H131" i="17"/>
  <c r="K130" i="10"/>
  <c r="H14" i="17"/>
  <c r="K13" i="10"/>
  <c r="L74" i="10"/>
  <c r="V74" i="10" s="1"/>
  <c r="R74" i="10"/>
  <c r="Q74" i="10"/>
  <c r="W74" i="10" s="1"/>
  <c r="M74" i="10"/>
  <c r="AC204" i="7"/>
  <c r="AE204" i="7" s="1"/>
  <c r="AG204" i="7" s="1"/>
  <c r="AA204" i="7"/>
  <c r="AC128" i="7"/>
  <c r="AE128" i="7" s="1"/>
  <c r="AG128" i="7" s="1"/>
  <c r="AA128" i="7"/>
  <c r="H220" i="17"/>
  <c r="K219" i="10"/>
  <c r="H281" i="17"/>
  <c r="K280" i="10"/>
  <c r="H222" i="17"/>
  <c r="K221" i="10"/>
  <c r="L112" i="9"/>
  <c r="M112" i="9"/>
  <c r="R112" i="9"/>
  <c r="Q112" i="9"/>
  <c r="W112" i="9" s="1"/>
  <c r="AA58" i="7"/>
  <c r="AC58" i="7" s="1"/>
  <c r="AE58" i="7" s="1"/>
  <c r="AG58" i="7" s="1"/>
  <c r="Q113" i="10"/>
  <c r="M113" i="10"/>
  <c r="L113" i="10"/>
  <c r="V113" i="10" s="1"/>
  <c r="R113" i="10"/>
  <c r="L249" i="10"/>
  <c r="R249" i="10"/>
  <c r="M249" i="10"/>
  <c r="Q249" i="10"/>
  <c r="Q24" i="10"/>
  <c r="W24" i="10" s="1"/>
  <c r="M24" i="10"/>
  <c r="L24" i="10"/>
  <c r="R24" i="10"/>
  <c r="Q32" i="10"/>
  <c r="W32" i="10" s="1"/>
  <c r="M32" i="10"/>
  <c r="R32" i="10"/>
  <c r="L32" i="10"/>
  <c r="V32" i="10" s="1"/>
  <c r="R202" i="9"/>
  <c r="M202" i="9"/>
  <c r="Q202" i="9"/>
  <c r="L202" i="9"/>
  <c r="V202" i="9" s="1"/>
  <c r="AC198" i="7"/>
  <c r="AE198" i="7" s="1"/>
  <c r="AG198" i="7" s="1"/>
  <c r="AA198" i="7"/>
  <c r="H27" i="17"/>
  <c r="K26" i="10"/>
  <c r="AC66" i="7"/>
  <c r="AE66" i="7" s="1"/>
  <c r="AG66" i="7" s="1"/>
  <c r="AA66" i="7"/>
  <c r="AC188" i="7"/>
  <c r="AE188" i="7" s="1"/>
  <c r="AG188" i="7" s="1"/>
  <c r="AA188" i="7"/>
  <c r="W299" i="9"/>
  <c r="AA197" i="7"/>
  <c r="AC197" i="7" s="1"/>
  <c r="AE197" i="7" s="1"/>
  <c r="AG197" i="7" s="1"/>
  <c r="R191" i="9"/>
  <c r="L191" i="9"/>
  <c r="V191" i="9" s="1"/>
  <c r="Q191" i="9"/>
  <c r="W191" i="9" s="1"/>
  <c r="M191" i="9"/>
  <c r="H48" i="17"/>
  <c r="K47" i="10"/>
  <c r="V105" i="9"/>
  <c r="L290" i="9"/>
  <c r="M290" i="9"/>
  <c r="R290" i="9"/>
  <c r="Q290" i="9"/>
  <c r="L136" i="9"/>
  <c r="M136" i="9"/>
  <c r="R136" i="9"/>
  <c r="Q136" i="9"/>
  <c r="W136" i="9" s="1"/>
  <c r="X287" i="9"/>
  <c r="Z287" i="9" s="1"/>
  <c r="AB287" i="9" s="1"/>
  <c r="AD287" i="9" s="1"/>
  <c r="AF287" i="9" s="1"/>
  <c r="C287" i="10" s="1"/>
  <c r="Y287" i="9"/>
  <c r="H160" i="17"/>
  <c r="K159" i="10"/>
  <c r="AA175" i="7"/>
  <c r="AC175" i="7" s="1"/>
  <c r="AE175" i="7" s="1"/>
  <c r="AG175" i="7" s="1"/>
  <c r="W76" i="9"/>
  <c r="W32" i="9"/>
  <c r="AA220" i="7"/>
  <c r="AC220" i="7" s="1"/>
  <c r="AE220" i="7" s="1"/>
  <c r="AG220" i="7" s="1"/>
  <c r="H158" i="17"/>
  <c r="K157" i="10"/>
  <c r="AA160" i="7"/>
  <c r="AC160" i="7" s="1"/>
  <c r="AE160" i="7" s="1"/>
  <c r="AG160" i="7" s="1"/>
  <c r="Y93" i="9"/>
  <c r="X93" i="9"/>
  <c r="Z93" i="9" s="1"/>
  <c r="AB93" i="9" s="1"/>
  <c r="AD93" i="9" s="1"/>
  <c r="AF93" i="9" s="1"/>
  <c r="C93" i="10" s="1"/>
  <c r="R166" i="9"/>
  <c r="Q166" i="9"/>
  <c r="M166" i="9"/>
  <c r="L166" i="9"/>
  <c r="V166" i="9" s="1"/>
  <c r="H54" i="17"/>
  <c r="K53" i="10"/>
  <c r="L262" i="9"/>
  <c r="Q262" i="9"/>
  <c r="R262" i="9"/>
  <c r="M262" i="9"/>
  <c r="H88" i="17"/>
  <c r="K87" i="10"/>
  <c r="H136" i="17"/>
  <c r="K135" i="10"/>
  <c r="AA156" i="7"/>
  <c r="AC156" i="7" s="1"/>
  <c r="AE156" i="7" s="1"/>
  <c r="AG156" i="7" s="1"/>
  <c r="L177" i="10"/>
  <c r="V177" i="10" s="1"/>
  <c r="R177" i="10"/>
  <c r="M177" i="10"/>
  <c r="Q177" i="10"/>
  <c r="R195" i="9"/>
  <c r="M195" i="9"/>
  <c r="L195" i="9"/>
  <c r="V195" i="9" s="1"/>
  <c r="Q195" i="9"/>
  <c r="W195" i="9" s="1"/>
  <c r="R268" i="10"/>
  <c r="Q268" i="10"/>
  <c r="M268" i="10"/>
  <c r="L268" i="10"/>
  <c r="V268" i="10" s="1"/>
  <c r="AC293" i="7"/>
  <c r="AE293" i="7" s="1"/>
  <c r="AG293" i="7" s="1"/>
  <c r="AA293" i="7"/>
  <c r="R23" i="10"/>
  <c r="Q23" i="10"/>
  <c r="W23" i="10" s="1"/>
  <c r="L23" i="10"/>
  <c r="V23" i="10" s="1"/>
  <c r="M23" i="10"/>
  <c r="AA150" i="7"/>
  <c r="AC150" i="7" s="1"/>
  <c r="AE150" i="7" s="1"/>
  <c r="AG150" i="7" s="1"/>
  <c r="L180" i="9"/>
  <c r="V180" i="9" s="1"/>
  <c r="Q180" i="9"/>
  <c r="W180" i="9" s="1"/>
  <c r="M180" i="9"/>
  <c r="R180" i="9"/>
  <c r="Q20" i="10"/>
  <c r="W20" i="10" s="1"/>
  <c r="M20" i="10"/>
  <c r="R20" i="10"/>
  <c r="L20" i="10"/>
  <c r="V20" i="10" s="1"/>
  <c r="Y69" i="9"/>
  <c r="X69" i="9"/>
  <c r="Z69" i="9" s="1"/>
  <c r="AB69" i="9" s="1"/>
  <c r="AD69" i="9" s="1"/>
  <c r="AF69" i="9" s="1"/>
  <c r="C69" i="10" s="1"/>
  <c r="L128" i="9"/>
  <c r="M128" i="9"/>
  <c r="R128" i="9"/>
  <c r="Q128" i="9"/>
  <c r="R123" i="10"/>
  <c r="M123" i="10"/>
  <c r="Q123" i="10"/>
  <c r="W123" i="10" s="1"/>
  <c r="L123" i="10"/>
  <c r="AA61" i="7"/>
  <c r="AC61" i="7" s="1"/>
  <c r="AE61" i="7" s="1"/>
  <c r="AG61" i="7" s="1"/>
  <c r="K106" i="10"/>
  <c r="H107" i="17"/>
  <c r="AA155" i="7"/>
  <c r="AC155" i="7" s="1"/>
  <c r="AE155" i="7" s="1"/>
  <c r="AG155" i="7" s="1"/>
  <c r="N5" i="17"/>
  <c r="H292" i="17"/>
  <c r="K291" i="10"/>
  <c r="Y295" i="9"/>
  <c r="X295" i="9"/>
  <c r="Z295" i="9" s="1"/>
  <c r="AB295" i="9" s="1"/>
  <c r="AD295" i="9" s="1"/>
  <c r="AF295" i="9" s="1"/>
  <c r="C295" i="10" s="1"/>
  <c r="V252" i="9"/>
  <c r="W297" i="9"/>
  <c r="AC263" i="7"/>
  <c r="AE263" i="7" s="1"/>
  <c r="AG263" i="7" s="1"/>
  <c r="AA263" i="7"/>
  <c r="AC106" i="7"/>
  <c r="AE106" i="7" s="1"/>
  <c r="AG106" i="7" s="1"/>
  <c r="AA106" i="7"/>
  <c r="W218" i="9"/>
  <c r="W31" i="9"/>
  <c r="R190" i="9"/>
  <c r="Q190" i="9"/>
  <c r="W190" i="9" s="1"/>
  <c r="M190" i="9"/>
  <c r="L190" i="9"/>
  <c r="Q27" i="9"/>
  <c r="M27" i="9"/>
  <c r="L27" i="9"/>
  <c r="R27" i="9"/>
  <c r="M156" i="10"/>
  <c r="L156" i="10"/>
  <c r="Q156" i="10"/>
  <c r="R156" i="10"/>
  <c r="L278" i="10"/>
  <c r="M278" i="10"/>
  <c r="Q278" i="10"/>
  <c r="R278" i="10"/>
  <c r="Q200" i="9"/>
  <c r="W200" i="9" s="1"/>
  <c r="M200" i="9"/>
  <c r="L200" i="9"/>
  <c r="V200" i="9" s="1"/>
  <c r="R200" i="9"/>
  <c r="H156" i="17"/>
  <c r="K155" i="10"/>
  <c r="H211" i="17"/>
  <c r="K210" i="10"/>
  <c r="W65" i="9"/>
  <c r="H233" i="17"/>
  <c r="K232" i="10"/>
  <c r="V24" i="9"/>
  <c r="R100" i="10"/>
  <c r="Q100" i="10"/>
  <c r="M100" i="10"/>
  <c r="L100" i="10"/>
  <c r="L254" i="10"/>
  <c r="V254" i="10" s="1"/>
  <c r="M254" i="10"/>
  <c r="Q254" i="10"/>
  <c r="R254" i="10"/>
  <c r="L25" i="10"/>
  <c r="R25" i="10"/>
  <c r="M25" i="10"/>
  <c r="Q25" i="10"/>
  <c r="W25" i="10" s="1"/>
  <c r="L237" i="9"/>
  <c r="R237" i="9"/>
  <c r="M237" i="9"/>
  <c r="Q237" i="9"/>
  <c r="R251" i="10"/>
  <c r="M251" i="10"/>
  <c r="Q251" i="10"/>
  <c r="W251" i="10" s="1"/>
  <c r="L251" i="10"/>
  <c r="V251" i="10" s="1"/>
  <c r="AC132" i="7"/>
  <c r="AE132" i="7" s="1"/>
  <c r="AG132" i="7" s="1"/>
  <c r="AA132" i="7"/>
  <c r="R256" i="9"/>
  <c r="Q256" i="9"/>
  <c r="W256" i="9" s="1"/>
  <c r="M256" i="9"/>
  <c r="L256" i="9"/>
  <c r="V256" i="9" s="1"/>
  <c r="Q49" i="10"/>
  <c r="W49" i="10" s="1"/>
  <c r="M49" i="10"/>
  <c r="L49" i="10"/>
  <c r="R49" i="10"/>
  <c r="H123" i="17"/>
  <c r="K122" i="10"/>
  <c r="AC282" i="7"/>
  <c r="AE282" i="7" s="1"/>
  <c r="AG282" i="7" s="1"/>
  <c r="AA282" i="7"/>
  <c r="V51" i="9"/>
  <c r="V41" i="9"/>
  <c r="V71" i="9"/>
  <c r="R211" i="10"/>
  <c r="M211" i="10"/>
  <c r="Q211" i="10"/>
  <c r="L211" i="10"/>
  <c r="R38" i="9"/>
  <c r="Q38" i="9"/>
  <c r="W38" i="9" s="1"/>
  <c r="M38" i="9"/>
  <c r="L38" i="9"/>
  <c r="Q15" i="9"/>
  <c r="W15" i="9" s="1"/>
  <c r="M15" i="9"/>
  <c r="L15" i="9"/>
  <c r="R15" i="9"/>
  <c r="V249" i="9"/>
  <c r="L290" i="10"/>
  <c r="V290" i="10" s="1"/>
  <c r="R290" i="10"/>
  <c r="Q290" i="10"/>
  <c r="W290" i="10" s="1"/>
  <c r="M290" i="10"/>
  <c r="W248" i="9"/>
  <c r="H224" i="17"/>
  <c r="K223" i="10"/>
  <c r="Q257" i="10"/>
  <c r="M257" i="10"/>
  <c r="L257" i="10"/>
  <c r="V257" i="10" s="1"/>
  <c r="R257" i="10"/>
  <c r="Q14" i="10"/>
  <c r="W14" i="10" s="1"/>
  <c r="M14" i="10"/>
  <c r="L14" i="10"/>
  <c r="V14" i="10" s="1"/>
  <c r="R14" i="10"/>
  <c r="R260" i="10"/>
  <c r="Q260" i="10"/>
  <c r="M260" i="10"/>
  <c r="L260" i="10"/>
  <c r="V260" i="10" s="1"/>
  <c r="V21" i="9"/>
  <c r="X221" i="9"/>
  <c r="Z221" i="9" s="1"/>
  <c r="AB221" i="9" s="1"/>
  <c r="AD221" i="9" s="1"/>
  <c r="AF221" i="9" s="1"/>
  <c r="C221" i="10" s="1"/>
  <c r="Y221" i="9"/>
  <c r="V221" i="9"/>
  <c r="V226" i="9"/>
  <c r="Y226" i="9" s="1"/>
  <c r="R14" i="9"/>
  <c r="Q14" i="9"/>
  <c r="M14" i="9"/>
  <c r="L14" i="9"/>
  <c r="V14" i="9" s="1"/>
  <c r="AC209" i="7"/>
  <c r="AE209" i="7" s="1"/>
  <c r="AG209" i="7" s="1"/>
  <c r="AA209" i="7"/>
  <c r="R134" i="9"/>
  <c r="Q134" i="9"/>
  <c r="W134" i="9" s="1"/>
  <c r="M134" i="9"/>
  <c r="L134" i="9"/>
  <c r="W39" i="9"/>
  <c r="AC295" i="7"/>
  <c r="AE295" i="7" s="1"/>
  <c r="AG295" i="7" s="1"/>
  <c r="AA295" i="7"/>
  <c r="R78" i="9"/>
  <c r="Q78" i="9"/>
  <c r="W78" i="9" s="1"/>
  <c r="M78" i="9"/>
  <c r="L78" i="9"/>
  <c r="V78" i="9" s="1"/>
  <c r="H265" i="17"/>
  <c r="K264" i="10"/>
  <c r="W265" i="9"/>
  <c r="H38" i="17"/>
  <c r="K37" i="10"/>
  <c r="V20" i="9"/>
  <c r="R40" i="10"/>
  <c r="Q40" i="10"/>
  <c r="M40" i="10"/>
  <c r="L40" i="10"/>
  <c r="V40" i="10" s="1"/>
  <c r="Q145" i="10"/>
  <c r="M145" i="10"/>
  <c r="L145" i="10"/>
  <c r="R145" i="10"/>
  <c r="W276" i="9"/>
  <c r="W244" i="9"/>
  <c r="R167" i="10"/>
  <c r="L167" i="10"/>
  <c r="V167" i="10" s="1"/>
  <c r="Q167" i="10"/>
  <c r="M167" i="10"/>
  <c r="AC74" i="7"/>
  <c r="AE74" i="7" s="1"/>
  <c r="AG74" i="7" s="1"/>
  <c r="AA74" i="7"/>
  <c r="AC272" i="7"/>
  <c r="AE272" i="7" s="1"/>
  <c r="AG272" i="7" s="1"/>
  <c r="AA272" i="7"/>
  <c r="AC24" i="7"/>
  <c r="AE24" i="7" s="1"/>
  <c r="AG24" i="7" s="1"/>
  <c r="AA24" i="7"/>
  <c r="V264" i="9"/>
  <c r="W11" i="9"/>
  <c r="M238" i="10"/>
  <c r="R238" i="10"/>
  <c r="Q238" i="10"/>
  <c r="W238" i="10" s="1"/>
  <c r="L238" i="10"/>
  <c r="L148" i="9"/>
  <c r="V148" i="9" s="1"/>
  <c r="Q148" i="9"/>
  <c r="W148" i="9" s="1"/>
  <c r="M148" i="9"/>
  <c r="R148" i="9"/>
  <c r="R271" i="10"/>
  <c r="L271" i="10"/>
  <c r="V271" i="10" s="1"/>
  <c r="Q271" i="10"/>
  <c r="M271" i="10"/>
  <c r="AA101" i="7"/>
  <c r="AC101" i="7" s="1"/>
  <c r="AE101" i="7" s="1"/>
  <c r="AG101" i="7" s="1"/>
  <c r="Q303" i="10"/>
  <c r="M303" i="10"/>
  <c r="R303" i="10"/>
  <c r="L303" i="10"/>
  <c r="Q55" i="9"/>
  <c r="W55" i="9" s="1"/>
  <c r="M55" i="9"/>
  <c r="L55" i="9"/>
  <c r="V55" i="9" s="1"/>
  <c r="R55" i="9"/>
  <c r="L144" i="9"/>
  <c r="V144" i="9" s="1"/>
  <c r="M144" i="9"/>
  <c r="R144" i="9"/>
  <c r="Q144" i="9"/>
  <c r="Q248" i="10"/>
  <c r="W248" i="10" s="1"/>
  <c r="M248" i="10"/>
  <c r="R248" i="10"/>
  <c r="L248" i="10"/>
  <c r="V248" i="10" s="1"/>
  <c r="V246" i="9"/>
  <c r="L173" i="10"/>
  <c r="R173" i="10"/>
  <c r="M173" i="10"/>
  <c r="Q173" i="10"/>
  <c r="W173" i="10" s="1"/>
  <c r="W274" i="9"/>
  <c r="V56" i="9"/>
  <c r="V89" i="9"/>
  <c r="Y89" i="9" s="1"/>
  <c r="Q36" i="10"/>
  <c r="W36" i="10" s="1"/>
  <c r="M36" i="10"/>
  <c r="L36" i="10"/>
  <c r="V36" i="10" s="1"/>
  <c r="R36" i="10"/>
  <c r="R164" i="10"/>
  <c r="M164" i="10"/>
  <c r="Q164" i="10"/>
  <c r="L164" i="10"/>
  <c r="V164" i="10" s="1"/>
  <c r="R116" i="10"/>
  <c r="Q116" i="10"/>
  <c r="W116" i="10" s="1"/>
  <c r="M116" i="10"/>
  <c r="L116" i="10"/>
  <c r="V116" i="10" s="1"/>
  <c r="L188" i="9"/>
  <c r="V188" i="9" s="1"/>
  <c r="Q188" i="9"/>
  <c r="W188" i="9" s="1"/>
  <c r="M188" i="9"/>
  <c r="R188" i="9"/>
  <c r="V259" i="9"/>
  <c r="AA85" i="7"/>
  <c r="AC85" i="7" s="1"/>
  <c r="AE85" i="7" s="1"/>
  <c r="AG85" i="7" s="1"/>
  <c r="W258" i="9"/>
  <c r="L233" i="9"/>
  <c r="M233" i="9"/>
  <c r="R233" i="9"/>
  <c r="Q233" i="9"/>
  <c r="Y285" i="9"/>
  <c r="X285" i="9"/>
  <c r="Z285" i="9" s="1"/>
  <c r="AB285" i="9" s="1"/>
  <c r="AD285" i="9" s="1"/>
  <c r="AF285" i="9" s="1"/>
  <c r="C285" i="10" s="1"/>
  <c r="V301" i="9"/>
  <c r="R283" i="10"/>
  <c r="M283" i="10"/>
  <c r="Q283" i="10"/>
  <c r="L283" i="10"/>
  <c r="V283" i="10" s="1"/>
  <c r="AA109" i="7"/>
  <c r="AC109" i="7" s="1"/>
  <c r="AE109" i="7" s="1"/>
  <c r="AG109" i="7" s="1"/>
  <c r="H237" i="17"/>
  <c r="K236" i="10"/>
  <c r="C11" i="9"/>
  <c r="J12" i="17"/>
  <c r="V12" i="9"/>
  <c r="R110" i="9"/>
  <c r="Q110" i="9"/>
  <c r="W110" i="9" s="1"/>
  <c r="M110" i="9"/>
  <c r="L110" i="9"/>
  <c r="H195" i="17"/>
  <c r="K194" i="10"/>
  <c r="R298" i="10"/>
  <c r="Q298" i="10"/>
  <c r="W298" i="10" s="1"/>
  <c r="L298" i="10"/>
  <c r="M298" i="10"/>
  <c r="W72" i="9"/>
  <c r="V25" i="9"/>
  <c r="Y25" i="9" s="1"/>
  <c r="H277" i="17"/>
  <c r="K276" i="10"/>
  <c r="V271" i="9"/>
  <c r="Y271" i="9" s="1"/>
  <c r="AA14" i="7"/>
  <c r="AC14" i="7" s="1"/>
  <c r="AE14" i="7" s="1"/>
  <c r="AG14" i="7" s="1"/>
  <c r="S8" i="10"/>
  <c r="N8" i="10"/>
  <c r="R223" i="9"/>
  <c r="L223" i="9"/>
  <c r="V223" i="9" s="1"/>
  <c r="Q223" i="9"/>
  <c r="W223" i="9" s="1"/>
  <c r="M223" i="9"/>
  <c r="AC48" i="7"/>
  <c r="AE48" i="7" s="1"/>
  <c r="AG48" i="7" s="1"/>
  <c r="AA48" i="7"/>
  <c r="V269" i="9"/>
  <c r="AA108" i="7"/>
  <c r="AC108" i="7" s="1"/>
  <c r="AE108" i="7" s="1"/>
  <c r="AG108" i="7" s="1"/>
  <c r="V253" i="9"/>
  <c r="V113" i="9"/>
  <c r="W52" i="9"/>
  <c r="R115" i="10"/>
  <c r="M115" i="10"/>
  <c r="L115" i="10"/>
  <c r="Q115" i="10"/>
  <c r="W115" i="10" s="1"/>
  <c r="Y289" i="9"/>
  <c r="X289" i="9"/>
  <c r="Z289" i="9" s="1"/>
  <c r="AB289" i="9" s="1"/>
  <c r="AD289" i="9" s="1"/>
  <c r="AF289" i="9" s="1"/>
  <c r="C289" i="10" s="1"/>
  <c r="AA291" i="7"/>
  <c r="AC291" i="7" s="1"/>
  <c r="AE291" i="7" s="1"/>
  <c r="AG291" i="7" s="1"/>
  <c r="AA103" i="7"/>
  <c r="AC103" i="7" s="1"/>
  <c r="AE103" i="7" s="1"/>
  <c r="AG103" i="7" s="1"/>
  <c r="R170" i="9"/>
  <c r="Q170" i="9"/>
  <c r="M170" i="9"/>
  <c r="L170" i="9"/>
  <c r="AC117" i="7"/>
  <c r="AE117" i="7" s="1"/>
  <c r="AG117" i="7" s="1"/>
  <c r="AA117" i="7"/>
  <c r="H196" i="17"/>
  <c r="K195" i="10"/>
  <c r="W242" i="9"/>
  <c r="R283" i="9"/>
  <c r="Q283" i="9"/>
  <c r="W283" i="9" s="1"/>
  <c r="M283" i="9"/>
  <c r="L283" i="9"/>
  <c r="V283" i="9" s="1"/>
  <c r="Q75" i="9"/>
  <c r="W75" i="9" s="1"/>
  <c r="M75" i="9"/>
  <c r="L75" i="9"/>
  <c r="V75" i="9" s="1"/>
  <c r="R75" i="9"/>
  <c r="R98" i="9"/>
  <c r="Q98" i="9"/>
  <c r="M98" i="9"/>
  <c r="L98" i="9"/>
  <c r="V98" i="9" s="1"/>
  <c r="L262" i="10"/>
  <c r="V262" i="10" s="1"/>
  <c r="M262" i="10"/>
  <c r="Q262" i="10"/>
  <c r="W262" i="10" s="1"/>
  <c r="R262" i="10"/>
  <c r="H257" i="17"/>
  <c r="K256" i="10"/>
  <c r="AA119" i="7"/>
  <c r="AC119" i="7" s="1"/>
  <c r="AE119" i="7" s="1"/>
  <c r="AG119" i="7" s="1"/>
  <c r="W260" i="9"/>
  <c r="L82" i="10"/>
  <c r="R82" i="10"/>
  <c r="Q82" i="10"/>
  <c r="M82" i="10"/>
  <c r="AA192" i="7"/>
  <c r="AC192" i="7" s="1"/>
  <c r="AE192" i="7" s="1"/>
  <c r="AG192" i="7" s="1"/>
  <c r="V263" i="9"/>
  <c r="Y263" i="9" s="1"/>
  <c r="AC280" i="7"/>
  <c r="AE280" i="7" s="1"/>
  <c r="AG280" i="7" s="1"/>
  <c r="AA280" i="7"/>
  <c r="L213" i="9"/>
  <c r="Q213" i="9"/>
  <c r="R213" i="9"/>
  <c r="M213" i="9"/>
  <c r="R18" i="10"/>
  <c r="M18" i="10"/>
  <c r="L18" i="10"/>
  <c r="V18" i="10" s="1"/>
  <c r="Q18" i="10"/>
  <c r="V261" i="9"/>
  <c r="AA81" i="7"/>
  <c r="AC81" i="7" s="1"/>
  <c r="AE81" i="7" s="1"/>
  <c r="AG81" i="7" s="1"/>
  <c r="H303" i="17"/>
  <c r="K302" i="10"/>
  <c r="AA135" i="7"/>
  <c r="AC135" i="7" s="1"/>
  <c r="AE135" i="7" s="1"/>
  <c r="AG135" i="7" s="1"/>
  <c r="AA259" i="7"/>
  <c r="AC259" i="7" s="1"/>
  <c r="AE259" i="7" s="1"/>
  <c r="AG259" i="7" s="1"/>
  <c r="R133" i="9"/>
  <c r="M133" i="9"/>
  <c r="L133" i="9"/>
  <c r="Q133" i="9"/>
  <c r="W133" i="9" s="1"/>
  <c r="R148" i="10"/>
  <c r="Q148" i="10"/>
  <c r="W148" i="10" s="1"/>
  <c r="M148" i="10"/>
  <c r="L148" i="10"/>
  <c r="L193" i="9"/>
  <c r="V193" i="9" s="1"/>
  <c r="R193" i="9"/>
  <c r="M193" i="9"/>
  <c r="Q193" i="9"/>
  <c r="W193" i="9" s="1"/>
  <c r="Q297" i="10"/>
  <c r="M297" i="10"/>
  <c r="L297" i="10"/>
  <c r="R297" i="10"/>
  <c r="Q149" i="10"/>
  <c r="M149" i="10"/>
  <c r="L149" i="10"/>
  <c r="V149" i="10" s="1"/>
  <c r="R149" i="10"/>
  <c r="AC283" i="7"/>
  <c r="AE283" i="7" s="1"/>
  <c r="AG283" i="7" s="1"/>
  <c r="AA283" i="7"/>
  <c r="Q196" i="9"/>
  <c r="W196" i="9" s="1"/>
  <c r="M196" i="9"/>
  <c r="R196" i="9"/>
  <c r="L196" i="9"/>
  <c r="V196" i="9" s="1"/>
  <c r="E5" i="17"/>
  <c r="F4" i="10"/>
  <c r="J5" i="5"/>
  <c r="M5" i="5" s="1"/>
  <c r="R37" i="9"/>
  <c r="M37" i="9"/>
  <c r="L37" i="9"/>
  <c r="Q37" i="9"/>
  <c r="W37" i="9" s="1"/>
  <c r="AA166" i="7"/>
  <c r="AC166" i="7" s="1"/>
  <c r="AE166" i="7" s="1"/>
  <c r="AG166" i="7" s="1"/>
  <c r="Q107" i="9"/>
  <c r="M107" i="9"/>
  <c r="L107" i="9"/>
  <c r="V107" i="9" s="1"/>
  <c r="R107" i="9"/>
  <c r="Y95" i="9"/>
  <c r="X95" i="9"/>
  <c r="Z95" i="9" s="1"/>
  <c r="AB95" i="9" s="1"/>
  <c r="AD95" i="9" s="1"/>
  <c r="AF95" i="9" s="1"/>
  <c r="C95" i="10" s="1"/>
  <c r="V67" i="9"/>
  <c r="Q151" i="9"/>
  <c r="W151" i="9" s="1"/>
  <c r="M151" i="9"/>
  <c r="L151" i="9"/>
  <c r="R151" i="9"/>
  <c r="R235" i="9"/>
  <c r="Q235" i="9"/>
  <c r="L235" i="9"/>
  <c r="M235" i="9"/>
  <c r="AA278" i="7"/>
  <c r="AC278" i="7" s="1"/>
  <c r="AE278" i="7" s="1"/>
  <c r="AG278" i="7" s="1"/>
  <c r="Y35" i="9"/>
  <c r="X35" i="9"/>
  <c r="Z35" i="9" s="1"/>
  <c r="AB35" i="9" s="1"/>
  <c r="AD35" i="9" s="1"/>
  <c r="AF35" i="9" s="1"/>
  <c r="C35" i="10" s="1"/>
  <c r="L42" i="10"/>
  <c r="V42" i="10" s="1"/>
  <c r="R42" i="10"/>
  <c r="Q42" i="10"/>
  <c r="W42" i="10" s="1"/>
  <c r="M42" i="10"/>
  <c r="AC228" i="7"/>
  <c r="AE228" i="7" s="1"/>
  <c r="AG228" i="7" s="1"/>
  <c r="AA228" i="7"/>
  <c r="L237" i="10"/>
  <c r="Q237" i="10"/>
  <c r="M237" i="10"/>
  <c r="R237" i="10"/>
  <c r="R149" i="9"/>
  <c r="M149" i="9"/>
  <c r="L149" i="9"/>
  <c r="Q149" i="9"/>
  <c r="W149" i="9" s="1"/>
  <c r="AC292" i="7"/>
  <c r="AE292" i="7" s="1"/>
  <c r="AG292" i="7" s="1"/>
  <c r="AA292" i="7"/>
  <c r="R288" i="9"/>
  <c r="Q288" i="9"/>
  <c r="W288" i="9" s="1"/>
  <c r="M288" i="9"/>
  <c r="L288" i="9"/>
  <c r="V288" i="9" s="1"/>
  <c r="AA45" i="7"/>
  <c r="AC45" i="7" s="1"/>
  <c r="AE45" i="7" s="1"/>
  <c r="AG45" i="7" s="1"/>
  <c r="AA13" i="7"/>
  <c r="AC13" i="7" s="1"/>
  <c r="AE13" i="7" s="1"/>
  <c r="R52" i="10"/>
  <c r="Q52" i="10"/>
  <c r="M52" i="10"/>
  <c r="L52" i="10"/>
  <c r="AC142" i="7"/>
  <c r="AE142" i="7" s="1"/>
  <c r="AG142" i="7" s="1"/>
  <c r="AA142" i="7"/>
  <c r="Q152" i="10"/>
  <c r="W152" i="10" s="1"/>
  <c r="L152" i="10"/>
  <c r="R152" i="10"/>
  <c r="M152" i="10"/>
  <c r="V293" i="9"/>
  <c r="R206" i="9"/>
  <c r="M206" i="9"/>
  <c r="Q206" i="9"/>
  <c r="W206" i="9" s="1"/>
  <c r="L206" i="9"/>
  <c r="R18" i="9"/>
  <c r="Q18" i="9"/>
  <c r="M18" i="9"/>
  <c r="L18" i="9"/>
  <c r="L250" i="10"/>
  <c r="R250" i="10"/>
  <c r="Q250" i="10"/>
  <c r="M250" i="10"/>
  <c r="K90" i="10"/>
  <c r="H91" i="17"/>
  <c r="AA247" i="7"/>
  <c r="AC247" i="7" s="1"/>
  <c r="AE247" i="7" s="1"/>
  <c r="AG247" i="7" s="1"/>
  <c r="Y45" i="9"/>
  <c r="X45" i="9"/>
  <c r="Z45" i="9" s="1"/>
  <c r="AB45" i="9" s="1"/>
  <c r="AD45" i="9" s="1"/>
  <c r="AF45" i="9" s="1"/>
  <c r="C45" i="10" s="1"/>
  <c r="H164" i="17"/>
  <c r="K163" i="10"/>
  <c r="V40" i="9"/>
  <c r="R56" i="10"/>
  <c r="Q56" i="10"/>
  <c r="W56" i="10" s="1"/>
  <c r="M56" i="10"/>
  <c r="L56" i="10"/>
  <c r="V8" i="9"/>
  <c r="AC213" i="7"/>
  <c r="AE213" i="7" s="1"/>
  <c r="AG213" i="7" s="1"/>
  <c r="AA213" i="7"/>
  <c r="R212" i="10"/>
  <c r="Q212" i="10"/>
  <c r="W212" i="10" s="1"/>
  <c r="M212" i="10"/>
  <c r="L212" i="10"/>
  <c r="V212" i="10" s="1"/>
  <c r="L241" i="10"/>
  <c r="M241" i="10"/>
  <c r="R241" i="10"/>
  <c r="Q241" i="10"/>
  <c r="W241" i="10" s="1"/>
  <c r="R292" i="9"/>
  <c r="Q292" i="9"/>
  <c r="W292" i="9" s="1"/>
  <c r="M292" i="9"/>
  <c r="L292" i="9"/>
  <c r="Q19" i="9"/>
  <c r="W19" i="9" s="1"/>
  <c r="M19" i="9"/>
  <c r="L19" i="9"/>
  <c r="R19" i="9"/>
  <c r="R157" i="9"/>
  <c r="M157" i="9"/>
  <c r="L157" i="9"/>
  <c r="V157" i="9" s="1"/>
  <c r="Q157" i="9"/>
  <c r="W157" i="9" s="1"/>
  <c r="H245" i="17"/>
  <c r="K244" i="10"/>
  <c r="AA241" i="7"/>
  <c r="AC241" i="7" s="1"/>
  <c r="AE241" i="7" s="1"/>
  <c r="AG241" i="7" s="1"/>
  <c r="H268" i="17"/>
  <c r="K267" i="10"/>
  <c r="R153" i="9"/>
  <c r="Q153" i="9"/>
  <c r="W153" i="9" s="1"/>
  <c r="M153" i="9"/>
  <c r="L153" i="9"/>
  <c r="V153" i="9" s="1"/>
  <c r="AC226" i="7"/>
  <c r="AE226" i="7" s="1"/>
  <c r="AG226" i="7" s="1"/>
  <c r="AA226" i="7"/>
  <c r="R177" i="9"/>
  <c r="Q177" i="9"/>
  <c r="M177" i="9"/>
  <c r="L177" i="9"/>
  <c r="R88" i="10"/>
  <c r="Q88" i="10"/>
  <c r="M88" i="10"/>
  <c r="L88" i="10"/>
  <c r="V88" i="10" s="1"/>
  <c r="AC226" i="9" l="1"/>
  <c r="AE226" i="9" s="1"/>
  <c r="AG226" i="9" s="1"/>
  <c r="AA226" i="9"/>
  <c r="AA68" i="9"/>
  <c r="AC68" i="9" s="1"/>
  <c r="AE68" i="9" s="1"/>
  <c r="AG68" i="9" s="1"/>
  <c r="AC263" i="9"/>
  <c r="AE263" i="9" s="1"/>
  <c r="AG263" i="9" s="1"/>
  <c r="AA263" i="9"/>
  <c r="AA25" i="9"/>
  <c r="AC25" i="9" s="1"/>
  <c r="AE25" i="9" s="1"/>
  <c r="AG25" i="9" s="1"/>
  <c r="AC89" i="9"/>
  <c r="AE89" i="9" s="1"/>
  <c r="AG89" i="9" s="1"/>
  <c r="AA89" i="9"/>
  <c r="AA266" i="9"/>
  <c r="AC266" i="9" s="1"/>
  <c r="AE266" i="9" s="1"/>
  <c r="AG266" i="9" s="1"/>
  <c r="AC64" i="9"/>
  <c r="AE64" i="9" s="1"/>
  <c r="AG64" i="9" s="1"/>
  <c r="AA64" i="9"/>
  <c r="AA251" i="9"/>
  <c r="AC251" i="9" s="1"/>
  <c r="AE251" i="9" s="1"/>
  <c r="AG251" i="9" s="1"/>
  <c r="AC48" i="9"/>
  <c r="AE48" i="9" s="1"/>
  <c r="AG48" i="9" s="1"/>
  <c r="AA48" i="9"/>
  <c r="AA29" i="9"/>
  <c r="AC29" i="9" s="1"/>
  <c r="AE29" i="9" s="1"/>
  <c r="AG29" i="9" s="1"/>
  <c r="AC271" i="9"/>
  <c r="AE271" i="9" s="1"/>
  <c r="AG271" i="9" s="1"/>
  <c r="AA271" i="9"/>
  <c r="AA5" i="9"/>
  <c r="AC5" i="9" s="1"/>
  <c r="AE5" i="9" s="1"/>
  <c r="AG5" i="9" s="1"/>
  <c r="O6" i="17" s="1"/>
  <c r="AC272" i="9"/>
  <c r="AE272" i="9" s="1"/>
  <c r="AG272" i="9" s="1"/>
  <c r="AA272" i="9"/>
  <c r="AA280" i="9"/>
  <c r="AC280" i="9" s="1"/>
  <c r="AE280" i="9" s="1"/>
  <c r="AG280" i="9" s="1"/>
  <c r="N6" i="17"/>
  <c r="C9" i="22"/>
  <c r="AJ4" i="7"/>
  <c r="AC228" i="9"/>
  <c r="AE228" i="9" s="1"/>
  <c r="AG228" i="9" s="1"/>
  <c r="AA228" i="9"/>
  <c r="AA250" i="9"/>
  <c r="AC250" i="9" s="1"/>
  <c r="AE250" i="9" s="1"/>
  <c r="AG250" i="9" s="1"/>
  <c r="AC9" i="9"/>
  <c r="AE9" i="9" s="1"/>
  <c r="AG9" i="9" s="1"/>
  <c r="O10" i="17" s="1"/>
  <c r="AA9" i="9"/>
  <c r="AA60" i="9"/>
  <c r="AC60" i="9" s="1"/>
  <c r="AE60" i="9" s="1"/>
  <c r="AG60" i="9" s="1"/>
  <c r="AC13" i="9"/>
  <c r="AE13" i="9" s="1"/>
  <c r="AG13" i="9" s="1"/>
  <c r="O14" i="17" s="1"/>
  <c r="AA13" i="9"/>
  <c r="Y157" i="9"/>
  <c r="X157" i="9"/>
  <c r="Z157" i="9" s="1"/>
  <c r="AB157" i="9" s="1"/>
  <c r="AD157" i="9" s="1"/>
  <c r="AF157" i="9" s="1"/>
  <c r="C157" i="10" s="1"/>
  <c r="Y152" i="10"/>
  <c r="Y288" i="9"/>
  <c r="X288" i="9"/>
  <c r="Z288" i="9" s="1"/>
  <c r="AB288" i="9" s="1"/>
  <c r="AD288" i="9" s="1"/>
  <c r="AF288" i="9" s="1"/>
  <c r="C288" i="10" s="1"/>
  <c r="AC95" i="9"/>
  <c r="AE95" i="9" s="1"/>
  <c r="AG95" i="9" s="1"/>
  <c r="AA95" i="9"/>
  <c r="V177" i="9"/>
  <c r="Y153" i="9"/>
  <c r="X153" i="9"/>
  <c r="Z153" i="9" s="1"/>
  <c r="AB153" i="9" s="1"/>
  <c r="AD153" i="9" s="1"/>
  <c r="AF153" i="9" s="1"/>
  <c r="C153" i="10" s="1"/>
  <c r="Y153" i="10" s="1"/>
  <c r="R267" i="10"/>
  <c r="M267" i="10"/>
  <c r="Q267" i="10"/>
  <c r="L267" i="10"/>
  <c r="Q244" i="10"/>
  <c r="M244" i="10"/>
  <c r="R244" i="10"/>
  <c r="L244" i="10"/>
  <c r="V244" i="10" s="1"/>
  <c r="V19" i="9"/>
  <c r="Y19" i="9" s="1"/>
  <c r="Y292" i="9"/>
  <c r="X292" i="9"/>
  <c r="Z292" i="9" s="1"/>
  <c r="AB292" i="9" s="1"/>
  <c r="AD292" i="9" s="1"/>
  <c r="AF292" i="9" s="1"/>
  <c r="C292" i="10" s="1"/>
  <c r="V241" i="10"/>
  <c r="Y241" i="10" s="1"/>
  <c r="L163" i="10"/>
  <c r="V163" i="10" s="1"/>
  <c r="R163" i="10"/>
  <c r="M163" i="10"/>
  <c r="Q163" i="10"/>
  <c r="W163" i="10" s="1"/>
  <c r="V18" i="9"/>
  <c r="X206" i="9"/>
  <c r="Z206" i="9" s="1"/>
  <c r="AB206" i="9" s="1"/>
  <c r="AD206" i="9" s="1"/>
  <c r="AF206" i="9" s="1"/>
  <c r="C206" i="10" s="1"/>
  <c r="Y206" i="9"/>
  <c r="V52" i="10"/>
  <c r="V149" i="9"/>
  <c r="X42" i="10"/>
  <c r="Z42" i="10" s="1"/>
  <c r="AB42" i="10" s="1"/>
  <c r="AD42" i="10" s="1"/>
  <c r="AF42" i="10" s="1"/>
  <c r="Y42" i="10"/>
  <c r="V235" i="9"/>
  <c r="V151" i="9"/>
  <c r="Y37" i="9"/>
  <c r="X37" i="9"/>
  <c r="Z37" i="9" s="1"/>
  <c r="AB37" i="9" s="1"/>
  <c r="AD37" i="9" s="1"/>
  <c r="AF37" i="9" s="1"/>
  <c r="C37" i="10" s="1"/>
  <c r="G4" i="10"/>
  <c r="H4" i="10"/>
  <c r="Y196" i="9"/>
  <c r="X196" i="9"/>
  <c r="Z196" i="9" s="1"/>
  <c r="AB196" i="9" s="1"/>
  <c r="AD196" i="9" s="1"/>
  <c r="AF196" i="9" s="1"/>
  <c r="C196" i="10" s="1"/>
  <c r="V133" i="9"/>
  <c r="Y133" i="9" s="1"/>
  <c r="R256" i="10"/>
  <c r="Q256" i="10"/>
  <c r="W256" i="10" s="1"/>
  <c r="M256" i="10"/>
  <c r="L256" i="10"/>
  <c r="V170" i="9"/>
  <c r="Y223" i="9"/>
  <c r="X223" i="9"/>
  <c r="Z223" i="9" s="1"/>
  <c r="AB223" i="9" s="1"/>
  <c r="AD223" i="9" s="1"/>
  <c r="AF223" i="9" s="1"/>
  <c r="C223" i="10" s="1"/>
  <c r="X110" i="9"/>
  <c r="Z110" i="9" s="1"/>
  <c r="AB110" i="9" s="1"/>
  <c r="AD110" i="9" s="1"/>
  <c r="AF110" i="9" s="1"/>
  <c r="C110" i="10" s="1"/>
  <c r="Y110" i="10" s="1"/>
  <c r="W283" i="10"/>
  <c r="Y238" i="10"/>
  <c r="X238" i="10"/>
  <c r="Z238" i="10" s="1"/>
  <c r="AB238" i="10" s="1"/>
  <c r="AD238" i="10" s="1"/>
  <c r="AF238" i="10" s="1"/>
  <c r="Y244" i="9"/>
  <c r="X244" i="9"/>
  <c r="Z244" i="9" s="1"/>
  <c r="AB244" i="9" s="1"/>
  <c r="AD244" i="9" s="1"/>
  <c r="AF244" i="9" s="1"/>
  <c r="C244" i="10" s="1"/>
  <c r="W145" i="10"/>
  <c r="R264" i="10"/>
  <c r="Q264" i="10"/>
  <c r="W264" i="10" s="1"/>
  <c r="M264" i="10"/>
  <c r="L264" i="10"/>
  <c r="Y134" i="9"/>
  <c r="X134" i="9"/>
  <c r="Z134" i="9" s="1"/>
  <c r="AB134" i="9" s="1"/>
  <c r="AD134" i="9" s="1"/>
  <c r="AF134" i="9" s="1"/>
  <c r="C134" i="10" s="1"/>
  <c r="Y248" i="9"/>
  <c r="X248" i="9"/>
  <c r="Z248" i="9" s="1"/>
  <c r="AB248" i="9" s="1"/>
  <c r="AD248" i="9" s="1"/>
  <c r="AF248" i="9" s="1"/>
  <c r="C248" i="10" s="1"/>
  <c r="Y248" i="10" s="1"/>
  <c r="V15" i="9"/>
  <c r="Y38" i="9"/>
  <c r="X38" i="9"/>
  <c r="Z38" i="9" s="1"/>
  <c r="AB38" i="9" s="1"/>
  <c r="AD38" i="9" s="1"/>
  <c r="AF38" i="9" s="1"/>
  <c r="C38" i="10" s="1"/>
  <c r="V49" i="10"/>
  <c r="Y256" i="9"/>
  <c r="X256" i="9"/>
  <c r="Z256" i="9" s="1"/>
  <c r="AB256" i="9" s="1"/>
  <c r="AD256" i="9" s="1"/>
  <c r="AF256" i="9" s="1"/>
  <c r="C256" i="10" s="1"/>
  <c r="X25" i="10"/>
  <c r="Z25" i="10" s="1"/>
  <c r="AB25" i="10" s="1"/>
  <c r="AD25" i="10" s="1"/>
  <c r="AF25" i="10" s="1"/>
  <c r="V25" i="10"/>
  <c r="Y25" i="10" s="1"/>
  <c r="W254" i="10"/>
  <c r="L210" i="10"/>
  <c r="V210" i="10" s="1"/>
  <c r="Q210" i="10"/>
  <c r="W210" i="10" s="1"/>
  <c r="M210" i="10"/>
  <c r="R210" i="10"/>
  <c r="V278" i="10"/>
  <c r="W156" i="10"/>
  <c r="V27" i="9"/>
  <c r="V190" i="9"/>
  <c r="Y190" i="9" s="1"/>
  <c r="Y218" i="9"/>
  <c r="X218" i="9"/>
  <c r="Z218" i="9" s="1"/>
  <c r="AB218" i="9" s="1"/>
  <c r="AD218" i="9" s="1"/>
  <c r="AF218" i="9" s="1"/>
  <c r="C218" i="10" s="1"/>
  <c r="AA295" i="9"/>
  <c r="AC295" i="9" s="1"/>
  <c r="AE295" i="9" s="1"/>
  <c r="AG295" i="9" s="1"/>
  <c r="V128" i="9"/>
  <c r="Y195" i="9"/>
  <c r="X195" i="9"/>
  <c r="Z195" i="9" s="1"/>
  <c r="AB195" i="9" s="1"/>
  <c r="AD195" i="9" s="1"/>
  <c r="AF195" i="9" s="1"/>
  <c r="C195" i="10" s="1"/>
  <c r="R135" i="10"/>
  <c r="L135" i="10"/>
  <c r="V135" i="10" s="1"/>
  <c r="Q135" i="10"/>
  <c r="W135" i="10" s="1"/>
  <c r="M135" i="10"/>
  <c r="R157" i="10"/>
  <c r="M157" i="10"/>
  <c r="Q157" i="10"/>
  <c r="L157" i="10"/>
  <c r="X32" i="9"/>
  <c r="Z32" i="9" s="1"/>
  <c r="AB32" i="9" s="1"/>
  <c r="AD32" i="9" s="1"/>
  <c r="AF32" i="9" s="1"/>
  <c r="C32" i="10" s="1"/>
  <c r="Y32" i="9"/>
  <c r="L159" i="10"/>
  <c r="V159" i="10" s="1"/>
  <c r="M159" i="10"/>
  <c r="Q159" i="10"/>
  <c r="W159" i="10" s="1"/>
  <c r="R159" i="10"/>
  <c r="X136" i="9"/>
  <c r="Z136" i="9" s="1"/>
  <c r="AB136" i="9" s="1"/>
  <c r="AD136" i="9" s="1"/>
  <c r="AF136" i="9" s="1"/>
  <c r="C136" i="10" s="1"/>
  <c r="Y136" i="9"/>
  <c r="V290" i="9"/>
  <c r="Y32" i="10"/>
  <c r="X32" i="10"/>
  <c r="Z32" i="10" s="1"/>
  <c r="AB32" i="10" s="1"/>
  <c r="AD32" i="10" s="1"/>
  <c r="AF32" i="10" s="1"/>
  <c r="X112" i="9"/>
  <c r="Z112" i="9" s="1"/>
  <c r="AB112" i="9" s="1"/>
  <c r="AD112" i="9" s="1"/>
  <c r="AF112" i="9" s="1"/>
  <c r="C112" i="10" s="1"/>
  <c r="Y112" i="9"/>
  <c r="R13" i="10"/>
  <c r="Q13" i="10"/>
  <c r="W13" i="10" s="1"/>
  <c r="M13" i="10"/>
  <c r="L13" i="10"/>
  <c r="Y245" i="9"/>
  <c r="X245" i="9"/>
  <c r="Z245" i="9" s="1"/>
  <c r="AB245" i="9" s="1"/>
  <c r="AD245" i="9" s="1"/>
  <c r="AF245" i="9" s="1"/>
  <c r="C245" i="10" s="1"/>
  <c r="L118" i="10"/>
  <c r="V118" i="10" s="1"/>
  <c r="M118" i="10"/>
  <c r="R118" i="10"/>
  <c r="Q118" i="10"/>
  <c r="W118" i="10" s="1"/>
  <c r="X173" i="9"/>
  <c r="Z173" i="9" s="1"/>
  <c r="AB173" i="9" s="1"/>
  <c r="AD173" i="9" s="1"/>
  <c r="AF173" i="9" s="1"/>
  <c r="C173" i="10" s="1"/>
  <c r="X239" i="10"/>
  <c r="Z239" i="10" s="1"/>
  <c r="AB239" i="10" s="1"/>
  <c r="AD239" i="10" s="1"/>
  <c r="AF239" i="10" s="1"/>
  <c r="V183" i="9"/>
  <c r="AA16" i="9"/>
  <c r="AC16" i="9" s="1"/>
  <c r="AE16" i="9" s="1"/>
  <c r="AG16" i="9" s="1"/>
  <c r="W180" i="10"/>
  <c r="V294" i="10"/>
  <c r="R76" i="10"/>
  <c r="Q76" i="10"/>
  <c r="W76" i="10" s="1"/>
  <c r="M76" i="10"/>
  <c r="L76" i="10"/>
  <c r="V76" i="10" s="1"/>
  <c r="W167" i="9"/>
  <c r="V50" i="9"/>
  <c r="X94" i="9"/>
  <c r="Z94" i="9" s="1"/>
  <c r="AB94" i="9" s="1"/>
  <c r="AD94" i="9" s="1"/>
  <c r="AF94" i="9" s="1"/>
  <c r="C94" i="10" s="1"/>
  <c r="X26" i="9"/>
  <c r="Z26" i="9" s="1"/>
  <c r="AB26" i="9" s="1"/>
  <c r="AD26" i="9" s="1"/>
  <c r="AF26" i="9" s="1"/>
  <c r="C26" i="10" s="1"/>
  <c r="W275" i="10"/>
  <c r="X194" i="9"/>
  <c r="Z194" i="9" s="1"/>
  <c r="AB194" i="9" s="1"/>
  <c r="AD194" i="9" s="1"/>
  <c r="AF194" i="9" s="1"/>
  <c r="C194" i="10" s="1"/>
  <c r="V201" i="9"/>
  <c r="V41" i="10"/>
  <c r="AA234" i="9"/>
  <c r="AC234" i="9" s="1"/>
  <c r="AE234" i="9" s="1"/>
  <c r="AG234" i="9" s="1"/>
  <c r="V300" i="9"/>
  <c r="Q234" i="10"/>
  <c r="W234" i="10" s="1"/>
  <c r="L234" i="10"/>
  <c r="V234" i="10" s="1"/>
  <c r="R234" i="10"/>
  <c r="M234" i="10"/>
  <c r="Q57" i="10"/>
  <c r="W57" i="10" s="1"/>
  <c r="M57" i="10"/>
  <c r="L57" i="10"/>
  <c r="V57" i="10" s="1"/>
  <c r="R57" i="10"/>
  <c r="W97" i="10"/>
  <c r="X84" i="9"/>
  <c r="Z84" i="9" s="1"/>
  <c r="AB84" i="9" s="1"/>
  <c r="AD84" i="9" s="1"/>
  <c r="AF84" i="9" s="1"/>
  <c r="C84" i="10" s="1"/>
  <c r="Y84" i="10" s="1"/>
  <c r="Y84" i="9"/>
  <c r="H8" i="17"/>
  <c r="K7" i="10"/>
  <c r="V175" i="9"/>
  <c r="Y175" i="9" s="1"/>
  <c r="Y64" i="10"/>
  <c r="X64" i="10"/>
  <c r="Z64" i="10" s="1"/>
  <c r="AB64" i="10" s="1"/>
  <c r="AD64" i="10" s="1"/>
  <c r="AF64" i="10" s="1"/>
  <c r="Q73" i="10"/>
  <c r="M73" i="10"/>
  <c r="L73" i="10"/>
  <c r="V73" i="10" s="1"/>
  <c r="R73" i="10"/>
  <c r="Y119" i="10"/>
  <c r="X119" i="10"/>
  <c r="Z119" i="10" s="1"/>
  <c r="AB119" i="10" s="1"/>
  <c r="AD119" i="10" s="1"/>
  <c r="AF119" i="10" s="1"/>
  <c r="X30" i="9"/>
  <c r="Z30" i="9" s="1"/>
  <c r="AB30" i="9" s="1"/>
  <c r="AD30" i="9" s="1"/>
  <c r="AF30" i="9" s="1"/>
  <c r="C30" i="10" s="1"/>
  <c r="AC270" i="9"/>
  <c r="AE270" i="9" s="1"/>
  <c r="AG270" i="9" s="1"/>
  <c r="AA270" i="9"/>
  <c r="R227" i="10"/>
  <c r="M227" i="10"/>
  <c r="Q227" i="10"/>
  <c r="L227" i="10"/>
  <c r="V227" i="10" s="1"/>
  <c r="R51" i="10"/>
  <c r="M51" i="10"/>
  <c r="L51" i="10"/>
  <c r="Q51" i="10"/>
  <c r="W51" i="10" s="1"/>
  <c r="V141" i="10"/>
  <c r="Q28" i="10"/>
  <c r="M28" i="10"/>
  <c r="R28" i="10"/>
  <c r="L28" i="10"/>
  <c r="V174" i="9"/>
  <c r="AA222" i="9"/>
  <c r="AC222" i="9" s="1"/>
  <c r="AE222" i="9" s="1"/>
  <c r="AG222" i="9" s="1"/>
  <c r="Q109" i="10"/>
  <c r="M109" i="10"/>
  <c r="L109" i="10"/>
  <c r="R109" i="10"/>
  <c r="W8" i="10"/>
  <c r="Y288" i="10"/>
  <c r="X288" i="10"/>
  <c r="Z288" i="10" s="1"/>
  <c r="AB288" i="10" s="1"/>
  <c r="AD288" i="10" s="1"/>
  <c r="AF288" i="10" s="1"/>
  <c r="Y293" i="9"/>
  <c r="X293" i="9"/>
  <c r="Z293" i="9" s="1"/>
  <c r="AB293" i="9" s="1"/>
  <c r="AD293" i="9" s="1"/>
  <c r="AF293" i="9" s="1"/>
  <c r="C293" i="10" s="1"/>
  <c r="X15" i="10"/>
  <c r="Z15" i="10" s="1"/>
  <c r="AB15" i="10" s="1"/>
  <c r="AD15" i="10" s="1"/>
  <c r="AF15" i="10" s="1"/>
  <c r="Y15" i="10"/>
  <c r="V129" i="10"/>
  <c r="X62" i="9"/>
  <c r="Z62" i="9" s="1"/>
  <c r="AB62" i="9" s="1"/>
  <c r="AD62" i="9" s="1"/>
  <c r="AF62" i="9" s="1"/>
  <c r="C62" i="10" s="1"/>
  <c r="S5" i="10"/>
  <c r="N5" i="10"/>
  <c r="X252" i="10"/>
  <c r="Z252" i="10" s="1"/>
  <c r="AB252" i="10" s="1"/>
  <c r="AD252" i="10" s="1"/>
  <c r="AF252" i="10" s="1"/>
  <c r="V220" i="10"/>
  <c r="W69" i="10"/>
  <c r="L270" i="10"/>
  <c r="V270" i="10" s="1"/>
  <c r="M270" i="10"/>
  <c r="Q270" i="10"/>
  <c r="R270" i="10"/>
  <c r="N13" i="10"/>
  <c r="S13" i="10"/>
  <c r="V66" i="9"/>
  <c r="Q117" i="10"/>
  <c r="W117" i="10" s="1"/>
  <c r="M117" i="10"/>
  <c r="L117" i="10"/>
  <c r="V117" i="10" s="1"/>
  <c r="R117" i="10"/>
  <c r="R179" i="10"/>
  <c r="Q179" i="10"/>
  <c r="L179" i="10"/>
  <c r="V179" i="10" s="1"/>
  <c r="M179" i="10"/>
  <c r="X152" i="9"/>
  <c r="Z152" i="9" s="1"/>
  <c r="AB152" i="9" s="1"/>
  <c r="AD152" i="9" s="1"/>
  <c r="AF152" i="9" s="1"/>
  <c r="C152" i="10" s="1"/>
  <c r="X152" i="10" s="1"/>
  <c r="Z152" i="10" s="1"/>
  <c r="AB152" i="10" s="1"/>
  <c r="AD152" i="10" s="1"/>
  <c r="AF152" i="10" s="1"/>
  <c r="Y152" i="9"/>
  <c r="Q85" i="10"/>
  <c r="W85" i="10" s="1"/>
  <c r="M85" i="10"/>
  <c r="L85" i="10"/>
  <c r="V85" i="10" s="1"/>
  <c r="R85" i="10"/>
  <c r="V86" i="10"/>
  <c r="W232" i="9"/>
  <c r="X294" i="9"/>
  <c r="Z294" i="9" s="1"/>
  <c r="AB294" i="9" s="1"/>
  <c r="AD294" i="9" s="1"/>
  <c r="AF294" i="9" s="1"/>
  <c r="C294" i="10" s="1"/>
  <c r="Y294" i="9"/>
  <c r="X178" i="9"/>
  <c r="Z178" i="9" s="1"/>
  <c r="AB178" i="9" s="1"/>
  <c r="AD178" i="9" s="1"/>
  <c r="AF178" i="9" s="1"/>
  <c r="C178" i="10" s="1"/>
  <c r="V269" i="10"/>
  <c r="Y132" i="10"/>
  <c r="R17" i="10"/>
  <c r="Q17" i="10"/>
  <c r="W17" i="10" s="1"/>
  <c r="M17" i="10"/>
  <c r="L17" i="10"/>
  <c r="V17" i="10" s="1"/>
  <c r="Q213" i="10"/>
  <c r="M213" i="10"/>
  <c r="L213" i="10"/>
  <c r="V213" i="10" s="1"/>
  <c r="R213" i="10"/>
  <c r="Y125" i="9"/>
  <c r="X125" i="9"/>
  <c r="Z125" i="9" s="1"/>
  <c r="AB125" i="9" s="1"/>
  <c r="AD125" i="9" s="1"/>
  <c r="AF125" i="9" s="1"/>
  <c r="C125" i="10" s="1"/>
  <c r="Y121" i="9"/>
  <c r="X121" i="9"/>
  <c r="Z121" i="9" s="1"/>
  <c r="AB121" i="9" s="1"/>
  <c r="AD121" i="9" s="1"/>
  <c r="AF121" i="9" s="1"/>
  <c r="C121" i="10" s="1"/>
  <c r="X126" i="9"/>
  <c r="Z126" i="9" s="1"/>
  <c r="AB126" i="9" s="1"/>
  <c r="AD126" i="9" s="1"/>
  <c r="AF126" i="9" s="1"/>
  <c r="C126" i="10" s="1"/>
  <c r="X285" i="10"/>
  <c r="Z285" i="10" s="1"/>
  <c r="AB285" i="10" s="1"/>
  <c r="AD285" i="10" s="1"/>
  <c r="AF285" i="10" s="1"/>
  <c r="W156" i="9"/>
  <c r="R22" i="10"/>
  <c r="M22" i="10"/>
  <c r="L22" i="10"/>
  <c r="V22" i="10" s="1"/>
  <c r="Q22" i="10"/>
  <c r="V105" i="10"/>
  <c r="X88" i="9"/>
  <c r="Z88" i="9" s="1"/>
  <c r="AB88" i="9" s="1"/>
  <c r="AD88" i="9" s="1"/>
  <c r="AF88" i="9" s="1"/>
  <c r="C88" i="10" s="1"/>
  <c r="X229" i="9"/>
  <c r="Z229" i="9" s="1"/>
  <c r="AB229" i="9" s="1"/>
  <c r="AD229" i="9" s="1"/>
  <c r="AF229" i="9" s="1"/>
  <c r="C229" i="10" s="1"/>
  <c r="Y229" i="9"/>
  <c r="Y252" i="9"/>
  <c r="X252" i="9"/>
  <c r="Z252" i="9" s="1"/>
  <c r="AB252" i="9" s="1"/>
  <c r="AD252" i="9" s="1"/>
  <c r="AF252" i="9" s="1"/>
  <c r="C252" i="10" s="1"/>
  <c r="Y252" i="10" s="1"/>
  <c r="Y81" i="9"/>
  <c r="X81" i="9"/>
  <c r="Z81" i="9" s="1"/>
  <c r="AB81" i="9" s="1"/>
  <c r="AD81" i="9" s="1"/>
  <c r="AF81" i="9" s="1"/>
  <c r="C81" i="10" s="1"/>
  <c r="X61" i="9"/>
  <c r="Z61" i="9" s="1"/>
  <c r="AB61" i="9" s="1"/>
  <c r="AD61" i="9" s="1"/>
  <c r="AF61" i="9" s="1"/>
  <c r="C61" i="10" s="1"/>
  <c r="R111" i="10"/>
  <c r="L111" i="10"/>
  <c r="Q111" i="10"/>
  <c r="M111" i="10"/>
  <c r="Y105" i="9"/>
  <c r="X105" i="9"/>
  <c r="Z105" i="9" s="1"/>
  <c r="AB105" i="9" s="1"/>
  <c r="AD105" i="9" s="1"/>
  <c r="AF105" i="9" s="1"/>
  <c r="C105" i="10" s="1"/>
  <c r="W89" i="10"/>
  <c r="R127" i="10"/>
  <c r="L127" i="10"/>
  <c r="V127" i="10" s="1"/>
  <c r="Q127" i="10"/>
  <c r="W127" i="10" s="1"/>
  <c r="M127" i="10"/>
  <c r="W184" i="10"/>
  <c r="V135" i="9"/>
  <c r="Y83" i="9"/>
  <c r="X83" i="9"/>
  <c r="Z83" i="9" s="1"/>
  <c r="AB83" i="9" s="1"/>
  <c r="AD83" i="9" s="1"/>
  <c r="AF83" i="9" s="1"/>
  <c r="C83" i="10" s="1"/>
  <c r="L29" i="10"/>
  <c r="R29" i="10"/>
  <c r="M29" i="10"/>
  <c r="Q29" i="10"/>
  <c r="W63" i="9"/>
  <c r="V284" i="9"/>
  <c r="X287" i="10"/>
  <c r="Z287" i="10" s="1"/>
  <c r="AB287" i="10" s="1"/>
  <c r="AD287" i="10" s="1"/>
  <c r="AF287" i="10" s="1"/>
  <c r="Q81" i="10"/>
  <c r="M81" i="10"/>
  <c r="L81" i="10"/>
  <c r="V81" i="10" s="1"/>
  <c r="R81" i="10"/>
  <c r="R71" i="10"/>
  <c r="L71" i="10"/>
  <c r="V71" i="10" s="1"/>
  <c r="Q71" i="10"/>
  <c r="W71" i="10" s="1"/>
  <c r="M71" i="10"/>
  <c r="X10" i="9"/>
  <c r="Z10" i="9" s="1"/>
  <c r="AB10" i="9" s="1"/>
  <c r="AD10" i="9" s="1"/>
  <c r="AF10" i="9" s="1"/>
  <c r="W289" i="10"/>
  <c r="V115" i="9"/>
  <c r="W140" i="9"/>
  <c r="X35" i="10"/>
  <c r="Z35" i="10" s="1"/>
  <c r="AB35" i="10" s="1"/>
  <c r="AD35" i="10" s="1"/>
  <c r="AF35" i="10" s="1"/>
  <c r="V120" i="10"/>
  <c r="V70" i="9"/>
  <c r="V22" i="9"/>
  <c r="AA268" i="9"/>
  <c r="AC268" i="9" s="1"/>
  <c r="AE268" i="9" s="1"/>
  <c r="AG268" i="9" s="1"/>
  <c r="R143" i="10"/>
  <c r="L143" i="10"/>
  <c r="Q143" i="10"/>
  <c r="M143" i="10"/>
  <c r="X90" i="9"/>
  <c r="Z90" i="9" s="1"/>
  <c r="AB90" i="9" s="1"/>
  <c r="AD90" i="9" s="1"/>
  <c r="AF90" i="9" s="1"/>
  <c r="C90" i="10" s="1"/>
  <c r="Q209" i="10"/>
  <c r="M209" i="10"/>
  <c r="L209" i="10"/>
  <c r="R209" i="10"/>
  <c r="Q229" i="10"/>
  <c r="W229" i="10" s="1"/>
  <c r="M229" i="10"/>
  <c r="L229" i="10"/>
  <c r="V229" i="10" s="1"/>
  <c r="R229" i="10"/>
  <c r="V225" i="10"/>
  <c r="X182" i="9"/>
  <c r="Z182" i="9" s="1"/>
  <c r="AB182" i="9" s="1"/>
  <c r="AD182" i="9" s="1"/>
  <c r="AF182" i="9" s="1"/>
  <c r="C182" i="10" s="1"/>
  <c r="X182" i="10" s="1"/>
  <c r="Z182" i="10" s="1"/>
  <c r="AB182" i="10" s="1"/>
  <c r="AD182" i="10" s="1"/>
  <c r="AF182" i="10" s="1"/>
  <c r="X184" i="9"/>
  <c r="Z184" i="9" s="1"/>
  <c r="AB184" i="9" s="1"/>
  <c r="AD184" i="9" s="1"/>
  <c r="AF184" i="9" s="1"/>
  <c r="C184" i="10" s="1"/>
  <c r="Y184" i="9"/>
  <c r="V230" i="10"/>
  <c r="X267" i="9"/>
  <c r="Z267" i="9" s="1"/>
  <c r="AB267" i="9" s="1"/>
  <c r="AD267" i="9" s="1"/>
  <c r="AF267" i="9" s="1"/>
  <c r="C267" i="10" s="1"/>
  <c r="V23" i="9"/>
  <c r="Y23" i="9" s="1"/>
  <c r="X215" i="9"/>
  <c r="Z215" i="9" s="1"/>
  <c r="AB215" i="9" s="1"/>
  <c r="AD215" i="9" s="1"/>
  <c r="AF215" i="9" s="1"/>
  <c r="C215" i="10" s="1"/>
  <c r="Y215" i="9"/>
  <c r="V118" i="9"/>
  <c r="X104" i="9"/>
  <c r="Z104" i="9" s="1"/>
  <c r="AB104" i="9" s="1"/>
  <c r="AD104" i="9" s="1"/>
  <c r="AF104" i="9" s="1"/>
  <c r="C104" i="10" s="1"/>
  <c r="V296" i="9"/>
  <c r="Y185" i="9"/>
  <c r="X185" i="9"/>
  <c r="Z185" i="9" s="1"/>
  <c r="AB185" i="9" s="1"/>
  <c r="AD185" i="9" s="1"/>
  <c r="AF185" i="9" s="1"/>
  <c r="C185" i="10" s="1"/>
  <c r="X158" i="9"/>
  <c r="Z158" i="9" s="1"/>
  <c r="AB158" i="9" s="1"/>
  <c r="AD158" i="9" s="1"/>
  <c r="AF158" i="9" s="1"/>
  <c r="C158" i="10" s="1"/>
  <c r="V54" i="9"/>
  <c r="R279" i="10"/>
  <c r="L279" i="10"/>
  <c r="Q279" i="10"/>
  <c r="M279" i="10"/>
  <c r="R12" i="10"/>
  <c r="M12" i="10"/>
  <c r="Q12" i="10"/>
  <c r="L12" i="10"/>
  <c r="L206" i="10"/>
  <c r="M206" i="10"/>
  <c r="Q206" i="10"/>
  <c r="W206" i="10" s="1"/>
  <c r="R206" i="10"/>
  <c r="R216" i="10"/>
  <c r="Q216" i="10"/>
  <c r="M216" i="10"/>
  <c r="L216" i="10"/>
  <c r="V216" i="10" s="1"/>
  <c r="V243" i="10"/>
  <c r="W108" i="9"/>
  <c r="X102" i="9"/>
  <c r="Z102" i="9" s="1"/>
  <c r="AB102" i="9" s="1"/>
  <c r="AD102" i="9" s="1"/>
  <c r="AF102" i="9" s="1"/>
  <c r="C102" i="10" s="1"/>
  <c r="V196" i="10"/>
  <c r="Y189" i="9"/>
  <c r="X189" i="9"/>
  <c r="Z189" i="9" s="1"/>
  <c r="AB189" i="9" s="1"/>
  <c r="AD189" i="9" s="1"/>
  <c r="AF189" i="9" s="1"/>
  <c r="C189" i="10" s="1"/>
  <c r="V168" i="9"/>
  <c r="V208" i="10"/>
  <c r="W203" i="10"/>
  <c r="V224" i="10"/>
  <c r="L11" i="10"/>
  <c r="R11" i="10"/>
  <c r="Q11" i="10"/>
  <c r="W11" i="10" s="1"/>
  <c r="M11" i="10"/>
  <c r="V197" i="10"/>
  <c r="X154" i="9"/>
  <c r="Z154" i="9" s="1"/>
  <c r="AB154" i="9" s="1"/>
  <c r="AD154" i="9" s="1"/>
  <c r="AF154" i="9" s="1"/>
  <c r="C154" i="10" s="1"/>
  <c r="R107" i="10"/>
  <c r="M107" i="10"/>
  <c r="Q107" i="10"/>
  <c r="L107" i="10"/>
  <c r="V247" i="9"/>
  <c r="X139" i="9"/>
  <c r="Z139" i="9" s="1"/>
  <c r="AB139" i="9" s="1"/>
  <c r="AD139" i="9" s="1"/>
  <c r="AF139" i="9" s="1"/>
  <c r="C139" i="10" s="1"/>
  <c r="V179" i="9"/>
  <c r="Y80" i="10"/>
  <c r="X80" i="10"/>
  <c r="Z80" i="10" s="1"/>
  <c r="AB80" i="10" s="1"/>
  <c r="AD80" i="10" s="1"/>
  <c r="AF80" i="10" s="1"/>
  <c r="X73" i="9"/>
  <c r="Z73" i="9" s="1"/>
  <c r="AB73" i="9" s="1"/>
  <c r="AD73" i="9" s="1"/>
  <c r="AF73" i="9" s="1"/>
  <c r="C73" i="10" s="1"/>
  <c r="W88" i="10"/>
  <c r="V292" i="9"/>
  <c r="V56" i="10"/>
  <c r="Y56" i="10" s="1"/>
  <c r="W250" i="10"/>
  <c r="V250" i="10"/>
  <c r="V152" i="10"/>
  <c r="W237" i="10"/>
  <c r="W235" i="9"/>
  <c r="W107" i="9"/>
  <c r="V37" i="9"/>
  <c r="W149" i="10"/>
  <c r="V297" i="10"/>
  <c r="V148" i="10"/>
  <c r="Y148" i="10" s="1"/>
  <c r="W18" i="10"/>
  <c r="W213" i="9"/>
  <c r="Y260" i="9"/>
  <c r="X260" i="9"/>
  <c r="Z260" i="9" s="1"/>
  <c r="AB260" i="9" s="1"/>
  <c r="AD260" i="9" s="1"/>
  <c r="AF260" i="9" s="1"/>
  <c r="C260" i="10" s="1"/>
  <c r="W98" i="9"/>
  <c r="V115" i="10"/>
  <c r="V298" i="10"/>
  <c r="Y298" i="10" s="1"/>
  <c r="V110" i="9"/>
  <c r="Y110" i="9" s="1"/>
  <c r="W233" i="9"/>
  <c r="V233" i="9"/>
  <c r="X274" i="9"/>
  <c r="Z274" i="9" s="1"/>
  <c r="AB274" i="9" s="1"/>
  <c r="AD274" i="9" s="1"/>
  <c r="AF274" i="9" s="1"/>
  <c r="C274" i="10" s="1"/>
  <c r="X274" i="10" s="1"/>
  <c r="Z274" i="10" s="1"/>
  <c r="AB274" i="10" s="1"/>
  <c r="AD274" i="10" s="1"/>
  <c r="AF274" i="10" s="1"/>
  <c r="Y274" i="9"/>
  <c r="W144" i="9"/>
  <c r="V303" i="10"/>
  <c r="W303" i="10"/>
  <c r="W271" i="10"/>
  <c r="Y11" i="9"/>
  <c r="X11" i="9"/>
  <c r="Z11" i="9" s="1"/>
  <c r="AB11" i="9" s="1"/>
  <c r="AD11" i="9" s="1"/>
  <c r="AF11" i="9" s="1"/>
  <c r="Y276" i="9"/>
  <c r="X276" i="9"/>
  <c r="Z276" i="9" s="1"/>
  <c r="AB276" i="9" s="1"/>
  <c r="AD276" i="9" s="1"/>
  <c r="AF276" i="9" s="1"/>
  <c r="C276" i="10" s="1"/>
  <c r="V145" i="10"/>
  <c r="W40" i="10"/>
  <c r="L37" i="10"/>
  <c r="V37" i="10" s="1"/>
  <c r="M37" i="10"/>
  <c r="R37" i="10"/>
  <c r="Q37" i="10"/>
  <c r="V134" i="9"/>
  <c r="W14" i="9"/>
  <c r="W260" i="10"/>
  <c r="W257" i="10"/>
  <c r="V38" i="9"/>
  <c r="W211" i="10"/>
  <c r="W237" i="9"/>
  <c r="V237" i="9"/>
  <c r="V100" i="10"/>
  <c r="W100" i="10"/>
  <c r="R232" i="10"/>
  <c r="Q232" i="10"/>
  <c r="M232" i="10"/>
  <c r="L232" i="10"/>
  <c r="W278" i="10"/>
  <c r="V156" i="10"/>
  <c r="Y297" i="9"/>
  <c r="X297" i="9"/>
  <c r="Z297" i="9" s="1"/>
  <c r="AB297" i="9" s="1"/>
  <c r="AD297" i="9" s="1"/>
  <c r="AF297" i="9" s="1"/>
  <c r="C297" i="10" s="1"/>
  <c r="R291" i="10"/>
  <c r="M291" i="10"/>
  <c r="Q291" i="10"/>
  <c r="W291" i="10" s="1"/>
  <c r="L291" i="10"/>
  <c r="V291" i="10" s="1"/>
  <c r="L106" i="10"/>
  <c r="R106" i="10"/>
  <c r="Q106" i="10"/>
  <c r="W106" i="10" s="1"/>
  <c r="M106" i="10"/>
  <c r="V123" i="10"/>
  <c r="W268" i="10"/>
  <c r="V262" i="9"/>
  <c r="W166" i="9"/>
  <c r="AC93" i="9"/>
  <c r="AE93" i="9" s="1"/>
  <c r="AG93" i="9" s="1"/>
  <c r="AA93" i="9"/>
  <c r="X76" i="9"/>
  <c r="Z76" i="9" s="1"/>
  <c r="AB76" i="9" s="1"/>
  <c r="AD76" i="9" s="1"/>
  <c r="AF76" i="9" s="1"/>
  <c r="C76" i="10" s="1"/>
  <c r="Y76" i="9"/>
  <c r="V136" i="9"/>
  <c r="W202" i="9"/>
  <c r="W249" i="10"/>
  <c r="V249" i="10"/>
  <c r="W113" i="10"/>
  <c r="V112" i="9"/>
  <c r="R280" i="10"/>
  <c r="Q280" i="10"/>
  <c r="M280" i="10"/>
  <c r="L280" i="10"/>
  <c r="V280" i="10" s="1"/>
  <c r="V145" i="9"/>
  <c r="W160" i="9"/>
  <c r="AC47" i="9"/>
  <c r="AE47" i="9" s="1"/>
  <c r="AG47" i="9" s="1"/>
  <c r="AA47" i="9"/>
  <c r="R31" i="10"/>
  <c r="M31" i="10"/>
  <c r="L31" i="10"/>
  <c r="Q31" i="10"/>
  <c r="W31" i="10" s="1"/>
  <c r="W236" i="9"/>
  <c r="V173" i="9"/>
  <c r="Y173" i="9" s="1"/>
  <c r="W123" i="9"/>
  <c r="W294" i="10"/>
  <c r="V204" i="9"/>
  <c r="V167" i="9"/>
  <c r="W216" i="9"/>
  <c r="V94" i="9"/>
  <c r="Y94" i="9" s="1"/>
  <c r="V198" i="10"/>
  <c r="W6" i="9"/>
  <c r="V26" i="9"/>
  <c r="Y26" i="9" s="1"/>
  <c r="V84" i="10"/>
  <c r="V100" i="9"/>
  <c r="V97" i="10"/>
  <c r="H7" i="10"/>
  <c r="G7" i="10"/>
  <c r="V72" i="10"/>
  <c r="Y72" i="10" s="1"/>
  <c r="W228" i="10"/>
  <c r="V64" i="10"/>
  <c r="W104" i="10"/>
  <c r="V242" i="10"/>
  <c r="V192" i="10"/>
  <c r="V119" i="10"/>
  <c r="V30" i="9"/>
  <c r="Y30" i="9" s="1"/>
  <c r="R259" i="10"/>
  <c r="M259" i="10"/>
  <c r="Q259" i="10"/>
  <c r="W259" i="10" s="1"/>
  <c r="L259" i="10"/>
  <c r="V259" i="10" s="1"/>
  <c r="R147" i="10"/>
  <c r="M147" i="10"/>
  <c r="L147" i="10"/>
  <c r="V147" i="10" s="1"/>
  <c r="Q147" i="10"/>
  <c r="W147" i="10" s="1"/>
  <c r="W282" i="10"/>
  <c r="V282" i="10"/>
  <c r="AC231" i="9"/>
  <c r="AE231" i="9" s="1"/>
  <c r="AG231" i="9" s="1"/>
  <c r="AA231" i="9"/>
  <c r="R161" i="10"/>
  <c r="Q161" i="10"/>
  <c r="L161" i="10"/>
  <c r="V161" i="10" s="1"/>
  <c r="M161" i="10"/>
  <c r="V302" i="9"/>
  <c r="X8" i="9"/>
  <c r="Z8" i="9" s="1"/>
  <c r="AB8" i="9" s="1"/>
  <c r="AD8" i="9" s="1"/>
  <c r="AF8" i="9" s="1"/>
  <c r="Y8" i="9"/>
  <c r="W128" i="10"/>
  <c r="V288" i="10"/>
  <c r="X40" i="9"/>
  <c r="Z40" i="9" s="1"/>
  <c r="AB40" i="9" s="1"/>
  <c r="AD40" i="9" s="1"/>
  <c r="AF40" i="9" s="1"/>
  <c r="C40" i="10" s="1"/>
  <c r="Y40" i="9"/>
  <c r="L94" i="10"/>
  <c r="M94" i="10"/>
  <c r="R94" i="10"/>
  <c r="Q94" i="10"/>
  <c r="A11" i="17"/>
  <c r="A10" i="10"/>
  <c r="A10" i="9"/>
  <c r="A12" i="5"/>
  <c r="A10" i="7"/>
  <c r="W286" i="9"/>
  <c r="Y214" i="9"/>
  <c r="X214" i="9"/>
  <c r="Z214" i="9" s="1"/>
  <c r="AB214" i="9" s="1"/>
  <c r="AD214" i="9" s="1"/>
  <c r="AF214" i="9" s="1"/>
  <c r="C214" i="10" s="1"/>
  <c r="W169" i="9"/>
  <c r="V62" i="9"/>
  <c r="Y62" i="9" s="1"/>
  <c r="V69" i="10"/>
  <c r="W150" i="9"/>
  <c r="W146" i="9"/>
  <c r="V152" i="9"/>
  <c r="V181" i="10"/>
  <c r="Y253" i="9"/>
  <c r="X253" i="9"/>
  <c r="Z253" i="9" s="1"/>
  <c r="AB253" i="9" s="1"/>
  <c r="AD253" i="9" s="1"/>
  <c r="AF253" i="9" s="1"/>
  <c r="C253" i="10" s="1"/>
  <c r="X253" i="10" s="1"/>
  <c r="Z253" i="10" s="1"/>
  <c r="AB253" i="10" s="1"/>
  <c r="AD253" i="10" s="1"/>
  <c r="AF253" i="10" s="1"/>
  <c r="W226" i="10"/>
  <c r="Q65" i="10"/>
  <c r="W65" i="10" s="1"/>
  <c r="M65" i="10"/>
  <c r="L65" i="10"/>
  <c r="V65" i="10" s="1"/>
  <c r="R65" i="10"/>
  <c r="X12" i="9"/>
  <c r="Z12" i="9" s="1"/>
  <c r="AB12" i="9" s="1"/>
  <c r="AD12" i="9" s="1"/>
  <c r="AF12" i="9" s="1"/>
  <c r="Y12" i="9"/>
  <c r="Y301" i="9"/>
  <c r="X301" i="9"/>
  <c r="Z301" i="9" s="1"/>
  <c r="AB301" i="9" s="1"/>
  <c r="AD301" i="9" s="1"/>
  <c r="AF301" i="9" s="1"/>
  <c r="C301" i="10" s="1"/>
  <c r="Q299" i="10"/>
  <c r="M299" i="10"/>
  <c r="R299" i="10"/>
  <c r="L299" i="10"/>
  <c r="X36" i="9"/>
  <c r="Z36" i="9" s="1"/>
  <c r="AB36" i="9" s="1"/>
  <c r="AD36" i="9" s="1"/>
  <c r="AF36" i="9" s="1"/>
  <c r="C36" i="10" s="1"/>
  <c r="Y36" i="9"/>
  <c r="Y264" i="9"/>
  <c r="X264" i="9"/>
  <c r="Z264" i="9" s="1"/>
  <c r="AB264" i="9" s="1"/>
  <c r="AD264" i="9" s="1"/>
  <c r="AF264" i="9" s="1"/>
  <c r="C264" i="10" s="1"/>
  <c r="V178" i="9"/>
  <c r="Y178" i="9" s="1"/>
  <c r="W211" i="9"/>
  <c r="Y77" i="9"/>
  <c r="X77" i="9"/>
  <c r="Z77" i="9" s="1"/>
  <c r="AB77" i="9" s="1"/>
  <c r="AD77" i="9" s="1"/>
  <c r="AF77" i="9" s="1"/>
  <c r="C77" i="10" s="1"/>
  <c r="W275" i="9"/>
  <c r="V125" i="9"/>
  <c r="W255" i="10"/>
  <c r="W147" i="9"/>
  <c r="W172" i="9"/>
  <c r="W86" i="9"/>
  <c r="W198" i="9"/>
  <c r="V183" i="10"/>
  <c r="W143" i="9"/>
  <c r="V199" i="9"/>
  <c r="V19" i="10"/>
  <c r="Y19" i="10" s="1"/>
  <c r="Y249" i="9"/>
  <c r="X249" i="9"/>
  <c r="Z249" i="9" s="1"/>
  <c r="AB249" i="9" s="1"/>
  <c r="AD249" i="9" s="1"/>
  <c r="AF249" i="9" s="1"/>
  <c r="C249" i="10" s="1"/>
  <c r="V176" i="10"/>
  <c r="V126" i="9"/>
  <c r="Y126" i="9" s="1"/>
  <c r="Y71" i="9"/>
  <c r="X71" i="9"/>
  <c r="Z71" i="9" s="1"/>
  <c r="AB71" i="9" s="1"/>
  <c r="AD71" i="9" s="1"/>
  <c r="AF71" i="9" s="1"/>
  <c r="C71" i="10" s="1"/>
  <c r="V285" i="10"/>
  <c r="Y285" i="10" s="1"/>
  <c r="W292" i="10"/>
  <c r="W258" i="10"/>
  <c r="V258" i="10"/>
  <c r="Y41" i="9"/>
  <c r="X41" i="9"/>
  <c r="Z41" i="9" s="1"/>
  <c r="AB41" i="9" s="1"/>
  <c r="AD41" i="9" s="1"/>
  <c r="AF41" i="9" s="1"/>
  <c r="C41" i="10" s="1"/>
  <c r="Y41" i="10" s="1"/>
  <c r="R75" i="10"/>
  <c r="M75" i="10"/>
  <c r="Q75" i="10"/>
  <c r="L75" i="10"/>
  <c r="W225" i="9"/>
  <c r="V225" i="9"/>
  <c r="V68" i="10"/>
  <c r="W68" i="10"/>
  <c r="V88" i="9"/>
  <c r="Y88" i="9" s="1"/>
  <c r="Y181" i="9"/>
  <c r="X181" i="9"/>
  <c r="Z181" i="9" s="1"/>
  <c r="AB181" i="9" s="1"/>
  <c r="AD181" i="9" s="1"/>
  <c r="AF181" i="9" s="1"/>
  <c r="C181" i="10" s="1"/>
  <c r="R38" i="10"/>
  <c r="M38" i="10"/>
  <c r="Q38" i="10"/>
  <c r="L38" i="10"/>
  <c r="V38" i="10" s="1"/>
  <c r="W79" i="9"/>
  <c r="V61" i="9"/>
  <c r="Y61" i="9" s="1"/>
  <c r="W171" i="9"/>
  <c r="W91" i="9"/>
  <c r="V89" i="10"/>
  <c r="V83" i="9"/>
  <c r="V199" i="10"/>
  <c r="Y199" i="10" s="1"/>
  <c r="W93" i="10"/>
  <c r="V204" i="10"/>
  <c r="W257" i="9"/>
  <c r="V63" i="9"/>
  <c r="L78" i="10"/>
  <c r="M78" i="10"/>
  <c r="R78" i="10"/>
  <c r="Q78" i="10"/>
  <c r="W78" i="10" s="1"/>
  <c r="AC103" i="9"/>
  <c r="AE103" i="9" s="1"/>
  <c r="AG103" i="9" s="1"/>
  <c r="AA103" i="9"/>
  <c r="W106" i="9"/>
  <c r="W116" i="9"/>
  <c r="W45" i="10"/>
  <c r="W58" i="10"/>
  <c r="V58" i="10"/>
  <c r="W16" i="10"/>
  <c r="V287" i="10"/>
  <c r="Y287" i="10" s="1"/>
  <c r="L300" i="10"/>
  <c r="R300" i="10"/>
  <c r="M300" i="10"/>
  <c r="Q300" i="10"/>
  <c r="W300" i="10" s="1"/>
  <c r="V10" i="9"/>
  <c r="Y10" i="9" s="1"/>
  <c r="V187" i="10"/>
  <c r="V289" i="10"/>
  <c r="W142" i="9"/>
  <c r="V160" i="10"/>
  <c r="V243" i="9"/>
  <c r="X246" i="9"/>
  <c r="Z246" i="9" s="1"/>
  <c r="AB246" i="9" s="1"/>
  <c r="AD246" i="9" s="1"/>
  <c r="AF246" i="9" s="1"/>
  <c r="C246" i="10" s="1"/>
  <c r="Y246" i="9"/>
  <c r="V197" i="9"/>
  <c r="Y241" i="9"/>
  <c r="X241" i="9"/>
  <c r="Z241" i="9" s="1"/>
  <c r="AB241" i="9" s="1"/>
  <c r="AD241" i="9" s="1"/>
  <c r="AF241" i="9" s="1"/>
  <c r="C241" i="10" s="1"/>
  <c r="X241" i="10" s="1"/>
  <c r="Z241" i="10" s="1"/>
  <c r="AB241" i="10" s="1"/>
  <c r="AD241" i="10" s="1"/>
  <c r="AF241" i="10" s="1"/>
  <c r="W217" i="9"/>
  <c r="V217" i="9"/>
  <c r="W277" i="10"/>
  <c r="W207" i="10"/>
  <c r="W82" i="9"/>
  <c r="V90" i="9"/>
  <c r="Y90" i="9" s="1"/>
  <c r="W121" i="10"/>
  <c r="V284" i="10"/>
  <c r="W284" i="10"/>
  <c r="V92" i="9"/>
  <c r="Y92" i="9" s="1"/>
  <c r="L185" i="10"/>
  <c r="R185" i="10"/>
  <c r="M185" i="10"/>
  <c r="Q185" i="10"/>
  <c r="W187" i="9"/>
  <c r="V182" i="9"/>
  <c r="Y182" i="9" s="1"/>
  <c r="H11" i="17"/>
  <c r="K10" i="10"/>
  <c r="W112" i="10"/>
  <c r="V184" i="9"/>
  <c r="W230" i="10"/>
  <c r="V267" i="9"/>
  <c r="Y267" i="9" s="1"/>
  <c r="AC238" i="9"/>
  <c r="AE238" i="9" s="1"/>
  <c r="AG238" i="9" s="1"/>
  <c r="AA238" i="9"/>
  <c r="W159" i="9"/>
  <c r="Q265" i="10"/>
  <c r="W265" i="10" s="1"/>
  <c r="M265" i="10"/>
  <c r="L265" i="10"/>
  <c r="R265" i="10"/>
  <c r="V104" i="9"/>
  <c r="Y104" i="9" s="1"/>
  <c r="V253" i="10"/>
  <c r="Y253" i="10" s="1"/>
  <c r="V158" i="9"/>
  <c r="Y158" i="9" s="1"/>
  <c r="V208" i="9"/>
  <c r="W208" i="9"/>
  <c r="R43" i="10"/>
  <c r="M43" i="10"/>
  <c r="Q43" i="10"/>
  <c r="W43" i="10" s="1"/>
  <c r="L43" i="10"/>
  <c r="AA97" i="9"/>
  <c r="AC97" i="9" s="1"/>
  <c r="AE97" i="9" s="1"/>
  <c r="AG97" i="9" s="1"/>
  <c r="W131" i="9"/>
  <c r="AA239" i="9"/>
  <c r="AC239" i="9" s="1"/>
  <c r="AE239" i="9" s="1"/>
  <c r="AG239" i="9" s="1"/>
  <c r="W243" i="10"/>
  <c r="V102" i="9"/>
  <c r="Y102" i="9" s="1"/>
  <c r="V189" i="9"/>
  <c r="V57" i="9"/>
  <c r="W189" i="10"/>
  <c r="W96" i="9"/>
  <c r="V233" i="10"/>
  <c r="W171" i="10"/>
  <c r="V246" i="10"/>
  <c r="Q158" i="10"/>
  <c r="W158" i="10" s="1"/>
  <c r="M158" i="10"/>
  <c r="L158" i="10"/>
  <c r="V158" i="10" s="1"/>
  <c r="R158" i="10"/>
  <c r="V154" i="9"/>
  <c r="Y154" i="9" s="1"/>
  <c r="W207" i="9"/>
  <c r="V139" i="9"/>
  <c r="Y139" i="9" s="1"/>
  <c r="R9" i="10"/>
  <c r="Q9" i="10"/>
  <c r="W9" i="10" s="1"/>
  <c r="M9" i="10"/>
  <c r="L9" i="10"/>
  <c r="Q178" i="10"/>
  <c r="L178" i="10"/>
  <c r="V178" i="10" s="1"/>
  <c r="M178" i="10"/>
  <c r="R178" i="10"/>
  <c r="W138" i="10"/>
  <c r="V138" i="10"/>
  <c r="V80" i="10"/>
  <c r="M34" i="10"/>
  <c r="L34" i="10"/>
  <c r="V34" i="10" s="1"/>
  <c r="R34" i="10"/>
  <c r="Q34" i="10"/>
  <c r="V73" i="9"/>
  <c r="Y73" i="9" s="1"/>
  <c r="Y212" i="10"/>
  <c r="X212" i="10"/>
  <c r="Z212" i="10" s="1"/>
  <c r="AB212" i="10" s="1"/>
  <c r="AD212" i="10" s="1"/>
  <c r="AF212" i="10" s="1"/>
  <c r="X193" i="9"/>
  <c r="Z193" i="9" s="1"/>
  <c r="AB193" i="9" s="1"/>
  <c r="AD193" i="9" s="1"/>
  <c r="AF193" i="9" s="1"/>
  <c r="C193" i="10" s="1"/>
  <c r="Y193" i="9"/>
  <c r="R302" i="10"/>
  <c r="M302" i="10"/>
  <c r="L302" i="10"/>
  <c r="V302" i="10" s="1"/>
  <c r="Q302" i="10"/>
  <c r="Y75" i="9"/>
  <c r="X75" i="9"/>
  <c r="Z75" i="9" s="1"/>
  <c r="AB75" i="9" s="1"/>
  <c r="AD75" i="9" s="1"/>
  <c r="AF75" i="9" s="1"/>
  <c r="C75" i="10" s="1"/>
  <c r="Y283" i="9"/>
  <c r="X283" i="9"/>
  <c r="Z283" i="9" s="1"/>
  <c r="AB283" i="9" s="1"/>
  <c r="AD283" i="9" s="1"/>
  <c r="AF283" i="9" s="1"/>
  <c r="C283" i="10" s="1"/>
  <c r="X242" i="9"/>
  <c r="Z242" i="9" s="1"/>
  <c r="AB242" i="9" s="1"/>
  <c r="AD242" i="9" s="1"/>
  <c r="AF242" i="9" s="1"/>
  <c r="C242" i="10" s="1"/>
  <c r="Y242" i="9"/>
  <c r="X72" i="9"/>
  <c r="Z72" i="9" s="1"/>
  <c r="AB72" i="9" s="1"/>
  <c r="AD72" i="9" s="1"/>
  <c r="AF72" i="9" s="1"/>
  <c r="C72" i="10" s="1"/>
  <c r="X72" i="10" s="1"/>
  <c r="Z72" i="10" s="1"/>
  <c r="AB72" i="10" s="1"/>
  <c r="AD72" i="10" s="1"/>
  <c r="AF72" i="10" s="1"/>
  <c r="Y72" i="9"/>
  <c r="X298" i="10"/>
  <c r="Z298" i="10" s="1"/>
  <c r="AB298" i="10" s="1"/>
  <c r="AD298" i="10" s="1"/>
  <c r="AF298" i="10" s="1"/>
  <c r="Q194" i="10"/>
  <c r="L194" i="10"/>
  <c r="V194" i="10" s="1"/>
  <c r="R194" i="10"/>
  <c r="M194" i="10"/>
  <c r="Q236" i="10"/>
  <c r="W236" i="10" s="1"/>
  <c r="M236" i="10"/>
  <c r="R236" i="10"/>
  <c r="L236" i="10"/>
  <c r="X188" i="9"/>
  <c r="Z188" i="9" s="1"/>
  <c r="AB188" i="9" s="1"/>
  <c r="AD188" i="9" s="1"/>
  <c r="AF188" i="9" s="1"/>
  <c r="C188" i="10" s="1"/>
  <c r="Y188" i="9"/>
  <c r="Y36" i="10"/>
  <c r="X36" i="10"/>
  <c r="Z36" i="10" s="1"/>
  <c r="AB36" i="10" s="1"/>
  <c r="AD36" i="10" s="1"/>
  <c r="AF36" i="10" s="1"/>
  <c r="Y55" i="9"/>
  <c r="X55" i="9"/>
  <c r="Z55" i="9" s="1"/>
  <c r="AB55" i="9" s="1"/>
  <c r="AD55" i="9" s="1"/>
  <c r="AF55" i="9" s="1"/>
  <c r="C55" i="10" s="1"/>
  <c r="X148" i="9"/>
  <c r="Z148" i="9" s="1"/>
  <c r="AB148" i="9" s="1"/>
  <c r="AD148" i="9" s="1"/>
  <c r="AF148" i="9" s="1"/>
  <c r="C148" i="10" s="1"/>
  <c r="X148" i="10" s="1"/>
  <c r="Z148" i="10" s="1"/>
  <c r="AB148" i="10" s="1"/>
  <c r="AD148" i="10" s="1"/>
  <c r="AF148" i="10" s="1"/>
  <c r="Y148" i="9"/>
  <c r="Y78" i="9"/>
  <c r="X78" i="9"/>
  <c r="Z78" i="9" s="1"/>
  <c r="AB78" i="9" s="1"/>
  <c r="AD78" i="9" s="1"/>
  <c r="AF78" i="9" s="1"/>
  <c r="C78" i="10" s="1"/>
  <c r="AA221" i="9"/>
  <c r="AC221" i="9" s="1"/>
  <c r="AE221" i="9" s="1"/>
  <c r="AG221" i="9" s="1"/>
  <c r="R223" i="10"/>
  <c r="Q223" i="10"/>
  <c r="M223" i="10"/>
  <c r="L223" i="10"/>
  <c r="V223" i="10" s="1"/>
  <c r="L155" i="10"/>
  <c r="V155" i="10" s="1"/>
  <c r="Q155" i="10"/>
  <c r="W155" i="10" s="1"/>
  <c r="M155" i="10"/>
  <c r="R155" i="10"/>
  <c r="Y200" i="9"/>
  <c r="X200" i="9"/>
  <c r="Z200" i="9" s="1"/>
  <c r="AB200" i="9" s="1"/>
  <c r="AD200" i="9" s="1"/>
  <c r="AF200" i="9" s="1"/>
  <c r="C200" i="10" s="1"/>
  <c r="X180" i="9"/>
  <c r="Z180" i="9" s="1"/>
  <c r="AB180" i="9" s="1"/>
  <c r="AD180" i="9" s="1"/>
  <c r="AF180" i="9" s="1"/>
  <c r="C180" i="10" s="1"/>
  <c r="Y180" i="9"/>
  <c r="R87" i="10"/>
  <c r="L87" i="10"/>
  <c r="Q87" i="10"/>
  <c r="M87" i="10"/>
  <c r="AA287" i="9"/>
  <c r="AC287" i="9" s="1"/>
  <c r="AE287" i="9" s="1"/>
  <c r="AG287" i="9" s="1"/>
  <c r="Y191" i="9"/>
  <c r="X191" i="9"/>
  <c r="Z191" i="9" s="1"/>
  <c r="AB191" i="9" s="1"/>
  <c r="AD191" i="9" s="1"/>
  <c r="AF191" i="9" s="1"/>
  <c r="C191" i="10" s="1"/>
  <c r="X191" i="10" s="1"/>
  <c r="Z191" i="10" s="1"/>
  <c r="AB191" i="10" s="1"/>
  <c r="AD191" i="10" s="1"/>
  <c r="AF191" i="10" s="1"/>
  <c r="Y299" i="9"/>
  <c r="X299" i="9"/>
  <c r="Z299" i="9" s="1"/>
  <c r="AB299" i="9" s="1"/>
  <c r="AD299" i="9" s="1"/>
  <c r="AF299" i="9" s="1"/>
  <c r="C299" i="10" s="1"/>
  <c r="Y74" i="10"/>
  <c r="L130" i="10"/>
  <c r="R130" i="10"/>
  <c r="Q130" i="10"/>
  <c r="W130" i="10" s="1"/>
  <c r="M130" i="10"/>
  <c r="Y122" i="9"/>
  <c r="X122" i="9"/>
  <c r="Z122" i="9" s="1"/>
  <c r="AB122" i="9" s="1"/>
  <c r="AD122" i="9" s="1"/>
  <c r="AF122" i="9" s="1"/>
  <c r="C122" i="10" s="1"/>
  <c r="X110" i="10"/>
  <c r="Z110" i="10" s="1"/>
  <c r="AB110" i="10" s="1"/>
  <c r="AD110" i="10" s="1"/>
  <c r="AF110" i="10" s="1"/>
  <c r="Y240" i="9"/>
  <c r="X240" i="9"/>
  <c r="Z240" i="9" s="1"/>
  <c r="AB240" i="9" s="1"/>
  <c r="AD240" i="9" s="1"/>
  <c r="AF240" i="9" s="1"/>
  <c r="C240" i="10" s="1"/>
  <c r="Y46" i="9"/>
  <c r="X46" i="9"/>
  <c r="Z46" i="9" s="1"/>
  <c r="AB46" i="9" s="1"/>
  <c r="AD46" i="9" s="1"/>
  <c r="AF46" i="9" s="1"/>
  <c r="C46" i="10" s="1"/>
  <c r="AA85" i="9"/>
  <c r="AC85" i="9" s="1"/>
  <c r="AE85" i="9" s="1"/>
  <c r="AG85" i="9" s="1"/>
  <c r="N9" i="10"/>
  <c r="S9" i="10"/>
  <c r="AA281" i="9"/>
  <c r="AC281" i="9" s="1"/>
  <c r="AE281" i="9" s="1"/>
  <c r="AG281" i="9" s="1"/>
  <c r="Q30" i="10"/>
  <c r="W30" i="10" s="1"/>
  <c r="L30" i="10"/>
  <c r="V30" i="10" s="1"/>
  <c r="R30" i="10"/>
  <c r="M30" i="10"/>
  <c r="X132" i="9"/>
  <c r="Z132" i="9" s="1"/>
  <c r="AB132" i="9" s="1"/>
  <c r="AD132" i="9" s="1"/>
  <c r="AF132" i="9" s="1"/>
  <c r="C132" i="10" s="1"/>
  <c r="X132" i="10" s="1"/>
  <c r="Z132" i="10" s="1"/>
  <c r="AB132" i="10" s="1"/>
  <c r="AD132" i="10" s="1"/>
  <c r="AF132" i="10" s="1"/>
  <c r="Y132" i="9"/>
  <c r="R95" i="10"/>
  <c r="L95" i="10"/>
  <c r="Q95" i="10"/>
  <c r="M95" i="10"/>
  <c r="X46" i="10"/>
  <c r="Z46" i="10" s="1"/>
  <c r="AB46" i="10" s="1"/>
  <c r="AD46" i="10" s="1"/>
  <c r="AF46" i="10" s="1"/>
  <c r="Y46" i="10"/>
  <c r="AA28" i="9"/>
  <c r="AC28" i="9" s="1"/>
  <c r="AE28" i="9" s="1"/>
  <c r="AG28" i="9" s="1"/>
  <c r="Y137" i="9"/>
  <c r="X137" i="9"/>
  <c r="Z137" i="9" s="1"/>
  <c r="AB137" i="9" s="1"/>
  <c r="AD137" i="9" s="1"/>
  <c r="AF137" i="9" s="1"/>
  <c r="C137" i="10" s="1"/>
  <c r="X282" i="9"/>
  <c r="Z282" i="9" s="1"/>
  <c r="AB282" i="9" s="1"/>
  <c r="AD282" i="9" s="1"/>
  <c r="AF282" i="9" s="1"/>
  <c r="C282" i="10" s="1"/>
  <c r="Y282" i="9"/>
  <c r="Y242" i="10"/>
  <c r="X242" i="10"/>
  <c r="Z242" i="10" s="1"/>
  <c r="AB242" i="10" s="1"/>
  <c r="AD242" i="10" s="1"/>
  <c r="AF242" i="10" s="1"/>
  <c r="W172" i="10"/>
  <c r="X120" i="9"/>
  <c r="Z120" i="9" s="1"/>
  <c r="AB120" i="9" s="1"/>
  <c r="AD120" i="9" s="1"/>
  <c r="AF120" i="9" s="1"/>
  <c r="C120" i="10" s="1"/>
  <c r="Y120" i="9"/>
  <c r="Q273" i="10"/>
  <c r="W273" i="10" s="1"/>
  <c r="M273" i="10"/>
  <c r="L273" i="10"/>
  <c r="R273" i="10"/>
  <c r="H7" i="17"/>
  <c r="K6" i="10"/>
  <c r="Y136" i="10"/>
  <c r="X136" i="10"/>
  <c r="Z136" i="10" s="1"/>
  <c r="AB136" i="10" s="1"/>
  <c r="AD136" i="10" s="1"/>
  <c r="AF136" i="10" s="1"/>
  <c r="C5" i="10"/>
  <c r="K6" i="17"/>
  <c r="AA279" i="9"/>
  <c r="AC279" i="9" s="1"/>
  <c r="AE279" i="9" s="1"/>
  <c r="AG279" i="9" s="1"/>
  <c r="R79" i="10"/>
  <c r="L79" i="10"/>
  <c r="V79" i="10" s="1"/>
  <c r="Q79" i="10"/>
  <c r="M79" i="10"/>
  <c r="R190" i="10"/>
  <c r="M190" i="10"/>
  <c r="Q190" i="10"/>
  <c r="W190" i="10" s="1"/>
  <c r="L190" i="10"/>
  <c r="V8" i="10"/>
  <c r="Y130" i="9"/>
  <c r="X130" i="9"/>
  <c r="Z130" i="9" s="1"/>
  <c r="AB130" i="9" s="1"/>
  <c r="AD130" i="9" s="1"/>
  <c r="AF130" i="9" s="1"/>
  <c r="C130" i="10" s="1"/>
  <c r="Y67" i="9"/>
  <c r="X67" i="9"/>
  <c r="Z67" i="9" s="1"/>
  <c r="AB67" i="9" s="1"/>
  <c r="AD67" i="9" s="1"/>
  <c r="AF67" i="9" s="1"/>
  <c r="C67" i="10" s="1"/>
  <c r="W293" i="10"/>
  <c r="X44" i="9"/>
  <c r="Z44" i="9" s="1"/>
  <c r="AB44" i="9" s="1"/>
  <c r="AD44" i="9" s="1"/>
  <c r="AF44" i="9" s="1"/>
  <c r="C44" i="10" s="1"/>
  <c r="Y44" i="9"/>
  <c r="Q261" i="10"/>
  <c r="M261" i="10"/>
  <c r="L261" i="10"/>
  <c r="V261" i="10" s="1"/>
  <c r="R261" i="10"/>
  <c r="Y99" i="9"/>
  <c r="X99" i="9"/>
  <c r="Z99" i="9" s="1"/>
  <c r="AB99" i="9" s="1"/>
  <c r="AD99" i="9" s="1"/>
  <c r="AF99" i="9" s="1"/>
  <c r="C99" i="10" s="1"/>
  <c r="Y99" i="10" s="1"/>
  <c r="L33" i="10"/>
  <c r="Q33" i="10"/>
  <c r="W33" i="10" s="1"/>
  <c r="M33" i="10"/>
  <c r="R33" i="10"/>
  <c r="Y17" i="9"/>
  <c r="X17" i="9"/>
  <c r="Z17" i="9" s="1"/>
  <c r="AB17" i="9" s="1"/>
  <c r="AD17" i="9" s="1"/>
  <c r="AF17" i="9" s="1"/>
  <c r="C17" i="10" s="1"/>
  <c r="Y113" i="9"/>
  <c r="X113" i="9"/>
  <c r="Z113" i="9" s="1"/>
  <c r="AB113" i="9" s="1"/>
  <c r="AD113" i="9" s="1"/>
  <c r="AF113" i="9" s="1"/>
  <c r="C113" i="10" s="1"/>
  <c r="Y272" i="10"/>
  <c r="X272" i="10"/>
  <c r="Z272" i="10" s="1"/>
  <c r="AB272" i="10" s="1"/>
  <c r="AD272" i="10" s="1"/>
  <c r="AF272" i="10" s="1"/>
  <c r="Y269" i="9"/>
  <c r="X269" i="9"/>
  <c r="Z269" i="9" s="1"/>
  <c r="AB269" i="9" s="1"/>
  <c r="AD269" i="9" s="1"/>
  <c r="AF269" i="9" s="1"/>
  <c r="C269" i="10" s="1"/>
  <c r="X266" i="10"/>
  <c r="Z266" i="10" s="1"/>
  <c r="AB266" i="10" s="1"/>
  <c r="AD266" i="10" s="1"/>
  <c r="AF266" i="10" s="1"/>
  <c r="Y266" i="10"/>
  <c r="Q170" i="10"/>
  <c r="W170" i="10" s="1"/>
  <c r="M170" i="10"/>
  <c r="R170" i="10"/>
  <c r="L170" i="10"/>
  <c r="Y127" i="9"/>
  <c r="X127" i="9"/>
  <c r="Z127" i="9" s="1"/>
  <c r="AB127" i="9" s="1"/>
  <c r="AD127" i="9" s="1"/>
  <c r="AF127" i="9" s="1"/>
  <c r="C127" i="10" s="1"/>
  <c r="Y186" i="9"/>
  <c r="X186" i="9"/>
  <c r="Z186" i="9" s="1"/>
  <c r="AB186" i="9" s="1"/>
  <c r="AD186" i="9" s="1"/>
  <c r="AF186" i="9" s="1"/>
  <c r="C186" i="10" s="1"/>
  <c r="Y212" i="9"/>
  <c r="X212" i="9"/>
  <c r="Z212" i="9" s="1"/>
  <c r="AB212" i="9" s="1"/>
  <c r="AD212" i="9" s="1"/>
  <c r="AF212" i="9" s="1"/>
  <c r="C212" i="10" s="1"/>
  <c r="X56" i="9"/>
  <c r="Z56" i="9" s="1"/>
  <c r="AB56" i="9" s="1"/>
  <c r="AD56" i="9" s="1"/>
  <c r="AF56" i="9" s="1"/>
  <c r="C56" i="10" s="1"/>
  <c r="X56" i="10" s="1"/>
  <c r="Z56" i="10" s="1"/>
  <c r="AB56" i="10" s="1"/>
  <c r="AD56" i="10" s="1"/>
  <c r="AF56" i="10" s="1"/>
  <c r="Y56" i="9"/>
  <c r="X193" i="10"/>
  <c r="Z193" i="10" s="1"/>
  <c r="AB193" i="10" s="1"/>
  <c r="AD193" i="10" s="1"/>
  <c r="AF193" i="10" s="1"/>
  <c r="Q133" i="10"/>
  <c r="W133" i="10" s="1"/>
  <c r="M133" i="10"/>
  <c r="L133" i="10"/>
  <c r="R133" i="10"/>
  <c r="R91" i="10"/>
  <c r="M91" i="10"/>
  <c r="Q91" i="10"/>
  <c r="L91" i="10"/>
  <c r="V91" i="10" s="1"/>
  <c r="Y53" i="9"/>
  <c r="X53" i="9"/>
  <c r="Z53" i="9" s="1"/>
  <c r="AB53" i="9" s="1"/>
  <c r="AD53" i="9" s="1"/>
  <c r="AF53" i="9" s="1"/>
  <c r="C53" i="10" s="1"/>
  <c r="X20" i="9"/>
  <c r="Z20" i="9" s="1"/>
  <c r="AB20" i="9" s="1"/>
  <c r="AD20" i="9" s="1"/>
  <c r="AF20" i="9" s="1"/>
  <c r="C20" i="10" s="1"/>
  <c r="Y20" i="10" s="1"/>
  <c r="Y20" i="9"/>
  <c r="Y141" i="9"/>
  <c r="X141" i="9"/>
  <c r="Z141" i="9" s="1"/>
  <c r="AB141" i="9" s="1"/>
  <c r="AD141" i="9" s="1"/>
  <c r="AF141" i="9" s="1"/>
  <c r="C141" i="10" s="1"/>
  <c r="X199" i="9"/>
  <c r="Z199" i="9" s="1"/>
  <c r="AB199" i="9" s="1"/>
  <c r="AD199" i="9" s="1"/>
  <c r="AF199" i="9" s="1"/>
  <c r="C199" i="10" s="1"/>
  <c r="X199" i="10" s="1"/>
  <c r="Z199" i="10" s="1"/>
  <c r="AB199" i="10" s="1"/>
  <c r="AD199" i="10" s="1"/>
  <c r="AF199" i="10" s="1"/>
  <c r="Y199" i="9"/>
  <c r="Y151" i="10"/>
  <c r="X151" i="10"/>
  <c r="Z151" i="10" s="1"/>
  <c r="AB151" i="10" s="1"/>
  <c r="AD151" i="10" s="1"/>
  <c r="AF151" i="10" s="1"/>
  <c r="Y51" i="9"/>
  <c r="X51" i="9"/>
  <c r="Z51" i="9" s="1"/>
  <c r="AB51" i="9" s="1"/>
  <c r="AD51" i="9" s="1"/>
  <c r="AF51" i="9" s="1"/>
  <c r="C51" i="10" s="1"/>
  <c r="Y48" i="10"/>
  <c r="X48" i="10"/>
  <c r="Z48" i="10" s="1"/>
  <c r="AB48" i="10" s="1"/>
  <c r="AD48" i="10" s="1"/>
  <c r="AF48" i="10" s="1"/>
  <c r="Y192" i="9"/>
  <c r="X192" i="9"/>
  <c r="Z192" i="9" s="1"/>
  <c r="AB192" i="9" s="1"/>
  <c r="AD192" i="9" s="1"/>
  <c r="AF192" i="9" s="1"/>
  <c r="C192" i="10" s="1"/>
  <c r="X124" i="9"/>
  <c r="Z124" i="9" s="1"/>
  <c r="AB124" i="9" s="1"/>
  <c r="AD124" i="9" s="1"/>
  <c r="AF124" i="9" s="1"/>
  <c r="C124" i="10" s="1"/>
  <c r="Y124" i="9"/>
  <c r="V229" i="9"/>
  <c r="X298" i="9"/>
  <c r="Z298" i="9" s="1"/>
  <c r="AB298" i="9" s="1"/>
  <c r="AD298" i="9" s="1"/>
  <c r="AF298" i="9" s="1"/>
  <c r="C298" i="10" s="1"/>
  <c r="Y298" i="9"/>
  <c r="Q137" i="10"/>
  <c r="M137" i="10"/>
  <c r="L137" i="10"/>
  <c r="R137" i="10"/>
  <c r="Y55" i="10"/>
  <c r="X55" i="10"/>
  <c r="Z55" i="10" s="1"/>
  <c r="AB55" i="10" s="1"/>
  <c r="AD55" i="10" s="1"/>
  <c r="AF55" i="10" s="1"/>
  <c r="Y4" i="9"/>
  <c r="AA4" i="9" s="1"/>
  <c r="AC4" i="9" s="1"/>
  <c r="AE4" i="9" s="1"/>
  <c r="AG4" i="9" s="1"/>
  <c r="X4" i="9"/>
  <c r="Z4" i="9" s="1"/>
  <c r="AB4" i="9" s="1"/>
  <c r="AD4" i="9" s="1"/>
  <c r="AF4" i="9" s="1"/>
  <c r="Q217" i="10"/>
  <c r="M217" i="10"/>
  <c r="L217" i="10"/>
  <c r="R217" i="10"/>
  <c r="L218" i="10"/>
  <c r="V218" i="10" s="1"/>
  <c r="Q218" i="10"/>
  <c r="M218" i="10"/>
  <c r="R218" i="10"/>
  <c r="Y58" i="9"/>
  <c r="X58" i="9"/>
  <c r="Z58" i="9" s="1"/>
  <c r="AB58" i="9" s="1"/>
  <c r="AD58" i="9" s="1"/>
  <c r="AF58" i="9" s="1"/>
  <c r="C58" i="10" s="1"/>
  <c r="Y161" i="9"/>
  <c r="X161" i="9"/>
  <c r="Z161" i="9" s="1"/>
  <c r="AB161" i="9" s="1"/>
  <c r="AD161" i="9" s="1"/>
  <c r="AF161" i="9" s="1"/>
  <c r="C161" i="10" s="1"/>
  <c r="S12" i="10"/>
  <c r="N12" i="10"/>
  <c r="Y277" i="9"/>
  <c r="X277" i="9"/>
  <c r="Z277" i="9" s="1"/>
  <c r="AB277" i="9" s="1"/>
  <c r="AD277" i="9" s="1"/>
  <c r="AF277" i="9" s="1"/>
  <c r="C277" i="10" s="1"/>
  <c r="AA254" i="9"/>
  <c r="AC254" i="9" s="1"/>
  <c r="AE254" i="9" s="1"/>
  <c r="AG254" i="9" s="1"/>
  <c r="X164" i="9"/>
  <c r="Z164" i="9" s="1"/>
  <c r="AB164" i="9" s="1"/>
  <c r="AD164" i="9" s="1"/>
  <c r="AF164" i="9" s="1"/>
  <c r="C164" i="10" s="1"/>
  <c r="Y164" i="9"/>
  <c r="Y155" i="9"/>
  <c r="X155" i="9"/>
  <c r="Z155" i="9" s="1"/>
  <c r="AB155" i="9" s="1"/>
  <c r="AD155" i="9" s="1"/>
  <c r="AF155" i="9" s="1"/>
  <c r="C155" i="10" s="1"/>
  <c r="Y215" i="10"/>
  <c r="X215" i="10"/>
  <c r="Z215" i="10" s="1"/>
  <c r="AB215" i="10" s="1"/>
  <c r="AD215" i="10" s="1"/>
  <c r="AF215" i="10" s="1"/>
  <c r="W7" i="9"/>
  <c r="C9" i="10"/>
  <c r="K10" i="17"/>
  <c r="Q125" i="10"/>
  <c r="M125" i="10"/>
  <c r="L125" i="10"/>
  <c r="R125" i="10"/>
  <c r="Y163" i="9"/>
  <c r="X163" i="9"/>
  <c r="Z163" i="9" s="1"/>
  <c r="AB163" i="9" s="1"/>
  <c r="AD163" i="9" s="1"/>
  <c r="AF163" i="9" s="1"/>
  <c r="C163" i="10" s="1"/>
  <c r="Y33" i="9"/>
  <c r="X33" i="9"/>
  <c r="Z33" i="9" s="1"/>
  <c r="AB33" i="9" s="1"/>
  <c r="AD33" i="9" s="1"/>
  <c r="AF33" i="9" s="1"/>
  <c r="C33" i="10" s="1"/>
  <c r="R44" i="10"/>
  <c r="Q44" i="10"/>
  <c r="M44" i="10"/>
  <c r="L44" i="10"/>
  <c r="X176" i="9"/>
  <c r="Z176" i="9" s="1"/>
  <c r="AB176" i="9" s="1"/>
  <c r="AD176" i="9" s="1"/>
  <c r="AF176" i="9" s="1"/>
  <c r="C176" i="10" s="1"/>
  <c r="Y176" i="9"/>
  <c r="W162" i="10"/>
  <c r="S11" i="10"/>
  <c r="N11" i="10"/>
  <c r="R139" i="10"/>
  <c r="M139" i="10"/>
  <c r="Q139" i="10"/>
  <c r="L139" i="10"/>
  <c r="Y165" i="9"/>
  <c r="X165" i="9"/>
  <c r="Z165" i="9" s="1"/>
  <c r="AB165" i="9" s="1"/>
  <c r="AD165" i="9" s="1"/>
  <c r="AF165" i="9" s="1"/>
  <c r="C165" i="10" s="1"/>
  <c r="C13" i="10"/>
  <c r="K14" i="17"/>
  <c r="H10" i="10"/>
  <c r="G10" i="10"/>
  <c r="Y129" i="9"/>
  <c r="X129" i="9"/>
  <c r="Z129" i="9" s="1"/>
  <c r="AB129" i="9" s="1"/>
  <c r="AD129" i="9" s="1"/>
  <c r="AF129" i="9" s="1"/>
  <c r="C129" i="10" s="1"/>
  <c r="Y162" i="9"/>
  <c r="X162" i="9"/>
  <c r="Z162" i="9" s="1"/>
  <c r="AB162" i="9" s="1"/>
  <c r="AD162" i="9" s="1"/>
  <c r="AF162" i="9" s="1"/>
  <c r="C162" i="10" s="1"/>
  <c r="Y34" i="9"/>
  <c r="X34" i="9"/>
  <c r="Z34" i="9" s="1"/>
  <c r="AB34" i="9" s="1"/>
  <c r="AD34" i="9" s="1"/>
  <c r="AF34" i="9" s="1"/>
  <c r="C34" i="10" s="1"/>
  <c r="W61" i="10"/>
  <c r="Y43" i="9"/>
  <c r="X43" i="9"/>
  <c r="Z43" i="9" s="1"/>
  <c r="AB43" i="9" s="1"/>
  <c r="AD43" i="9" s="1"/>
  <c r="AF43" i="9" s="1"/>
  <c r="C43" i="10" s="1"/>
  <c r="AA49" i="9"/>
  <c r="AC49" i="9" s="1"/>
  <c r="AE49" i="9" s="1"/>
  <c r="AG49" i="9" s="1"/>
  <c r="Y220" i="9"/>
  <c r="X220" i="9"/>
  <c r="Z220" i="9" s="1"/>
  <c r="AB220" i="9" s="1"/>
  <c r="AD220" i="9" s="1"/>
  <c r="AF220" i="9" s="1"/>
  <c r="C220" i="10" s="1"/>
  <c r="R83" i="10"/>
  <c r="M83" i="10"/>
  <c r="L83" i="10"/>
  <c r="V83" i="10" s="1"/>
  <c r="Q83" i="10"/>
  <c r="W83" i="10" s="1"/>
  <c r="Y59" i="9"/>
  <c r="X59" i="9"/>
  <c r="Z59" i="9" s="1"/>
  <c r="AB59" i="9" s="1"/>
  <c r="AD59" i="9" s="1"/>
  <c r="AF59" i="9" s="1"/>
  <c r="C59" i="10" s="1"/>
  <c r="AC278" i="9"/>
  <c r="AE278" i="9" s="1"/>
  <c r="AG278" i="9" s="1"/>
  <c r="AA278" i="9"/>
  <c r="L245" i="10"/>
  <c r="V245" i="10" s="1"/>
  <c r="R245" i="10"/>
  <c r="M245" i="10"/>
  <c r="Q245" i="10"/>
  <c r="Y42" i="9"/>
  <c r="X42" i="9"/>
  <c r="Z42" i="9" s="1"/>
  <c r="AB42" i="9" s="1"/>
  <c r="AD42" i="9" s="1"/>
  <c r="AF42" i="9" s="1"/>
  <c r="C42" i="10" s="1"/>
  <c r="Y114" i="9"/>
  <c r="X114" i="9"/>
  <c r="Z114" i="9" s="1"/>
  <c r="AB114" i="9" s="1"/>
  <c r="AD114" i="9" s="1"/>
  <c r="AF114" i="9" s="1"/>
  <c r="C114" i="10" s="1"/>
  <c r="X114" i="10" s="1"/>
  <c r="Z114" i="10" s="1"/>
  <c r="AB114" i="10" s="1"/>
  <c r="AD114" i="10" s="1"/>
  <c r="AF114" i="10" s="1"/>
  <c r="L150" i="10"/>
  <c r="M150" i="10"/>
  <c r="R150" i="10"/>
  <c r="Q150" i="10"/>
  <c r="W150" i="10" s="1"/>
  <c r="Y295" i="10"/>
  <c r="X295" i="10"/>
  <c r="Z295" i="10" s="1"/>
  <c r="AB295" i="10" s="1"/>
  <c r="AD295" i="10" s="1"/>
  <c r="AF295" i="10" s="1"/>
  <c r="Y138" i="9"/>
  <c r="X138" i="9"/>
  <c r="Z138" i="9" s="1"/>
  <c r="AB138" i="9" s="1"/>
  <c r="AD138" i="9" s="1"/>
  <c r="AF138" i="9" s="1"/>
  <c r="C138" i="10" s="1"/>
  <c r="AC303" i="9"/>
  <c r="AE303" i="9" s="1"/>
  <c r="AG303" i="9" s="1"/>
  <c r="AA303" i="9"/>
  <c r="X246" i="10"/>
  <c r="Z246" i="10" s="1"/>
  <c r="AB246" i="10" s="1"/>
  <c r="AD246" i="10" s="1"/>
  <c r="AF246" i="10" s="1"/>
  <c r="Y246" i="10"/>
  <c r="AC273" i="9"/>
  <c r="AE273" i="9" s="1"/>
  <c r="AG273" i="9" s="1"/>
  <c r="AA273" i="9"/>
  <c r="Y74" i="9"/>
  <c r="X74" i="9"/>
  <c r="Z74" i="9" s="1"/>
  <c r="AB74" i="9" s="1"/>
  <c r="AD74" i="9" s="1"/>
  <c r="AF74" i="9" s="1"/>
  <c r="C74" i="10" s="1"/>
  <c r="X74" i="10" s="1"/>
  <c r="Z74" i="10" s="1"/>
  <c r="AB74" i="10" s="1"/>
  <c r="AD74" i="10" s="1"/>
  <c r="AF74" i="10" s="1"/>
  <c r="Y291" i="9"/>
  <c r="X291" i="9"/>
  <c r="Z291" i="9" s="1"/>
  <c r="AB291" i="9" s="1"/>
  <c r="AD291" i="9" s="1"/>
  <c r="AF291" i="9" s="1"/>
  <c r="C291" i="10" s="1"/>
  <c r="L21" i="10"/>
  <c r="Q21" i="10"/>
  <c r="M21" i="10"/>
  <c r="R21" i="10"/>
  <c r="W177" i="9"/>
  <c r="X19" i="9"/>
  <c r="Z19" i="9" s="1"/>
  <c r="AB19" i="9" s="1"/>
  <c r="AD19" i="9" s="1"/>
  <c r="AF19" i="9" s="1"/>
  <c r="C19" i="10" s="1"/>
  <c r="X19" i="10" s="1"/>
  <c r="Z19" i="10" s="1"/>
  <c r="AB19" i="10" s="1"/>
  <c r="AD19" i="10" s="1"/>
  <c r="AF19" i="10" s="1"/>
  <c r="AC45" i="9"/>
  <c r="AE45" i="9" s="1"/>
  <c r="AG45" i="9" s="1"/>
  <c r="AA45" i="9"/>
  <c r="L90" i="10"/>
  <c r="R90" i="10"/>
  <c r="Q90" i="10"/>
  <c r="W90" i="10" s="1"/>
  <c r="M90" i="10"/>
  <c r="W18" i="9"/>
  <c r="V206" i="9"/>
  <c r="W52" i="10"/>
  <c r="Y149" i="9"/>
  <c r="X149" i="9"/>
  <c r="Z149" i="9" s="1"/>
  <c r="AB149" i="9" s="1"/>
  <c r="AD149" i="9" s="1"/>
  <c r="AF149" i="9" s="1"/>
  <c r="C149" i="10" s="1"/>
  <c r="V237" i="10"/>
  <c r="AA35" i="9"/>
  <c r="AC35" i="9" s="1"/>
  <c r="AE35" i="9" s="1"/>
  <c r="AG35" i="9" s="1"/>
  <c r="Y151" i="9"/>
  <c r="X151" i="9"/>
  <c r="Z151" i="9" s="1"/>
  <c r="AB151" i="9" s="1"/>
  <c r="AD151" i="9" s="1"/>
  <c r="AF151" i="9" s="1"/>
  <c r="C151" i="10" s="1"/>
  <c r="H5" i="17"/>
  <c r="K4" i="10"/>
  <c r="W297" i="10"/>
  <c r="X133" i="9"/>
  <c r="Z133" i="9" s="1"/>
  <c r="AB133" i="9" s="1"/>
  <c r="AD133" i="9" s="1"/>
  <c r="AF133" i="9" s="1"/>
  <c r="C133" i="10" s="1"/>
  <c r="V213" i="9"/>
  <c r="W82" i="10"/>
  <c r="V82" i="10"/>
  <c r="R195" i="10"/>
  <c r="Q195" i="10"/>
  <c r="W195" i="10" s="1"/>
  <c r="L195" i="10"/>
  <c r="V195" i="10" s="1"/>
  <c r="M195" i="10"/>
  <c r="W170" i="9"/>
  <c r="AA289" i="9"/>
  <c r="AC289" i="9" s="1"/>
  <c r="AE289" i="9" s="1"/>
  <c r="AG289" i="9" s="1"/>
  <c r="X52" i="9"/>
  <c r="Z52" i="9" s="1"/>
  <c r="AB52" i="9" s="1"/>
  <c r="AD52" i="9" s="1"/>
  <c r="AF52" i="9" s="1"/>
  <c r="C52" i="10" s="1"/>
  <c r="Y52" i="9"/>
  <c r="R276" i="10"/>
  <c r="Q276" i="10"/>
  <c r="M276" i="10"/>
  <c r="L276" i="10"/>
  <c r="AA285" i="9"/>
  <c r="AC285" i="9" s="1"/>
  <c r="AE285" i="9" s="1"/>
  <c r="AG285" i="9" s="1"/>
  <c r="X258" i="9"/>
  <c r="Z258" i="9" s="1"/>
  <c r="AB258" i="9" s="1"/>
  <c r="AD258" i="9" s="1"/>
  <c r="AF258" i="9" s="1"/>
  <c r="C258" i="10" s="1"/>
  <c r="Y258" i="9"/>
  <c r="W164" i="10"/>
  <c r="X173" i="10"/>
  <c r="Z173" i="10" s="1"/>
  <c r="AB173" i="10" s="1"/>
  <c r="AD173" i="10" s="1"/>
  <c r="AF173" i="10" s="1"/>
  <c r="Y173" i="10"/>
  <c r="V173" i="10"/>
  <c r="V238" i="10"/>
  <c r="W167" i="10"/>
  <c r="Y265" i="9"/>
  <c r="X265" i="9"/>
  <c r="Z265" i="9" s="1"/>
  <c r="AB265" i="9" s="1"/>
  <c r="AD265" i="9" s="1"/>
  <c r="AF265" i="9" s="1"/>
  <c r="C265" i="10" s="1"/>
  <c r="Y39" i="9"/>
  <c r="X39" i="9"/>
  <c r="Z39" i="9" s="1"/>
  <c r="AB39" i="9" s="1"/>
  <c r="AD39" i="9" s="1"/>
  <c r="AF39" i="9" s="1"/>
  <c r="C39" i="10" s="1"/>
  <c r="Y15" i="9"/>
  <c r="X15" i="9"/>
  <c r="Z15" i="9" s="1"/>
  <c r="AB15" i="9" s="1"/>
  <c r="AD15" i="9" s="1"/>
  <c r="AF15" i="9" s="1"/>
  <c r="C15" i="10" s="1"/>
  <c r="V211" i="10"/>
  <c r="L122" i="10"/>
  <c r="V122" i="10" s="1"/>
  <c r="R122" i="10"/>
  <c r="Q122" i="10"/>
  <c r="W122" i="10" s="1"/>
  <c r="M122" i="10"/>
  <c r="Y49" i="10"/>
  <c r="X49" i="10"/>
  <c r="Z49" i="10" s="1"/>
  <c r="AB49" i="10" s="1"/>
  <c r="AD49" i="10" s="1"/>
  <c r="AF49" i="10" s="1"/>
  <c r="X251" i="10"/>
  <c r="Z251" i="10" s="1"/>
  <c r="AB251" i="10" s="1"/>
  <c r="AD251" i="10" s="1"/>
  <c r="AF251" i="10" s="1"/>
  <c r="Y251" i="10"/>
  <c r="Y65" i="9"/>
  <c r="X65" i="9"/>
  <c r="Z65" i="9" s="1"/>
  <c r="AB65" i="9" s="1"/>
  <c r="AD65" i="9" s="1"/>
  <c r="AF65" i="9" s="1"/>
  <c r="C65" i="10" s="1"/>
  <c r="W27" i="9"/>
  <c r="X190" i="9"/>
  <c r="Z190" i="9" s="1"/>
  <c r="AB190" i="9" s="1"/>
  <c r="AD190" i="9" s="1"/>
  <c r="AF190" i="9" s="1"/>
  <c r="C190" i="10" s="1"/>
  <c r="Y31" i="9"/>
  <c r="X31" i="9"/>
  <c r="Z31" i="9" s="1"/>
  <c r="AB31" i="9" s="1"/>
  <c r="AD31" i="9" s="1"/>
  <c r="AF31" i="9" s="1"/>
  <c r="C31" i="10" s="1"/>
  <c r="W128" i="9"/>
  <c r="AA69" i="9"/>
  <c r="AC69" i="9" s="1"/>
  <c r="AE69" i="9" s="1"/>
  <c r="AG69" i="9" s="1"/>
  <c r="Y23" i="10"/>
  <c r="W177" i="10"/>
  <c r="W262" i="9"/>
  <c r="Q53" i="10"/>
  <c r="W53" i="10" s="1"/>
  <c r="M53" i="10"/>
  <c r="L53" i="10"/>
  <c r="V53" i="10" s="1"/>
  <c r="R53" i="10"/>
  <c r="W290" i="9"/>
  <c r="R47" i="10"/>
  <c r="L47" i="10"/>
  <c r="V47" i="10" s="1"/>
  <c r="Q47" i="10"/>
  <c r="M47" i="10"/>
  <c r="R26" i="10"/>
  <c r="M26" i="10"/>
  <c r="Q26" i="10"/>
  <c r="L26" i="10"/>
  <c r="V26" i="10" s="1"/>
  <c r="V24" i="10"/>
  <c r="Q221" i="10"/>
  <c r="M221" i="10"/>
  <c r="L221" i="10"/>
  <c r="V221" i="10" s="1"/>
  <c r="R221" i="10"/>
  <c r="R219" i="10"/>
  <c r="M219" i="10"/>
  <c r="Q219" i="10"/>
  <c r="W219" i="10" s="1"/>
  <c r="L219" i="10"/>
  <c r="W145" i="9"/>
  <c r="Q154" i="10"/>
  <c r="W154" i="10" s="1"/>
  <c r="M154" i="10"/>
  <c r="R154" i="10"/>
  <c r="L154" i="10"/>
  <c r="V154" i="10" s="1"/>
  <c r="V236" i="9"/>
  <c r="V239" i="10"/>
  <c r="Y239" i="10" s="1"/>
  <c r="L222" i="10"/>
  <c r="M222" i="10"/>
  <c r="Q222" i="10"/>
  <c r="R222" i="10"/>
  <c r="Y183" i="9"/>
  <c r="X183" i="9"/>
  <c r="Z183" i="9" s="1"/>
  <c r="AB183" i="9" s="1"/>
  <c r="AD183" i="9" s="1"/>
  <c r="AF183" i="9" s="1"/>
  <c r="C183" i="10" s="1"/>
  <c r="W204" i="9"/>
  <c r="W50" i="9"/>
  <c r="Q101" i="10"/>
  <c r="W101" i="10" s="1"/>
  <c r="M101" i="10"/>
  <c r="L101" i="10"/>
  <c r="V101" i="10" s="1"/>
  <c r="R101" i="10"/>
  <c r="V216" i="9"/>
  <c r="V194" i="9"/>
  <c r="Y194" i="9" s="1"/>
  <c r="X201" i="9"/>
  <c r="Z201" i="9" s="1"/>
  <c r="AB201" i="9" s="1"/>
  <c r="AD201" i="9" s="1"/>
  <c r="AF201" i="9" s="1"/>
  <c r="C201" i="10" s="1"/>
  <c r="Y201" i="9"/>
  <c r="X41" i="10"/>
  <c r="Z41" i="10" s="1"/>
  <c r="AB41" i="10" s="1"/>
  <c r="AD41" i="10" s="1"/>
  <c r="AF41" i="10" s="1"/>
  <c r="W100" i="9"/>
  <c r="R231" i="10"/>
  <c r="Q231" i="10"/>
  <c r="M231" i="10"/>
  <c r="L231" i="10"/>
  <c r="V231" i="10" s="1"/>
  <c r="W300" i="9"/>
  <c r="W134" i="10"/>
  <c r="R59" i="10"/>
  <c r="M59" i="10"/>
  <c r="Q59" i="10"/>
  <c r="W59" i="10" s="1"/>
  <c r="L59" i="10"/>
  <c r="V59" i="10" s="1"/>
  <c r="X175" i="9"/>
  <c r="Z175" i="9" s="1"/>
  <c r="AB175" i="9" s="1"/>
  <c r="AD175" i="9" s="1"/>
  <c r="AF175" i="9" s="1"/>
  <c r="C175" i="10" s="1"/>
  <c r="L146" i="10"/>
  <c r="R146" i="10"/>
  <c r="Q146" i="10"/>
  <c r="M146" i="10"/>
  <c r="L214" i="10"/>
  <c r="V214" i="10" s="1"/>
  <c r="M214" i="10"/>
  <c r="Q214" i="10"/>
  <c r="R214" i="10"/>
  <c r="AA119" i="9"/>
  <c r="AC119" i="9" s="1"/>
  <c r="AE119" i="9" s="1"/>
  <c r="AG119" i="9" s="1"/>
  <c r="R296" i="10"/>
  <c r="Q296" i="10"/>
  <c r="W296" i="10" s="1"/>
  <c r="M296" i="10"/>
  <c r="L296" i="10"/>
  <c r="W192" i="10"/>
  <c r="V188" i="10"/>
  <c r="W188" i="10"/>
  <c r="H6" i="10"/>
  <c r="G6" i="10"/>
  <c r="W210" i="9"/>
  <c r="L98" i="10"/>
  <c r="R98" i="10"/>
  <c r="Q98" i="10"/>
  <c r="W98" i="10" s="1"/>
  <c r="M98" i="10"/>
  <c r="AC255" i="9"/>
  <c r="AE255" i="9" s="1"/>
  <c r="AG255" i="9" s="1"/>
  <c r="AA255" i="9"/>
  <c r="Q240" i="10"/>
  <c r="M240" i="10"/>
  <c r="R240" i="10"/>
  <c r="L240" i="10"/>
  <c r="V240" i="10" s="1"/>
  <c r="L54" i="10"/>
  <c r="M54" i="10"/>
  <c r="R54" i="10"/>
  <c r="Q54" i="10"/>
  <c r="W54" i="10" s="1"/>
  <c r="W141" i="10"/>
  <c r="AA224" i="9"/>
  <c r="AC224" i="9" s="1"/>
  <c r="AE224" i="9" s="1"/>
  <c r="AG224" i="9" s="1"/>
  <c r="W174" i="9"/>
  <c r="L62" i="10"/>
  <c r="M62" i="10"/>
  <c r="R62" i="10"/>
  <c r="Q62" i="10"/>
  <c r="Q201" i="10"/>
  <c r="M201" i="10"/>
  <c r="L201" i="10"/>
  <c r="R201" i="10"/>
  <c r="X302" i="9"/>
  <c r="Z302" i="9" s="1"/>
  <c r="AB302" i="9" s="1"/>
  <c r="AD302" i="9" s="1"/>
  <c r="AF302" i="9" s="1"/>
  <c r="C302" i="10" s="1"/>
  <c r="Y302" i="9"/>
  <c r="R27" i="10"/>
  <c r="L27" i="10"/>
  <c r="V27" i="10" s="1"/>
  <c r="Q27" i="10"/>
  <c r="W27" i="10" s="1"/>
  <c r="M27" i="10"/>
  <c r="Q166" i="10"/>
  <c r="W166" i="10" s="1"/>
  <c r="M166" i="10"/>
  <c r="L166" i="10"/>
  <c r="V166" i="10" s="1"/>
  <c r="R166" i="10"/>
  <c r="V286" i="9"/>
  <c r="Y129" i="10"/>
  <c r="X129" i="10"/>
  <c r="Z129" i="10" s="1"/>
  <c r="AB129" i="10" s="1"/>
  <c r="AD129" i="10" s="1"/>
  <c r="AF129" i="10" s="1"/>
  <c r="R200" i="10"/>
  <c r="Q200" i="10"/>
  <c r="W200" i="10" s="1"/>
  <c r="M200" i="10"/>
  <c r="L200" i="10"/>
  <c r="L126" i="10"/>
  <c r="M126" i="10"/>
  <c r="R126" i="10"/>
  <c r="Q126" i="10"/>
  <c r="Y261" i="9"/>
  <c r="X261" i="9"/>
  <c r="Z261" i="9" s="1"/>
  <c r="AB261" i="9" s="1"/>
  <c r="AD261" i="9" s="1"/>
  <c r="AF261" i="9" s="1"/>
  <c r="C261" i="10" s="1"/>
  <c r="W220" i="10"/>
  <c r="W66" i="9"/>
  <c r="R301" i="10"/>
  <c r="M301" i="10"/>
  <c r="Q301" i="10"/>
  <c r="L301" i="10"/>
  <c r="V301" i="10" s="1"/>
  <c r="W181" i="10"/>
  <c r="W186" i="10"/>
  <c r="V226" i="10"/>
  <c r="L169" i="10"/>
  <c r="R169" i="10"/>
  <c r="Q169" i="10"/>
  <c r="M169" i="10"/>
  <c r="Y259" i="9"/>
  <c r="X259" i="9"/>
  <c r="Z259" i="9" s="1"/>
  <c r="AB259" i="9" s="1"/>
  <c r="AD259" i="9" s="1"/>
  <c r="AF259" i="9" s="1"/>
  <c r="C259" i="10" s="1"/>
  <c r="W86" i="10"/>
  <c r="V193" i="10"/>
  <c r="Y193" i="10" s="1"/>
  <c r="R175" i="10"/>
  <c r="L175" i="10"/>
  <c r="V175" i="10" s="1"/>
  <c r="Q175" i="10"/>
  <c r="W175" i="10" s="1"/>
  <c r="M175" i="10"/>
  <c r="W269" i="10"/>
  <c r="V275" i="9"/>
  <c r="R39" i="10"/>
  <c r="Q39" i="10"/>
  <c r="W39" i="10" s="1"/>
  <c r="L39" i="10"/>
  <c r="M39" i="10"/>
  <c r="Y21" i="9"/>
  <c r="X21" i="9"/>
  <c r="Z21" i="9" s="1"/>
  <c r="AB21" i="9" s="1"/>
  <c r="AD21" i="9" s="1"/>
  <c r="AF21" i="9" s="1"/>
  <c r="C21" i="10" s="1"/>
  <c r="V172" i="9"/>
  <c r="V198" i="9"/>
  <c r="W183" i="10"/>
  <c r="R263" i="10"/>
  <c r="L263" i="10"/>
  <c r="Q263" i="10"/>
  <c r="M263" i="10"/>
  <c r="W176" i="10"/>
  <c r="R108" i="10"/>
  <c r="Q108" i="10"/>
  <c r="W108" i="10" s="1"/>
  <c r="M108" i="10"/>
  <c r="L108" i="10"/>
  <c r="Y105" i="10"/>
  <c r="X105" i="10"/>
  <c r="Z105" i="10" s="1"/>
  <c r="AB105" i="10" s="1"/>
  <c r="AD105" i="10" s="1"/>
  <c r="AF105" i="10" s="1"/>
  <c r="Y230" i="9"/>
  <c r="X230" i="9"/>
  <c r="Z230" i="9" s="1"/>
  <c r="AB230" i="9" s="1"/>
  <c r="AD230" i="9" s="1"/>
  <c r="AF230" i="9" s="1"/>
  <c r="C230" i="10" s="1"/>
  <c r="X24" i="9"/>
  <c r="Z24" i="9" s="1"/>
  <c r="AB24" i="9" s="1"/>
  <c r="AD24" i="9" s="1"/>
  <c r="AF24" i="9" s="1"/>
  <c r="C24" i="10" s="1"/>
  <c r="Y24" i="10" s="1"/>
  <c r="Y24" i="9"/>
  <c r="Q281" i="10"/>
  <c r="M281" i="10"/>
  <c r="L281" i="10"/>
  <c r="R281" i="10"/>
  <c r="L102" i="10"/>
  <c r="M102" i="10"/>
  <c r="Q102" i="10"/>
  <c r="R102" i="10"/>
  <c r="Y135" i="9"/>
  <c r="X135" i="9"/>
  <c r="Z135" i="9" s="1"/>
  <c r="AB135" i="9" s="1"/>
  <c r="AD135" i="9" s="1"/>
  <c r="AF135" i="9" s="1"/>
  <c r="C135" i="10" s="1"/>
  <c r="R67" i="10"/>
  <c r="M67" i="10"/>
  <c r="L67" i="10"/>
  <c r="V67" i="10" s="1"/>
  <c r="Q67" i="10"/>
  <c r="W67" i="10" s="1"/>
  <c r="Y219" i="9"/>
  <c r="X219" i="9"/>
  <c r="Z219" i="9" s="1"/>
  <c r="AB219" i="9" s="1"/>
  <c r="AD219" i="9" s="1"/>
  <c r="AF219" i="9" s="1"/>
  <c r="C219" i="10" s="1"/>
  <c r="W284" i="9"/>
  <c r="V116" i="9"/>
  <c r="V168" i="10"/>
  <c r="W168" i="10"/>
  <c r="W205" i="9"/>
  <c r="V16" i="10"/>
  <c r="V7" i="9"/>
  <c r="R103" i="10"/>
  <c r="L103" i="10"/>
  <c r="Q103" i="10"/>
  <c r="M103" i="10"/>
  <c r="R5" i="10"/>
  <c r="M5" i="10"/>
  <c r="L5" i="10"/>
  <c r="Q5" i="10"/>
  <c r="V124" i="10"/>
  <c r="W124" i="10"/>
  <c r="W115" i="9"/>
  <c r="W209" i="9"/>
  <c r="W243" i="9"/>
  <c r="W247" i="10"/>
  <c r="V35" i="10"/>
  <c r="Y35" i="10" s="1"/>
  <c r="W120" i="10"/>
  <c r="W70" i="10"/>
  <c r="W70" i="9"/>
  <c r="W197" i="9"/>
  <c r="W22" i="9"/>
  <c r="AC117" i="9"/>
  <c r="AE117" i="9" s="1"/>
  <c r="AG117" i="9" s="1"/>
  <c r="AA117" i="9"/>
  <c r="W66" i="10"/>
  <c r="V66" i="10"/>
  <c r="W225" i="10"/>
  <c r="X92" i="9"/>
  <c r="Z92" i="9" s="1"/>
  <c r="AB92" i="9" s="1"/>
  <c r="AD92" i="9" s="1"/>
  <c r="AF92" i="9" s="1"/>
  <c r="C92" i="10" s="1"/>
  <c r="Y92" i="10" s="1"/>
  <c r="X203" i="9"/>
  <c r="Z203" i="9" s="1"/>
  <c r="AB203" i="9" s="1"/>
  <c r="AD203" i="9" s="1"/>
  <c r="AF203" i="9" s="1"/>
  <c r="C203" i="10" s="1"/>
  <c r="Y203" i="9"/>
  <c r="X23" i="9"/>
  <c r="Z23" i="9" s="1"/>
  <c r="AB23" i="9" s="1"/>
  <c r="AD23" i="9" s="1"/>
  <c r="AF23" i="9" s="1"/>
  <c r="C23" i="10" s="1"/>
  <c r="X23" i="10" s="1"/>
  <c r="Z23" i="10" s="1"/>
  <c r="AB23" i="10" s="1"/>
  <c r="AD23" i="10" s="1"/>
  <c r="AF23" i="10" s="1"/>
  <c r="W118" i="9"/>
  <c r="L165" i="10"/>
  <c r="V165" i="10" s="1"/>
  <c r="R165" i="10"/>
  <c r="M165" i="10"/>
  <c r="Q165" i="10"/>
  <c r="W165" i="10" s="1"/>
  <c r="W296" i="9"/>
  <c r="W54" i="9"/>
  <c r="AA109" i="9"/>
  <c r="AC109" i="9" s="1"/>
  <c r="AE109" i="9" s="1"/>
  <c r="AG109" i="9" s="1"/>
  <c r="AA227" i="9"/>
  <c r="AC227" i="9" s="1"/>
  <c r="AE227" i="9" s="1"/>
  <c r="AG227" i="9" s="1"/>
  <c r="V60" i="10"/>
  <c r="W60" i="10"/>
  <c r="W196" i="10"/>
  <c r="W168" i="9"/>
  <c r="W57" i="9"/>
  <c r="W208" i="10"/>
  <c r="W224" i="10"/>
  <c r="V189" i="10"/>
  <c r="W197" i="10"/>
  <c r="Y247" i="9"/>
  <c r="X247" i="9"/>
  <c r="Z247" i="9" s="1"/>
  <c r="AB247" i="9" s="1"/>
  <c r="AD247" i="9" s="1"/>
  <c r="AF247" i="9" s="1"/>
  <c r="C247" i="10" s="1"/>
  <c r="V207" i="9"/>
  <c r="AA80" i="9"/>
  <c r="AC80" i="9" s="1"/>
  <c r="AE80" i="9" s="1"/>
  <c r="AG80" i="9" s="1"/>
  <c r="W179" i="9"/>
  <c r="L50" i="10"/>
  <c r="R50" i="10"/>
  <c r="Q50" i="10"/>
  <c r="W50" i="10" s="1"/>
  <c r="M50" i="10"/>
  <c r="R131" i="10"/>
  <c r="M131" i="10"/>
  <c r="L131" i="10"/>
  <c r="Q131" i="10"/>
  <c r="W131" i="10" s="1"/>
  <c r="Q77" i="10"/>
  <c r="M77" i="10"/>
  <c r="L77" i="10"/>
  <c r="V77" i="10" s="1"/>
  <c r="R77" i="10"/>
  <c r="AA154" i="9" l="1"/>
  <c r="AC154" i="9" s="1"/>
  <c r="AE154" i="9" s="1"/>
  <c r="AG154" i="9" s="1"/>
  <c r="AA102" i="9"/>
  <c r="AC102" i="9" s="1"/>
  <c r="AE102" i="9" s="1"/>
  <c r="AG102" i="9" s="1"/>
  <c r="AA253" i="10"/>
  <c r="AC253" i="10" s="1"/>
  <c r="AE253" i="10" s="1"/>
  <c r="AG253" i="10" s="1"/>
  <c r="AA88" i="9"/>
  <c r="AC88" i="9" s="1"/>
  <c r="AE88" i="9" s="1"/>
  <c r="AG88" i="9" s="1"/>
  <c r="AA62" i="9"/>
  <c r="AC62" i="9" s="1"/>
  <c r="AE62" i="9" s="1"/>
  <c r="AG62" i="9" s="1"/>
  <c r="AA72" i="10"/>
  <c r="AC72" i="10" s="1"/>
  <c r="AE72" i="10" s="1"/>
  <c r="AG72" i="10" s="1"/>
  <c r="AA110" i="10"/>
  <c r="AC110" i="10" s="1"/>
  <c r="AE110" i="10" s="1"/>
  <c r="AG110" i="10" s="1"/>
  <c r="AA241" i="10"/>
  <c r="AC241" i="10" s="1"/>
  <c r="AE241" i="10" s="1"/>
  <c r="AG241" i="10" s="1"/>
  <c r="AA35" i="10"/>
  <c r="AC35" i="10" s="1"/>
  <c r="AE35" i="10" s="1"/>
  <c r="AG35" i="10" s="1"/>
  <c r="AA193" i="10"/>
  <c r="AC193" i="10" s="1"/>
  <c r="AE193" i="10" s="1"/>
  <c r="AG193" i="10" s="1"/>
  <c r="AA99" i="10"/>
  <c r="AC99" i="10" s="1"/>
  <c r="AE99" i="10" s="1"/>
  <c r="AG99" i="10" s="1"/>
  <c r="AA73" i="9"/>
  <c r="AC73" i="9" s="1"/>
  <c r="AE73" i="9" s="1"/>
  <c r="AG73" i="9" s="1"/>
  <c r="AA139" i="9"/>
  <c r="AC139" i="9" s="1"/>
  <c r="AE139" i="9" s="1"/>
  <c r="AG139" i="9" s="1"/>
  <c r="AA287" i="10"/>
  <c r="AC287" i="10" s="1"/>
  <c r="AE287" i="10" s="1"/>
  <c r="AG287" i="10" s="1"/>
  <c r="AA285" i="10"/>
  <c r="AC285" i="10" s="1"/>
  <c r="AE285" i="10" s="1"/>
  <c r="AG285" i="10" s="1"/>
  <c r="AA26" i="9"/>
  <c r="AC26" i="9" s="1"/>
  <c r="AE26" i="9" s="1"/>
  <c r="AG26" i="9" s="1"/>
  <c r="AA175" i="9"/>
  <c r="AC175" i="9" s="1"/>
  <c r="AE175" i="9" s="1"/>
  <c r="AG175" i="9" s="1"/>
  <c r="AA84" i="10"/>
  <c r="AC84" i="10" s="1"/>
  <c r="AE84" i="10" s="1"/>
  <c r="AG84" i="10" s="1"/>
  <c r="AA25" i="10"/>
  <c r="AC25" i="10" s="1"/>
  <c r="AE25" i="10" s="1"/>
  <c r="AG25" i="10" s="1"/>
  <c r="AA248" i="10"/>
  <c r="AC248" i="10" s="1"/>
  <c r="AE248" i="10" s="1"/>
  <c r="AG248" i="10" s="1"/>
  <c r="AA92" i="10"/>
  <c r="AC92" i="10" s="1"/>
  <c r="AE92" i="10" s="1"/>
  <c r="AG92" i="10" s="1"/>
  <c r="AA239" i="10"/>
  <c r="AC239" i="10" s="1"/>
  <c r="AE239" i="10" s="1"/>
  <c r="AG239" i="10" s="1"/>
  <c r="AC158" i="9"/>
  <c r="AE158" i="9" s="1"/>
  <c r="AG158" i="9" s="1"/>
  <c r="AA158" i="9"/>
  <c r="AC182" i="9"/>
  <c r="AE182" i="9" s="1"/>
  <c r="AG182" i="9" s="1"/>
  <c r="AA182" i="9"/>
  <c r="AC199" i="10"/>
  <c r="AE199" i="10" s="1"/>
  <c r="AG199" i="10" s="1"/>
  <c r="AA199" i="10"/>
  <c r="AC178" i="9"/>
  <c r="AE178" i="9" s="1"/>
  <c r="AG178" i="9" s="1"/>
  <c r="AA178" i="9"/>
  <c r="AC173" i="9"/>
  <c r="AE173" i="9" s="1"/>
  <c r="AG173" i="9" s="1"/>
  <c r="AA173" i="9"/>
  <c r="AC110" i="9"/>
  <c r="AE110" i="9" s="1"/>
  <c r="AG110" i="9" s="1"/>
  <c r="AA110" i="9"/>
  <c r="AC148" i="10"/>
  <c r="AE148" i="10" s="1"/>
  <c r="AG148" i="10" s="1"/>
  <c r="AA148" i="10"/>
  <c r="AC23" i="9"/>
  <c r="AE23" i="9" s="1"/>
  <c r="AG23" i="9" s="1"/>
  <c r="AA23" i="9"/>
  <c r="AC19" i="9"/>
  <c r="AE19" i="9" s="1"/>
  <c r="AG19" i="9" s="1"/>
  <c r="AA19" i="9"/>
  <c r="AC20" i="10"/>
  <c r="AE20" i="10" s="1"/>
  <c r="AG20" i="10" s="1"/>
  <c r="AA20" i="10"/>
  <c r="AC61" i="9"/>
  <c r="AE61" i="9" s="1"/>
  <c r="AG61" i="9" s="1"/>
  <c r="AA61" i="9"/>
  <c r="AC298" i="10"/>
  <c r="AE298" i="10" s="1"/>
  <c r="AG298" i="10" s="1"/>
  <c r="AA298" i="10"/>
  <c r="AC133" i="9"/>
  <c r="AE133" i="9" s="1"/>
  <c r="AG133" i="9" s="1"/>
  <c r="AA133" i="9"/>
  <c r="AC153" i="10"/>
  <c r="AE153" i="10" s="1"/>
  <c r="AG153" i="10" s="1"/>
  <c r="AA153" i="10"/>
  <c r="AC24" i="10"/>
  <c r="AE24" i="10" s="1"/>
  <c r="AG24" i="10" s="1"/>
  <c r="AA24" i="10"/>
  <c r="AC194" i="9"/>
  <c r="AE194" i="9" s="1"/>
  <c r="AG194" i="9" s="1"/>
  <c r="AA194" i="9"/>
  <c r="AC104" i="9"/>
  <c r="AE104" i="9" s="1"/>
  <c r="AG104" i="9" s="1"/>
  <c r="AA104" i="9"/>
  <c r="AC267" i="9"/>
  <c r="AE267" i="9" s="1"/>
  <c r="AG267" i="9" s="1"/>
  <c r="AA267" i="9"/>
  <c r="AC92" i="9"/>
  <c r="AE92" i="9" s="1"/>
  <c r="AG92" i="9" s="1"/>
  <c r="AA92" i="9"/>
  <c r="AC90" i="9"/>
  <c r="AE90" i="9" s="1"/>
  <c r="AG90" i="9" s="1"/>
  <c r="AA90" i="9"/>
  <c r="AA10" i="9"/>
  <c r="AC10" i="9" s="1"/>
  <c r="AE10" i="9" s="1"/>
  <c r="AG10" i="9" s="1"/>
  <c r="O11" i="17" s="1"/>
  <c r="AA41" i="10"/>
  <c r="AC41" i="10" s="1"/>
  <c r="AE41" i="10" s="1"/>
  <c r="AG41" i="10" s="1"/>
  <c r="AA126" i="9"/>
  <c r="AC126" i="9" s="1"/>
  <c r="AE126" i="9" s="1"/>
  <c r="AG126" i="9" s="1"/>
  <c r="AA19" i="10"/>
  <c r="AC19" i="10" s="1"/>
  <c r="AE19" i="10" s="1"/>
  <c r="AG19" i="10" s="1"/>
  <c r="AA30" i="9"/>
  <c r="AC30" i="9" s="1"/>
  <c r="AE30" i="9" s="1"/>
  <c r="AG30" i="9" s="1"/>
  <c r="AA94" i="9"/>
  <c r="AC94" i="9" s="1"/>
  <c r="AE94" i="9" s="1"/>
  <c r="AG94" i="9" s="1"/>
  <c r="AA56" i="10"/>
  <c r="AC56" i="10" s="1"/>
  <c r="AE56" i="10" s="1"/>
  <c r="AG56" i="10" s="1"/>
  <c r="AA252" i="10"/>
  <c r="AC252" i="10" s="1"/>
  <c r="AE252" i="10" s="1"/>
  <c r="AG252" i="10" s="1"/>
  <c r="AA190" i="9"/>
  <c r="AC190" i="9" s="1"/>
  <c r="AE190" i="9" s="1"/>
  <c r="AG190" i="9" s="1"/>
  <c r="X165" i="10"/>
  <c r="Z165" i="10" s="1"/>
  <c r="AB165" i="10" s="1"/>
  <c r="AD165" i="10" s="1"/>
  <c r="AF165" i="10" s="1"/>
  <c r="Y165" i="10"/>
  <c r="X67" i="10"/>
  <c r="Z67" i="10" s="1"/>
  <c r="AB67" i="10" s="1"/>
  <c r="AD67" i="10" s="1"/>
  <c r="AF67" i="10" s="1"/>
  <c r="Y67" i="10"/>
  <c r="AA105" i="10"/>
  <c r="AC105" i="10" s="1"/>
  <c r="AE105" i="10" s="1"/>
  <c r="AG105" i="10" s="1"/>
  <c r="Y176" i="10"/>
  <c r="X176" i="10"/>
  <c r="Z176" i="10" s="1"/>
  <c r="AB176" i="10" s="1"/>
  <c r="AD176" i="10" s="1"/>
  <c r="AF176" i="10" s="1"/>
  <c r="X183" i="10"/>
  <c r="Z183" i="10" s="1"/>
  <c r="AB183" i="10" s="1"/>
  <c r="AD183" i="10" s="1"/>
  <c r="AF183" i="10" s="1"/>
  <c r="Y183" i="10"/>
  <c r="AA21" i="9"/>
  <c r="AC21" i="9" s="1"/>
  <c r="AE21" i="9" s="1"/>
  <c r="AG21" i="9" s="1"/>
  <c r="X175" i="10"/>
  <c r="Z175" i="10" s="1"/>
  <c r="AB175" i="10" s="1"/>
  <c r="AD175" i="10" s="1"/>
  <c r="AF175" i="10" s="1"/>
  <c r="Y175" i="10"/>
  <c r="X166" i="10"/>
  <c r="Z166" i="10" s="1"/>
  <c r="AB166" i="10" s="1"/>
  <c r="AD166" i="10" s="1"/>
  <c r="AF166" i="10" s="1"/>
  <c r="Y101" i="10"/>
  <c r="X101" i="10"/>
  <c r="Z101" i="10" s="1"/>
  <c r="AB101" i="10" s="1"/>
  <c r="AD101" i="10" s="1"/>
  <c r="AF101" i="10" s="1"/>
  <c r="Y154" i="10"/>
  <c r="X154" i="10"/>
  <c r="Z154" i="10" s="1"/>
  <c r="AB154" i="10" s="1"/>
  <c r="AD154" i="10" s="1"/>
  <c r="AF154" i="10" s="1"/>
  <c r="X24" i="10"/>
  <c r="Z24" i="10" s="1"/>
  <c r="AB24" i="10" s="1"/>
  <c r="AD24" i="10" s="1"/>
  <c r="AF24" i="10" s="1"/>
  <c r="Y27" i="9"/>
  <c r="X27" i="9"/>
  <c r="Z27" i="9" s="1"/>
  <c r="AB27" i="9" s="1"/>
  <c r="AD27" i="9" s="1"/>
  <c r="AF27" i="9" s="1"/>
  <c r="C27" i="10" s="1"/>
  <c r="X122" i="10"/>
  <c r="Z122" i="10" s="1"/>
  <c r="AB122" i="10" s="1"/>
  <c r="AD122" i="10" s="1"/>
  <c r="AF122" i="10" s="1"/>
  <c r="Y122" i="10"/>
  <c r="AC291" i="9"/>
  <c r="AE291" i="9" s="1"/>
  <c r="AG291" i="9" s="1"/>
  <c r="AA291" i="9"/>
  <c r="AC295" i="10"/>
  <c r="AE295" i="10" s="1"/>
  <c r="AG295" i="10" s="1"/>
  <c r="AA295" i="10"/>
  <c r="AC162" i="9"/>
  <c r="AE162" i="9" s="1"/>
  <c r="AG162" i="9" s="1"/>
  <c r="AA162" i="9"/>
  <c r="AC199" i="9"/>
  <c r="AE199" i="9" s="1"/>
  <c r="AG199" i="9" s="1"/>
  <c r="AA199" i="9"/>
  <c r="AC56" i="9"/>
  <c r="AE56" i="9" s="1"/>
  <c r="AG56" i="9" s="1"/>
  <c r="AA56" i="9"/>
  <c r="AC17" i="9"/>
  <c r="AE17" i="9" s="1"/>
  <c r="AG17" i="9" s="1"/>
  <c r="AA17" i="9"/>
  <c r="X33" i="10"/>
  <c r="Z33" i="10" s="1"/>
  <c r="AB33" i="10" s="1"/>
  <c r="AD33" i="10" s="1"/>
  <c r="AF33" i="10" s="1"/>
  <c r="AC120" i="9"/>
  <c r="AE120" i="9" s="1"/>
  <c r="AG120" i="9" s="1"/>
  <c r="AA120" i="9"/>
  <c r="AC242" i="10"/>
  <c r="AE242" i="10" s="1"/>
  <c r="AG242" i="10" s="1"/>
  <c r="AA242" i="10"/>
  <c r="AC137" i="9"/>
  <c r="AE137" i="9" s="1"/>
  <c r="AG137" i="9" s="1"/>
  <c r="AA137" i="9"/>
  <c r="Y114" i="10"/>
  <c r="AA78" i="9"/>
  <c r="AC78" i="9" s="1"/>
  <c r="AE78" i="9" s="1"/>
  <c r="AG78" i="9" s="1"/>
  <c r="X9" i="10"/>
  <c r="Z9" i="10" s="1"/>
  <c r="AB9" i="10" s="1"/>
  <c r="AD9" i="10" s="1"/>
  <c r="AF9" i="10" s="1"/>
  <c r="L10" i="17" s="1"/>
  <c r="Y158" i="10"/>
  <c r="X158" i="10"/>
  <c r="Z158" i="10" s="1"/>
  <c r="AB158" i="10" s="1"/>
  <c r="AD158" i="10" s="1"/>
  <c r="AF158" i="10" s="1"/>
  <c r="Y112" i="10"/>
  <c r="X112" i="10"/>
  <c r="Z112" i="10" s="1"/>
  <c r="AB112" i="10" s="1"/>
  <c r="AD112" i="10" s="1"/>
  <c r="AF112" i="10" s="1"/>
  <c r="Y187" i="9"/>
  <c r="X187" i="9"/>
  <c r="Z187" i="9" s="1"/>
  <c r="AB187" i="9" s="1"/>
  <c r="AD187" i="9" s="1"/>
  <c r="AF187" i="9" s="1"/>
  <c r="C187" i="10" s="1"/>
  <c r="Y45" i="10"/>
  <c r="X45" i="10"/>
  <c r="Z45" i="10" s="1"/>
  <c r="AB45" i="10" s="1"/>
  <c r="AD45" i="10" s="1"/>
  <c r="AF45" i="10" s="1"/>
  <c r="Y171" i="9"/>
  <c r="X171" i="9"/>
  <c r="Z171" i="9" s="1"/>
  <c r="AB171" i="9" s="1"/>
  <c r="AD171" i="9" s="1"/>
  <c r="AF171" i="9" s="1"/>
  <c r="C171" i="10" s="1"/>
  <c r="X171" i="10" s="1"/>
  <c r="Z171" i="10" s="1"/>
  <c r="AB171" i="10" s="1"/>
  <c r="AD171" i="10" s="1"/>
  <c r="AF171" i="10" s="1"/>
  <c r="Y198" i="9"/>
  <c r="X198" i="9"/>
  <c r="Z198" i="9" s="1"/>
  <c r="AB198" i="9" s="1"/>
  <c r="AD198" i="9" s="1"/>
  <c r="AF198" i="9" s="1"/>
  <c r="C198" i="10" s="1"/>
  <c r="Y255" i="10"/>
  <c r="X255" i="10"/>
  <c r="Z255" i="10" s="1"/>
  <c r="AB255" i="10" s="1"/>
  <c r="AD255" i="10" s="1"/>
  <c r="AF255" i="10" s="1"/>
  <c r="AA264" i="9"/>
  <c r="AC264" i="9" s="1"/>
  <c r="AE264" i="9" s="1"/>
  <c r="AG264" i="9" s="1"/>
  <c r="AA12" i="9"/>
  <c r="AC12" i="9" s="1"/>
  <c r="AE12" i="9" s="1"/>
  <c r="AG12" i="9" s="1"/>
  <c r="O13" i="17" s="1"/>
  <c r="Y65" i="10"/>
  <c r="X65" i="10"/>
  <c r="Z65" i="10" s="1"/>
  <c r="AB65" i="10" s="1"/>
  <c r="AD65" i="10" s="1"/>
  <c r="AF65" i="10" s="1"/>
  <c r="AA40" i="9"/>
  <c r="AC40" i="9" s="1"/>
  <c r="AE40" i="9" s="1"/>
  <c r="AG40" i="9" s="1"/>
  <c r="X31" i="10"/>
  <c r="Z31" i="10" s="1"/>
  <c r="AB31" i="10" s="1"/>
  <c r="AD31" i="10" s="1"/>
  <c r="AF31" i="10" s="1"/>
  <c r="Y237" i="9"/>
  <c r="X237" i="9"/>
  <c r="Z237" i="9" s="1"/>
  <c r="AB237" i="9" s="1"/>
  <c r="AD237" i="9" s="1"/>
  <c r="AF237" i="9" s="1"/>
  <c r="C237" i="10" s="1"/>
  <c r="X237" i="10" s="1"/>
  <c r="Z237" i="10" s="1"/>
  <c r="AB237" i="10" s="1"/>
  <c r="AD237" i="10" s="1"/>
  <c r="AF237" i="10" s="1"/>
  <c r="Y260" i="10"/>
  <c r="X260" i="10"/>
  <c r="Z260" i="10" s="1"/>
  <c r="AB260" i="10" s="1"/>
  <c r="AD260" i="10" s="1"/>
  <c r="AF260" i="10" s="1"/>
  <c r="AA184" i="9"/>
  <c r="AC184" i="9" s="1"/>
  <c r="AE184" i="9" s="1"/>
  <c r="AG184" i="9" s="1"/>
  <c r="AA83" i="9"/>
  <c r="AC83" i="9" s="1"/>
  <c r="AE83" i="9" s="1"/>
  <c r="AG83" i="9" s="1"/>
  <c r="AA229" i="9"/>
  <c r="AC229" i="9" s="1"/>
  <c r="AE229" i="9" s="1"/>
  <c r="AG229" i="9" s="1"/>
  <c r="X156" i="9"/>
  <c r="Z156" i="9" s="1"/>
  <c r="AB156" i="9" s="1"/>
  <c r="AD156" i="9" s="1"/>
  <c r="AF156" i="9" s="1"/>
  <c r="C156" i="10" s="1"/>
  <c r="Y156" i="9"/>
  <c r="AA132" i="10"/>
  <c r="AC132" i="10" s="1"/>
  <c r="AE132" i="10" s="1"/>
  <c r="AG132" i="10" s="1"/>
  <c r="Y85" i="10"/>
  <c r="X85" i="10"/>
  <c r="Z85" i="10" s="1"/>
  <c r="AB85" i="10" s="1"/>
  <c r="AD85" i="10" s="1"/>
  <c r="AF85" i="10" s="1"/>
  <c r="X57" i="10"/>
  <c r="Z57" i="10" s="1"/>
  <c r="AB57" i="10" s="1"/>
  <c r="AD57" i="10" s="1"/>
  <c r="AF57" i="10" s="1"/>
  <c r="X84" i="10"/>
  <c r="Z84" i="10" s="1"/>
  <c r="AB84" i="10" s="1"/>
  <c r="AD84" i="10" s="1"/>
  <c r="AF84" i="10" s="1"/>
  <c r="AC245" i="9"/>
  <c r="AE245" i="9" s="1"/>
  <c r="AG245" i="9" s="1"/>
  <c r="AA245" i="9"/>
  <c r="AC112" i="9"/>
  <c r="AE112" i="9" s="1"/>
  <c r="AG112" i="9" s="1"/>
  <c r="AA112" i="9"/>
  <c r="AC223" i="9"/>
  <c r="AE223" i="9" s="1"/>
  <c r="AG223" i="9" s="1"/>
  <c r="AA223" i="9"/>
  <c r="AC42" i="10"/>
  <c r="AE42" i="10" s="1"/>
  <c r="AG42" i="10" s="1"/>
  <c r="AA42" i="10"/>
  <c r="X163" i="10"/>
  <c r="Z163" i="10" s="1"/>
  <c r="AB163" i="10" s="1"/>
  <c r="AD163" i="10" s="1"/>
  <c r="AF163" i="10" s="1"/>
  <c r="Y163" i="10"/>
  <c r="AC292" i="9"/>
  <c r="AE292" i="9" s="1"/>
  <c r="AG292" i="9" s="1"/>
  <c r="AA292" i="9"/>
  <c r="W244" i="10"/>
  <c r="AA152" i="10"/>
  <c r="AC152" i="10" s="1"/>
  <c r="AE152" i="10" s="1"/>
  <c r="AG152" i="10" s="1"/>
  <c r="V50" i="10"/>
  <c r="Y57" i="9"/>
  <c r="X57" i="9"/>
  <c r="Z57" i="9" s="1"/>
  <c r="AB57" i="9" s="1"/>
  <c r="AD57" i="9" s="1"/>
  <c r="AF57" i="9" s="1"/>
  <c r="C57" i="10" s="1"/>
  <c r="Y57" i="10" s="1"/>
  <c r="Y22" i="9"/>
  <c r="X22" i="9"/>
  <c r="Z22" i="9" s="1"/>
  <c r="AB22" i="9" s="1"/>
  <c r="AD22" i="9" s="1"/>
  <c r="AF22" i="9" s="1"/>
  <c r="C22" i="10" s="1"/>
  <c r="Y120" i="10"/>
  <c r="X120" i="10"/>
  <c r="Z120" i="10" s="1"/>
  <c r="AB120" i="10" s="1"/>
  <c r="AD120" i="10" s="1"/>
  <c r="AF120" i="10" s="1"/>
  <c r="X209" i="9"/>
  <c r="Z209" i="9" s="1"/>
  <c r="AB209" i="9" s="1"/>
  <c r="AD209" i="9" s="1"/>
  <c r="AF209" i="9" s="1"/>
  <c r="C209" i="10" s="1"/>
  <c r="Y209" i="9"/>
  <c r="V108" i="10"/>
  <c r="Y108" i="10" s="1"/>
  <c r="Y269" i="10"/>
  <c r="X269" i="10"/>
  <c r="Z269" i="10" s="1"/>
  <c r="AB269" i="10" s="1"/>
  <c r="AD269" i="10" s="1"/>
  <c r="AF269" i="10" s="1"/>
  <c r="Y186" i="10"/>
  <c r="X186" i="10"/>
  <c r="Z186" i="10" s="1"/>
  <c r="AB186" i="10" s="1"/>
  <c r="AD186" i="10" s="1"/>
  <c r="AF186" i="10" s="1"/>
  <c r="X200" i="10"/>
  <c r="Z200" i="10" s="1"/>
  <c r="AB200" i="10" s="1"/>
  <c r="AD200" i="10" s="1"/>
  <c r="AF200" i="10" s="1"/>
  <c r="AA129" i="10"/>
  <c r="AC129" i="10" s="1"/>
  <c r="AE129" i="10" s="1"/>
  <c r="AG129" i="10" s="1"/>
  <c r="Y174" i="9"/>
  <c r="X174" i="9"/>
  <c r="Z174" i="9" s="1"/>
  <c r="AB174" i="9" s="1"/>
  <c r="AD174" i="9" s="1"/>
  <c r="AF174" i="9" s="1"/>
  <c r="C174" i="10" s="1"/>
  <c r="Y145" i="9"/>
  <c r="X145" i="9"/>
  <c r="Z145" i="9" s="1"/>
  <c r="AB145" i="9" s="1"/>
  <c r="AD145" i="9" s="1"/>
  <c r="AF145" i="9" s="1"/>
  <c r="C145" i="10" s="1"/>
  <c r="X145" i="10" s="1"/>
  <c r="Z145" i="10" s="1"/>
  <c r="AB145" i="10" s="1"/>
  <c r="AD145" i="10" s="1"/>
  <c r="AF145" i="10" s="1"/>
  <c r="W26" i="10"/>
  <c r="X262" i="9"/>
  <c r="Z262" i="9" s="1"/>
  <c r="AB262" i="9" s="1"/>
  <c r="AD262" i="9" s="1"/>
  <c r="AF262" i="9" s="1"/>
  <c r="C262" i="10" s="1"/>
  <c r="Y262" i="9"/>
  <c r="AC31" i="9"/>
  <c r="AE31" i="9" s="1"/>
  <c r="AG31" i="9" s="1"/>
  <c r="AA31" i="9"/>
  <c r="AC246" i="10"/>
  <c r="AE246" i="10" s="1"/>
  <c r="AG246" i="10" s="1"/>
  <c r="AA246" i="10"/>
  <c r="AC114" i="9"/>
  <c r="AE114" i="9" s="1"/>
  <c r="AG114" i="9" s="1"/>
  <c r="AA114" i="9"/>
  <c r="W245" i="10"/>
  <c r="AA176" i="9"/>
  <c r="AC176" i="9" s="1"/>
  <c r="AE176" i="9" s="1"/>
  <c r="AG176" i="9" s="1"/>
  <c r="AA155" i="9"/>
  <c r="AC155" i="9" s="1"/>
  <c r="AE155" i="9" s="1"/>
  <c r="AG155" i="9" s="1"/>
  <c r="AA151" i="10"/>
  <c r="AC151" i="10" s="1"/>
  <c r="AE151" i="10" s="1"/>
  <c r="AG151" i="10" s="1"/>
  <c r="X170" i="10"/>
  <c r="Z170" i="10" s="1"/>
  <c r="AB170" i="10" s="1"/>
  <c r="AD170" i="10" s="1"/>
  <c r="AF170" i="10" s="1"/>
  <c r="AA67" i="9"/>
  <c r="AC67" i="9" s="1"/>
  <c r="AE67" i="9" s="1"/>
  <c r="AG67" i="9" s="1"/>
  <c r="AA191" i="9"/>
  <c r="AC191" i="9" s="1"/>
  <c r="AE191" i="9" s="1"/>
  <c r="AG191" i="9" s="1"/>
  <c r="W87" i="10"/>
  <c r="X20" i="10"/>
  <c r="Z20" i="10" s="1"/>
  <c r="AB20" i="10" s="1"/>
  <c r="AD20" i="10" s="1"/>
  <c r="AF20" i="10" s="1"/>
  <c r="AA148" i="9"/>
  <c r="AC148" i="9" s="1"/>
  <c r="AE148" i="9" s="1"/>
  <c r="AG148" i="9" s="1"/>
  <c r="AA188" i="9"/>
  <c r="AC188" i="9" s="1"/>
  <c r="AE188" i="9" s="1"/>
  <c r="AG188" i="9" s="1"/>
  <c r="V236" i="10"/>
  <c r="X189" i="10"/>
  <c r="Z189" i="10" s="1"/>
  <c r="AB189" i="10" s="1"/>
  <c r="AD189" i="10" s="1"/>
  <c r="AF189" i="10" s="1"/>
  <c r="Y189" i="10"/>
  <c r="Q10" i="10"/>
  <c r="M10" i="10"/>
  <c r="L10" i="10"/>
  <c r="R10" i="10"/>
  <c r="AA246" i="9"/>
  <c r="AC246" i="9" s="1"/>
  <c r="AE246" i="9" s="1"/>
  <c r="AG246" i="9" s="1"/>
  <c r="Y142" i="9"/>
  <c r="X142" i="9"/>
  <c r="Z142" i="9" s="1"/>
  <c r="AB142" i="9" s="1"/>
  <c r="AD142" i="9" s="1"/>
  <c r="AF142" i="9" s="1"/>
  <c r="C142" i="10" s="1"/>
  <c r="X16" i="10"/>
  <c r="Z16" i="10" s="1"/>
  <c r="AB16" i="10" s="1"/>
  <c r="AD16" i="10" s="1"/>
  <c r="AF16" i="10" s="1"/>
  <c r="Y16" i="10"/>
  <c r="W38" i="10"/>
  <c r="V75" i="10"/>
  <c r="AA41" i="9"/>
  <c r="AC41" i="9" s="1"/>
  <c r="AE41" i="9" s="1"/>
  <c r="AG41" i="9" s="1"/>
  <c r="Y86" i="9"/>
  <c r="X86" i="9"/>
  <c r="Z86" i="9" s="1"/>
  <c r="AB86" i="9" s="1"/>
  <c r="AD86" i="9" s="1"/>
  <c r="AF86" i="9" s="1"/>
  <c r="C86" i="10" s="1"/>
  <c r="X86" i="10" s="1"/>
  <c r="Z86" i="10" s="1"/>
  <c r="AB86" i="10" s="1"/>
  <c r="AD86" i="10" s="1"/>
  <c r="AF86" i="10" s="1"/>
  <c r="Y211" i="9"/>
  <c r="X211" i="9"/>
  <c r="Z211" i="9" s="1"/>
  <c r="AB211" i="9" s="1"/>
  <c r="AD211" i="9" s="1"/>
  <c r="AF211" i="9" s="1"/>
  <c r="C211" i="10" s="1"/>
  <c r="Y211" i="10" s="1"/>
  <c r="AA36" i="9"/>
  <c r="AC36" i="9" s="1"/>
  <c r="AE36" i="9" s="1"/>
  <c r="AG36" i="9" s="1"/>
  <c r="W299" i="10"/>
  <c r="X153" i="10"/>
  <c r="Z153" i="10" s="1"/>
  <c r="AB153" i="10" s="1"/>
  <c r="AD153" i="10" s="1"/>
  <c r="AF153" i="10" s="1"/>
  <c r="AA253" i="9"/>
  <c r="AC253" i="9" s="1"/>
  <c r="AE253" i="9" s="1"/>
  <c r="AG253" i="9" s="1"/>
  <c r="Y150" i="9"/>
  <c r="X150" i="9"/>
  <c r="Z150" i="9" s="1"/>
  <c r="AB150" i="9" s="1"/>
  <c r="AD150" i="9" s="1"/>
  <c r="AF150" i="9" s="1"/>
  <c r="C150" i="10" s="1"/>
  <c r="X150" i="10" s="1"/>
  <c r="Z150" i="10" s="1"/>
  <c r="AB150" i="10" s="1"/>
  <c r="AD150" i="10" s="1"/>
  <c r="AF150" i="10" s="1"/>
  <c r="A12" i="17"/>
  <c r="A11" i="9"/>
  <c r="A11" i="10"/>
  <c r="A11" i="7"/>
  <c r="A13" i="5"/>
  <c r="Y123" i="9"/>
  <c r="X123" i="9"/>
  <c r="Z123" i="9" s="1"/>
  <c r="AB123" i="9" s="1"/>
  <c r="AD123" i="9" s="1"/>
  <c r="AF123" i="9" s="1"/>
  <c r="C123" i="10" s="1"/>
  <c r="X160" i="9"/>
  <c r="Z160" i="9" s="1"/>
  <c r="AB160" i="9" s="1"/>
  <c r="AD160" i="9" s="1"/>
  <c r="AF160" i="9" s="1"/>
  <c r="C160" i="10" s="1"/>
  <c r="X160" i="10" s="1"/>
  <c r="Z160" i="10" s="1"/>
  <c r="AB160" i="10" s="1"/>
  <c r="AD160" i="10" s="1"/>
  <c r="AF160" i="10" s="1"/>
  <c r="Y160" i="9"/>
  <c r="X249" i="10"/>
  <c r="Z249" i="10" s="1"/>
  <c r="AB249" i="10" s="1"/>
  <c r="AD249" i="10" s="1"/>
  <c r="AF249" i="10" s="1"/>
  <c r="Y249" i="10"/>
  <c r="V106" i="10"/>
  <c r="AA260" i="9"/>
  <c r="AC260" i="9" s="1"/>
  <c r="AE260" i="9" s="1"/>
  <c r="AG260" i="9" s="1"/>
  <c r="X235" i="9"/>
  <c r="Z235" i="9" s="1"/>
  <c r="AB235" i="9" s="1"/>
  <c r="AD235" i="9" s="1"/>
  <c r="AF235" i="9" s="1"/>
  <c r="C235" i="10" s="1"/>
  <c r="Y235" i="9"/>
  <c r="X250" i="10"/>
  <c r="Z250" i="10" s="1"/>
  <c r="AB250" i="10" s="1"/>
  <c r="AD250" i="10" s="1"/>
  <c r="AF250" i="10" s="1"/>
  <c r="Y250" i="10"/>
  <c r="V107" i="10"/>
  <c r="AC189" i="9"/>
  <c r="AE189" i="9" s="1"/>
  <c r="AG189" i="9" s="1"/>
  <c r="AA189" i="9"/>
  <c r="V12" i="10"/>
  <c r="W279" i="10"/>
  <c r="X51" i="10"/>
  <c r="Z51" i="10" s="1"/>
  <c r="AB51" i="10" s="1"/>
  <c r="AD51" i="10" s="1"/>
  <c r="AF51" i="10" s="1"/>
  <c r="AC64" i="10"/>
  <c r="AE64" i="10" s="1"/>
  <c r="AG64" i="10" s="1"/>
  <c r="AA64" i="10"/>
  <c r="Y97" i="10"/>
  <c r="X97" i="10"/>
  <c r="Z97" i="10" s="1"/>
  <c r="AB97" i="10" s="1"/>
  <c r="AD97" i="10" s="1"/>
  <c r="AF97" i="10" s="1"/>
  <c r="X234" i="10"/>
  <c r="Z234" i="10" s="1"/>
  <c r="AB234" i="10" s="1"/>
  <c r="AD234" i="10" s="1"/>
  <c r="AF234" i="10" s="1"/>
  <c r="Y234" i="10"/>
  <c r="Y145" i="10"/>
  <c r="AC238" i="10"/>
  <c r="AE238" i="10" s="1"/>
  <c r="AG238" i="10" s="1"/>
  <c r="AA238" i="10"/>
  <c r="AC37" i="9"/>
  <c r="AE37" i="9" s="1"/>
  <c r="AG37" i="9" s="1"/>
  <c r="AA37" i="9"/>
  <c r="AJ3" i="9"/>
  <c r="AJ5" i="7"/>
  <c r="C3" i="22" s="1"/>
  <c r="B3" i="22" s="1"/>
  <c r="V131" i="10"/>
  <c r="Y54" i="9"/>
  <c r="X54" i="9"/>
  <c r="Z54" i="9" s="1"/>
  <c r="AB54" i="9" s="1"/>
  <c r="AD54" i="9" s="1"/>
  <c r="AF54" i="9" s="1"/>
  <c r="C54" i="10" s="1"/>
  <c r="X54" i="10" s="1"/>
  <c r="Z54" i="10" s="1"/>
  <c r="AB54" i="10" s="1"/>
  <c r="AD54" i="10" s="1"/>
  <c r="AF54" i="10" s="1"/>
  <c r="Y115" i="9"/>
  <c r="X115" i="9"/>
  <c r="Z115" i="9" s="1"/>
  <c r="AB115" i="9" s="1"/>
  <c r="AD115" i="9" s="1"/>
  <c r="AF115" i="9" s="1"/>
  <c r="C115" i="10" s="1"/>
  <c r="W102" i="10"/>
  <c r="V102" i="10"/>
  <c r="W281" i="10"/>
  <c r="AC230" i="9"/>
  <c r="AE230" i="9" s="1"/>
  <c r="AG230" i="9" s="1"/>
  <c r="AA230" i="9"/>
  <c r="W263" i="10"/>
  <c r="Y86" i="10"/>
  <c r="W169" i="10"/>
  <c r="V169" i="10"/>
  <c r="X181" i="10"/>
  <c r="Z181" i="10" s="1"/>
  <c r="AB181" i="10" s="1"/>
  <c r="AD181" i="10" s="1"/>
  <c r="AF181" i="10" s="1"/>
  <c r="Y181" i="10"/>
  <c r="Y66" i="9"/>
  <c r="X66" i="9"/>
  <c r="Z66" i="9" s="1"/>
  <c r="AB66" i="9" s="1"/>
  <c r="AD66" i="9" s="1"/>
  <c r="AF66" i="9" s="1"/>
  <c r="C66" i="10" s="1"/>
  <c r="X66" i="10" s="1"/>
  <c r="Z66" i="10" s="1"/>
  <c r="AB66" i="10" s="1"/>
  <c r="AD66" i="10" s="1"/>
  <c r="AF66" i="10" s="1"/>
  <c r="V200" i="10"/>
  <c r="Y200" i="10" s="1"/>
  <c r="V201" i="10"/>
  <c r="V54" i="10"/>
  <c r="W240" i="10"/>
  <c r="Y98" i="10"/>
  <c r="V98" i="10"/>
  <c r="S6" i="10"/>
  <c r="N6" i="10"/>
  <c r="X134" i="10"/>
  <c r="Z134" i="10" s="1"/>
  <c r="AB134" i="10" s="1"/>
  <c r="AD134" i="10" s="1"/>
  <c r="AF134" i="10" s="1"/>
  <c r="Y134" i="10"/>
  <c r="AC201" i="9"/>
  <c r="AE201" i="9" s="1"/>
  <c r="AG201" i="9" s="1"/>
  <c r="AA201" i="9"/>
  <c r="Y204" i="9"/>
  <c r="X204" i="9"/>
  <c r="Z204" i="9" s="1"/>
  <c r="AB204" i="9" s="1"/>
  <c r="AD204" i="9" s="1"/>
  <c r="AF204" i="9" s="1"/>
  <c r="C204" i="10" s="1"/>
  <c r="V222" i="10"/>
  <c r="V219" i="10"/>
  <c r="AC65" i="9"/>
  <c r="AE65" i="9" s="1"/>
  <c r="AG65" i="9" s="1"/>
  <c r="AA65" i="9"/>
  <c r="AC49" i="10"/>
  <c r="AE49" i="10" s="1"/>
  <c r="AG49" i="10" s="1"/>
  <c r="AA49" i="10"/>
  <c r="AC39" i="9"/>
  <c r="AE39" i="9" s="1"/>
  <c r="AG39" i="9" s="1"/>
  <c r="AA39" i="9"/>
  <c r="X164" i="10"/>
  <c r="Z164" i="10" s="1"/>
  <c r="AB164" i="10" s="1"/>
  <c r="AD164" i="10" s="1"/>
  <c r="AF164" i="10" s="1"/>
  <c r="Y164" i="10"/>
  <c r="AC52" i="9"/>
  <c r="AE52" i="9" s="1"/>
  <c r="AG52" i="9" s="1"/>
  <c r="AA52" i="9"/>
  <c r="Y170" i="9"/>
  <c r="X170" i="9"/>
  <c r="Z170" i="9" s="1"/>
  <c r="AB170" i="9" s="1"/>
  <c r="AD170" i="9" s="1"/>
  <c r="AF170" i="9" s="1"/>
  <c r="C170" i="10" s="1"/>
  <c r="Y195" i="10"/>
  <c r="X195" i="10"/>
  <c r="Z195" i="10" s="1"/>
  <c r="AB195" i="10" s="1"/>
  <c r="AD195" i="10" s="1"/>
  <c r="AF195" i="10" s="1"/>
  <c r="W21" i="10"/>
  <c r="AA74" i="9"/>
  <c r="AC74" i="9" s="1"/>
  <c r="AE74" i="9" s="1"/>
  <c r="AG74" i="9" s="1"/>
  <c r="AA138" i="9"/>
  <c r="AC138" i="9" s="1"/>
  <c r="AE138" i="9" s="1"/>
  <c r="AG138" i="9" s="1"/>
  <c r="V150" i="10"/>
  <c r="Y150" i="10" s="1"/>
  <c r="AC59" i="9"/>
  <c r="AE59" i="9" s="1"/>
  <c r="AG59" i="9" s="1"/>
  <c r="AA59" i="9"/>
  <c r="AC34" i="9"/>
  <c r="AE34" i="9" s="1"/>
  <c r="AG34" i="9" s="1"/>
  <c r="AA34" i="9"/>
  <c r="AC129" i="9"/>
  <c r="AE129" i="9" s="1"/>
  <c r="AG129" i="9" s="1"/>
  <c r="AA129" i="9"/>
  <c r="Y162" i="10"/>
  <c r="X162" i="10"/>
  <c r="Z162" i="10" s="1"/>
  <c r="AB162" i="10" s="1"/>
  <c r="AD162" i="10" s="1"/>
  <c r="AF162" i="10" s="1"/>
  <c r="W125" i="10"/>
  <c r="AA164" i="9"/>
  <c r="AC164" i="9" s="1"/>
  <c r="AE164" i="9" s="1"/>
  <c r="AG164" i="9" s="1"/>
  <c r="V217" i="10"/>
  <c r="C4" i="10"/>
  <c r="K5" i="17"/>
  <c r="W137" i="10"/>
  <c r="W91" i="10"/>
  <c r="V133" i="10"/>
  <c r="V170" i="10"/>
  <c r="Y170" i="10" s="1"/>
  <c r="AC269" i="9"/>
  <c r="AE269" i="9" s="1"/>
  <c r="AG269" i="9" s="1"/>
  <c r="AA269" i="9"/>
  <c r="AC113" i="9"/>
  <c r="AE113" i="9" s="1"/>
  <c r="AG113" i="9" s="1"/>
  <c r="AA113" i="9"/>
  <c r="V33" i="10"/>
  <c r="Y33" i="10" s="1"/>
  <c r="AA136" i="10"/>
  <c r="AC136" i="10" s="1"/>
  <c r="AE136" i="10" s="1"/>
  <c r="AG136" i="10" s="1"/>
  <c r="V273" i="10"/>
  <c r="X92" i="10"/>
  <c r="Z92" i="10" s="1"/>
  <c r="AB92" i="10" s="1"/>
  <c r="AD92" i="10" s="1"/>
  <c r="AF92" i="10" s="1"/>
  <c r="X172" i="10"/>
  <c r="Z172" i="10" s="1"/>
  <c r="AB172" i="10" s="1"/>
  <c r="AD172" i="10" s="1"/>
  <c r="AF172" i="10" s="1"/>
  <c r="W95" i="10"/>
  <c r="Y30" i="10"/>
  <c r="X30" i="10"/>
  <c r="Z30" i="10" s="1"/>
  <c r="AB30" i="10" s="1"/>
  <c r="AD30" i="10" s="1"/>
  <c r="AF30" i="10" s="1"/>
  <c r="AC240" i="9"/>
  <c r="AE240" i="9" s="1"/>
  <c r="AG240" i="9" s="1"/>
  <c r="AA240" i="9"/>
  <c r="X130" i="10"/>
  <c r="Z130" i="10" s="1"/>
  <c r="AB130" i="10" s="1"/>
  <c r="AD130" i="10" s="1"/>
  <c r="AF130" i="10" s="1"/>
  <c r="V130" i="10"/>
  <c r="Y130" i="10" s="1"/>
  <c r="V87" i="10"/>
  <c r="AC200" i="9"/>
  <c r="AE200" i="9" s="1"/>
  <c r="AG200" i="9" s="1"/>
  <c r="AA200" i="9"/>
  <c r="X155" i="10"/>
  <c r="Z155" i="10" s="1"/>
  <c r="AB155" i="10" s="1"/>
  <c r="AD155" i="10" s="1"/>
  <c r="AF155" i="10" s="1"/>
  <c r="Y155" i="10"/>
  <c r="AC36" i="10"/>
  <c r="AE36" i="10" s="1"/>
  <c r="AG36" i="10" s="1"/>
  <c r="AA36" i="10"/>
  <c r="W194" i="10"/>
  <c r="AA75" i="9"/>
  <c r="AC75" i="9" s="1"/>
  <c r="AE75" i="9" s="1"/>
  <c r="AG75" i="9" s="1"/>
  <c r="AA193" i="9"/>
  <c r="AC193" i="9" s="1"/>
  <c r="AE193" i="9" s="1"/>
  <c r="AG193" i="9" s="1"/>
  <c r="Y171" i="10"/>
  <c r="Y208" i="9"/>
  <c r="X208" i="9"/>
  <c r="Z208" i="9" s="1"/>
  <c r="AB208" i="9" s="1"/>
  <c r="AD208" i="9" s="1"/>
  <c r="AF208" i="9" s="1"/>
  <c r="C208" i="10" s="1"/>
  <c r="Y208" i="10" s="1"/>
  <c r="V265" i="10"/>
  <c r="Y159" i="9"/>
  <c r="X159" i="9"/>
  <c r="Z159" i="9" s="1"/>
  <c r="AB159" i="9" s="1"/>
  <c r="AD159" i="9" s="1"/>
  <c r="AF159" i="9" s="1"/>
  <c r="C159" i="10" s="1"/>
  <c r="X230" i="10"/>
  <c r="Z230" i="10" s="1"/>
  <c r="AB230" i="10" s="1"/>
  <c r="AD230" i="10" s="1"/>
  <c r="AF230" i="10" s="1"/>
  <c r="Y230" i="10"/>
  <c r="V185" i="10"/>
  <c r="V300" i="10"/>
  <c r="Y106" i="9"/>
  <c r="X106" i="9"/>
  <c r="Z106" i="9" s="1"/>
  <c r="AB106" i="9" s="1"/>
  <c r="AD106" i="9" s="1"/>
  <c r="AF106" i="9" s="1"/>
  <c r="C106" i="10" s="1"/>
  <c r="X78" i="10"/>
  <c r="Z78" i="10" s="1"/>
  <c r="AB78" i="10" s="1"/>
  <c r="AD78" i="10" s="1"/>
  <c r="AF78" i="10" s="1"/>
  <c r="V78" i="10"/>
  <c r="Y78" i="10" s="1"/>
  <c r="Y79" i="9"/>
  <c r="X79" i="9"/>
  <c r="Z79" i="9" s="1"/>
  <c r="AB79" i="9" s="1"/>
  <c r="AD79" i="9" s="1"/>
  <c r="AF79" i="9" s="1"/>
  <c r="C79" i="10" s="1"/>
  <c r="Y143" i="9"/>
  <c r="X143" i="9"/>
  <c r="Z143" i="9" s="1"/>
  <c r="AB143" i="9" s="1"/>
  <c r="AD143" i="9" s="1"/>
  <c r="AF143" i="9" s="1"/>
  <c r="C143" i="10" s="1"/>
  <c r="X172" i="9"/>
  <c r="Z172" i="9" s="1"/>
  <c r="AB172" i="9" s="1"/>
  <c r="AD172" i="9" s="1"/>
  <c r="AF172" i="9" s="1"/>
  <c r="C172" i="10" s="1"/>
  <c r="Y172" i="10" s="1"/>
  <c r="Y172" i="9"/>
  <c r="Y275" i="9"/>
  <c r="X275" i="9"/>
  <c r="Z275" i="9" s="1"/>
  <c r="AB275" i="9" s="1"/>
  <c r="AD275" i="9" s="1"/>
  <c r="AF275" i="9" s="1"/>
  <c r="C275" i="10" s="1"/>
  <c r="X275" i="10" s="1"/>
  <c r="Z275" i="10" s="1"/>
  <c r="AB275" i="10" s="1"/>
  <c r="AD275" i="10" s="1"/>
  <c r="AF275" i="10" s="1"/>
  <c r="AA214" i="9"/>
  <c r="AC214" i="9" s="1"/>
  <c r="AE214" i="9" s="1"/>
  <c r="AG214" i="9" s="1"/>
  <c r="W94" i="10"/>
  <c r="V94" i="10"/>
  <c r="W161" i="10"/>
  <c r="Y191" i="10"/>
  <c r="Y104" i="10"/>
  <c r="X104" i="10"/>
  <c r="Z104" i="10" s="1"/>
  <c r="AB104" i="10" s="1"/>
  <c r="AD104" i="10" s="1"/>
  <c r="AF104" i="10" s="1"/>
  <c r="Y6" i="9"/>
  <c r="X6" i="9"/>
  <c r="Z6" i="9" s="1"/>
  <c r="AB6" i="9" s="1"/>
  <c r="AD6" i="9" s="1"/>
  <c r="AF6" i="9" s="1"/>
  <c r="V31" i="10"/>
  <c r="Y31" i="10" s="1"/>
  <c r="Y202" i="9"/>
  <c r="X202" i="9"/>
  <c r="Z202" i="9" s="1"/>
  <c r="AB202" i="9" s="1"/>
  <c r="AD202" i="9" s="1"/>
  <c r="AF202" i="9" s="1"/>
  <c r="C202" i="10" s="1"/>
  <c r="Y268" i="10"/>
  <c r="X268" i="10"/>
  <c r="Z268" i="10" s="1"/>
  <c r="AB268" i="10" s="1"/>
  <c r="AD268" i="10" s="1"/>
  <c r="AF268" i="10" s="1"/>
  <c r="W232" i="10"/>
  <c r="Y40" i="10"/>
  <c r="X40" i="10"/>
  <c r="Z40" i="10" s="1"/>
  <c r="AB40" i="10" s="1"/>
  <c r="AD40" i="10" s="1"/>
  <c r="AF40" i="10" s="1"/>
  <c r="C11" i="10"/>
  <c r="K12" i="17"/>
  <c r="X213" i="9"/>
  <c r="Z213" i="9" s="1"/>
  <c r="AB213" i="9" s="1"/>
  <c r="AD213" i="9" s="1"/>
  <c r="AF213" i="9" s="1"/>
  <c r="C213" i="10" s="1"/>
  <c r="Y213" i="9"/>
  <c r="Y149" i="10"/>
  <c r="X149" i="10"/>
  <c r="Z149" i="10" s="1"/>
  <c r="AB149" i="10" s="1"/>
  <c r="AD149" i="10" s="1"/>
  <c r="AF149" i="10" s="1"/>
  <c r="Y237" i="10"/>
  <c r="V279" i="10"/>
  <c r="AC215" i="9"/>
  <c r="AE215" i="9" s="1"/>
  <c r="AG215" i="9" s="1"/>
  <c r="AA215" i="9"/>
  <c r="W209" i="10"/>
  <c r="W143" i="10"/>
  <c r="Y184" i="10"/>
  <c r="X184" i="10"/>
  <c r="Z184" i="10" s="1"/>
  <c r="AB184" i="10" s="1"/>
  <c r="AD184" i="10" s="1"/>
  <c r="AF184" i="10" s="1"/>
  <c r="Y89" i="10"/>
  <c r="X89" i="10"/>
  <c r="Z89" i="10" s="1"/>
  <c r="AB89" i="10" s="1"/>
  <c r="AD89" i="10" s="1"/>
  <c r="AF89" i="10" s="1"/>
  <c r="W111" i="10"/>
  <c r="Y274" i="10"/>
  <c r="AC121" i="9"/>
  <c r="AE121" i="9" s="1"/>
  <c r="AG121" i="9" s="1"/>
  <c r="AA121" i="9"/>
  <c r="Y182" i="10"/>
  <c r="W179" i="10"/>
  <c r="W270" i="10"/>
  <c r="Y8" i="10"/>
  <c r="V109" i="10"/>
  <c r="V51" i="10"/>
  <c r="Y51" i="10" s="1"/>
  <c r="W227" i="10"/>
  <c r="V13" i="10"/>
  <c r="Y13" i="10" s="1"/>
  <c r="AA32" i="9"/>
  <c r="AC32" i="9" s="1"/>
  <c r="AE32" i="9" s="1"/>
  <c r="AG32" i="9" s="1"/>
  <c r="W157" i="10"/>
  <c r="Y264" i="10"/>
  <c r="X264" i="10"/>
  <c r="Z264" i="10" s="1"/>
  <c r="AB264" i="10" s="1"/>
  <c r="AD264" i="10" s="1"/>
  <c r="AF264" i="10" s="1"/>
  <c r="X248" i="10"/>
  <c r="Z248" i="10" s="1"/>
  <c r="AB248" i="10" s="1"/>
  <c r="AD248" i="10" s="1"/>
  <c r="AF248" i="10" s="1"/>
  <c r="X256" i="10"/>
  <c r="Z256" i="10" s="1"/>
  <c r="AB256" i="10" s="1"/>
  <c r="AD256" i="10" s="1"/>
  <c r="AF256" i="10" s="1"/>
  <c r="S4" i="10"/>
  <c r="N4" i="10"/>
  <c r="AA288" i="9"/>
  <c r="AC288" i="9" s="1"/>
  <c r="AE288" i="9" s="1"/>
  <c r="AG288" i="9" s="1"/>
  <c r="AA157" i="9"/>
  <c r="AC157" i="9" s="1"/>
  <c r="AE157" i="9" s="1"/>
  <c r="AG157" i="9" s="1"/>
  <c r="W77" i="10"/>
  <c r="AC247" i="9"/>
  <c r="AE247" i="9" s="1"/>
  <c r="AG247" i="9" s="1"/>
  <c r="AA247" i="9"/>
  <c r="Y60" i="10"/>
  <c r="X60" i="10"/>
  <c r="Z60" i="10" s="1"/>
  <c r="AB60" i="10" s="1"/>
  <c r="AD60" i="10" s="1"/>
  <c r="AF60" i="10" s="1"/>
  <c r="AC203" i="9"/>
  <c r="AE203" i="9" s="1"/>
  <c r="AG203" i="9" s="1"/>
  <c r="AA203" i="9"/>
  <c r="Y225" i="10"/>
  <c r="Y243" i="9"/>
  <c r="X243" i="9"/>
  <c r="Z243" i="9" s="1"/>
  <c r="AB243" i="9" s="1"/>
  <c r="AD243" i="9" s="1"/>
  <c r="AF243" i="9" s="1"/>
  <c r="C243" i="10" s="1"/>
  <c r="AC135" i="9"/>
  <c r="AE135" i="9" s="1"/>
  <c r="AG135" i="9" s="1"/>
  <c r="AA135" i="9"/>
  <c r="X39" i="10"/>
  <c r="Z39" i="10" s="1"/>
  <c r="AB39" i="10" s="1"/>
  <c r="AD39" i="10" s="1"/>
  <c r="AF39" i="10" s="1"/>
  <c r="AC259" i="9"/>
  <c r="AE259" i="9" s="1"/>
  <c r="AG259" i="9" s="1"/>
  <c r="AA259" i="9"/>
  <c r="Y27" i="10"/>
  <c r="X27" i="10"/>
  <c r="Z27" i="10" s="1"/>
  <c r="AB27" i="10" s="1"/>
  <c r="AD27" i="10" s="1"/>
  <c r="AF27" i="10" s="1"/>
  <c r="Y141" i="10"/>
  <c r="X141" i="10"/>
  <c r="Z141" i="10" s="1"/>
  <c r="AB141" i="10" s="1"/>
  <c r="AD141" i="10" s="1"/>
  <c r="AF141" i="10" s="1"/>
  <c r="X210" i="9"/>
  <c r="Z210" i="9" s="1"/>
  <c r="AB210" i="9" s="1"/>
  <c r="AD210" i="9" s="1"/>
  <c r="AF210" i="9" s="1"/>
  <c r="C210" i="10" s="1"/>
  <c r="X210" i="10" s="1"/>
  <c r="Z210" i="10" s="1"/>
  <c r="AB210" i="10" s="1"/>
  <c r="AD210" i="10" s="1"/>
  <c r="AF210" i="10" s="1"/>
  <c r="Y210" i="9"/>
  <c r="AC183" i="9"/>
  <c r="AE183" i="9" s="1"/>
  <c r="AG183" i="9" s="1"/>
  <c r="AA183" i="9"/>
  <c r="Y219" i="10"/>
  <c r="X219" i="10"/>
  <c r="Z219" i="10" s="1"/>
  <c r="AB219" i="10" s="1"/>
  <c r="AD219" i="10" s="1"/>
  <c r="AF219" i="10" s="1"/>
  <c r="Y53" i="10"/>
  <c r="X53" i="10"/>
  <c r="Z53" i="10" s="1"/>
  <c r="AB53" i="10" s="1"/>
  <c r="AD53" i="10" s="1"/>
  <c r="AF53" i="10" s="1"/>
  <c r="AC23" i="10"/>
  <c r="AE23" i="10" s="1"/>
  <c r="AG23" i="10" s="1"/>
  <c r="AA23" i="10"/>
  <c r="AC15" i="9"/>
  <c r="AE15" i="9" s="1"/>
  <c r="AG15" i="9" s="1"/>
  <c r="AA15" i="9"/>
  <c r="AC265" i="9"/>
  <c r="AE265" i="9" s="1"/>
  <c r="AG265" i="9" s="1"/>
  <c r="AA265" i="9"/>
  <c r="AC173" i="10"/>
  <c r="AE173" i="10" s="1"/>
  <c r="AG173" i="10" s="1"/>
  <c r="AA173" i="10"/>
  <c r="Q4" i="10"/>
  <c r="M4" i="10"/>
  <c r="L4" i="10"/>
  <c r="R4" i="10"/>
  <c r="AC149" i="9"/>
  <c r="AE149" i="9" s="1"/>
  <c r="AG149" i="9" s="1"/>
  <c r="AA149" i="9"/>
  <c r="Y61" i="10"/>
  <c r="X61" i="10"/>
  <c r="Z61" i="10" s="1"/>
  <c r="AB61" i="10" s="1"/>
  <c r="AD61" i="10" s="1"/>
  <c r="AF61" i="10" s="1"/>
  <c r="S10" i="10"/>
  <c r="N10" i="10"/>
  <c r="AC165" i="9"/>
  <c r="AE165" i="9" s="1"/>
  <c r="AG165" i="9" s="1"/>
  <c r="AA165" i="9"/>
  <c r="AC124" i="9"/>
  <c r="AE124" i="9" s="1"/>
  <c r="AG124" i="9" s="1"/>
  <c r="AA124" i="9"/>
  <c r="AC20" i="9"/>
  <c r="AE20" i="9" s="1"/>
  <c r="AG20" i="9" s="1"/>
  <c r="AA20" i="9"/>
  <c r="AC272" i="10"/>
  <c r="AE272" i="10" s="1"/>
  <c r="AG272" i="10" s="1"/>
  <c r="AA272" i="10"/>
  <c r="W261" i="10"/>
  <c r="X190" i="10"/>
  <c r="Z190" i="10" s="1"/>
  <c r="AB190" i="10" s="1"/>
  <c r="AD190" i="10" s="1"/>
  <c r="AF190" i="10" s="1"/>
  <c r="Y190" i="10"/>
  <c r="AA132" i="9"/>
  <c r="AC132" i="9" s="1"/>
  <c r="AE132" i="9" s="1"/>
  <c r="AG132" i="9" s="1"/>
  <c r="AA46" i="9"/>
  <c r="AC46" i="9" s="1"/>
  <c r="AE46" i="9" s="1"/>
  <c r="AG46" i="9" s="1"/>
  <c r="AA122" i="9"/>
  <c r="AC122" i="9" s="1"/>
  <c r="AE122" i="9" s="1"/>
  <c r="AG122" i="9" s="1"/>
  <c r="AA74" i="10"/>
  <c r="AC74" i="10" s="1"/>
  <c r="AE74" i="10" s="1"/>
  <c r="AG74" i="10" s="1"/>
  <c r="AA55" i="9"/>
  <c r="AC55" i="9" s="1"/>
  <c r="AE55" i="9" s="1"/>
  <c r="AG55" i="9" s="1"/>
  <c r="AA283" i="9"/>
  <c r="AC283" i="9" s="1"/>
  <c r="AE283" i="9" s="1"/>
  <c r="AG283" i="9" s="1"/>
  <c r="X138" i="10"/>
  <c r="Z138" i="10" s="1"/>
  <c r="AB138" i="10" s="1"/>
  <c r="AD138" i="10" s="1"/>
  <c r="AF138" i="10" s="1"/>
  <c r="Y138" i="10"/>
  <c r="Y207" i="9"/>
  <c r="X207" i="9"/>
  <c r="Z207" i="9" s="1"/>
  <c r="AB207" i="9" s="1"/>
  <c r="AD207" i="9" s="1"/>
  <c r="AF207" i="9" s="1"/>
  <c r="C207" i="10" s="1"/>
  <c r="Y207" i="10" s="1"/>
  <c r="X96" i="9"/>
  <c r="Z96" i="9" s="1"/>
  <c r="AB96" i="9" s="1"/>
  <c r="AD96" i="9" s="1"/>
  <c r="AF96" i="9" s="1"/>
  <c r="C96" i="10" s="1"/>
  <c r="Y96" i="9"/>
  <c r="Y131" i="9"/>
  <c r="X131" i="9"/>
  <c r="Z131" i="9" s="1"/>
  <c r="AB131" i="9" s="1"/>
  <c r="AD131" i="9" s="1"/>
  <c r="AF131" i="9" s="1"/>
  <c r="C131" i="10" s="1"/>
  <c r="X131" i="10" s="1"/>
  <c r="Z131" i="10" s="1"/>
  <c r="AB131" i="10" s="1"/>
  <c r="AD131" i="10" s="1"/>
  <c r="AF131" i="10" s="1"/>
  <c r="X225" i="9"/>
  <c r="Z225" i="9" s="1"/>
  <c r="AB225" i="9" s="1"/>
  <c r="AD225" i="9" s="1"/>
  <c r="AF225" i="9" s="1"/>
  <c r="C225" i="10" s="1"/>
  <c r="X225" i="10" s="1"/>
  <c r="Z225" i="10" s="1"/>
  <c r="AB225" i="10" s="1"/>
  <c r="AD225" i="10" s="1"/>
  <c r="AF225" i="10" s="1"/>
  <c r="Y225" i="9"/>
  <c r="Y292" i="10"/>
  <c r="X292" i="10"/>
  <c r="Z292" i="10" s="1"/>
  <c r="AB292" i="10" s="1"/>
  <c r="AD292" i="10" s="1"/>
  <c r="AF292" i="10" s="1"/>
  <c r="AA77" i="9"/>
  <c r="AC77" i="9" s="1"/>
  <c r="AE77" i="9" s="1"/>
  <c r="AG77" i="9" s="1"/>
  <c r="Y146" i="9"/>
  <c r="X146" i="9"/>
  <c r="Z146" i="9" s="1"/>
  <c r="AB146" i="9" s="1"/>
  <c r="AD146" i="9" s="1"/>
  <c r="AF146" i="9" s="1"/>
  <c r="C146" i="10" s="1"/>
  <c r="Y169" i="9"/>
  <c r="X169" i="9"/>
  <c r="Z169" i="9" s="1"/>
  <c r="AB169" i="9" s="1"/>
  <c r="AD169" i="9" s="1"/>
  <c r="AF169" i="9" s="1"/>
  <c r="C169" i="10" s="1"/>
  <c r="AA8" i="9"/>
  <c r="AC8" i="9" s="1"/>
  <c r="AE8" i="9" s="1"/>
  <c r="AG8" i="9" s="1"/>
  <c r="O9" i="17" s="1"/>
  <c r="Y147" i="10"/>
  <c r="Y228" i="10"/>
  <c r="X228" i="10"/>
  <c r="Z228" i="10" s="1"/>
  <c r="AB228" i="10" s="1"/>
  <c r="AD228" i="10" s="1"/>
  <c r="AF228" i="10" s="1"/>
  <c r="X99" i="10"/>
  <c r="Z99" i="10" s="1"/>
  <c r="AB99" i="10" s="1"/>
  <c r="AD99" i="10" s="1"/>
  <c r="AF99" i="10" s="1"/>
  <c r="X294" i="10"/>
  <c r="Z294" i="10" s="1"/>
  <c r="AB294" i="10" s="1"/>
  <c r="AD294" i="10" s="1"/>
  <c r="AF294" i="10" s="1"/>
  <c r="Y294" i="10"/>
  <c r="AC76" i="9"/>
  <c r="AE76" i="9" s="1"/>
  <c r="AG76" i="9" s="1"/>
  <c r="AA76" i="9"/>
  <c r="Y166" i="9"/>
  <c r="X166" i="9"/>
  <c r="Z166" i="9" s="1"/>
  <c r="AB166" i="9" s="1"/>
  <c r="AD166" i="9" s="1"/>
  <c r="AF166" i="9" s="1"/>
  <c r="C166" i="10" s="1"/>
  <c r="Y166" i="10" s="1"/>
  <c r="Y271" i="10"/>
  <c r="X271" i="10"/>
  <c r="Z271" i="10" s="1"/>
  <c r="AB271" i="10" s="1"/>
  <c r="AD271" i="10" s="1"/>
  <c r="AF271" i="10" s="1"/>
  <c r="AC274" i="9"/>
  <c r="AE274" i="9" s="1"/>
  <c r="AG274" i="9" s="1"/>
  <c r="AA274" i="9"/>
  <c r="Y107" i="9"/>
  <c r="X107" i="9"/>
  <c r="Z107" i="9" s="1"/>
  <c r="AB107" i="9" s="1"/>
  <c r="AD107" i="9" s="1"/>
  <c r="AF107" i="9" s="1"/>
  <c r="C107" i="10" s="1"/>
  <c r="Y88" i="10"/>
  <c r="X88" i="10"/>
  <c r="Z88" i="10" s="1"/>
  <c r="AB88" i="10" s="1"/>
  <c r="AD88" i="10" s="1"/>
  <c r="AF88" i="10" s="1"/>
  <c r="AC80" i="10"/>
  <c r="AE80" i="10" s="1"/>
  <c r="AG80" i="10" s="1"/>
  <c r="AA80" i="10"/>
  <c r="X11" i="10"/>
  <c r="Z11" i="10" s="1"/>
  <c r="AB11" i="10" s="1"/>
  <c r="AD11" i="10" s="1"/>
  <c r="AF11" i="10" s="1"/>
  <c r="L12" i="17" s="1"/>
  <c r="V11" i="10"/>
  <c r="Y11" i="10" s="1"/>
  <c r="X206" i="10"/>
  <c r="Z206" i="10" s="1"/>
  <c r="AB206" i="10" s="1"/>
  <c r="AD206" i="10" s="1"/>
  <c r="AF206" i="10" s="1"/>
  <c r="C10" i="10"/>
  <c r="K11" i="17"/>
  <c r="Y127" i="10"/>
  <c r="X127" i="10"/>
  <c r="Z127" i="10" s="1"/>
  <c r="AB127" i="10" s="1"/>
  <c r="AD127" i="10" s="1"/>
  <c r="AF127" i="10" s="1"/>
  <c r="AA105" i="9"/>
  <c r="AC105" i="9" s="1"/>
  <c r="AE105" i="9" s="1"/>
  <c r="AG105" i="9" s="1"/>
  <c r="AA125" i="9"/>
  <c r="AC125" i="9" s="1"/>
  <c r="AE125" i="9" s="1"/>
  <c r="AG125" i="9" s="1"/>
  <c r="Y17" i="10"/>
  <c r="X17" i="10"/>
  <c r="Z17" i="10" s="1"/>
  <c r="AB17" i="10" s="1"/>
  <c r="AD17" i="10" s="1"/>
  <c r="AF17" i="10" s="1"/>
  <c r="AA294" i="9"/>
  <c r="AC294" i="9" s="1"/>
  <c r="AE294" i="9" s="1"/>
  <c r="AG294" i="9" s="1"/>
  <c r="Y232" i="9"/>
  <c r="X232" i="9"/>
  <c r="Z232" i="9" s="1"/>
  <c r="AB232" i="9" s="1"/>
  <c r="AD232" i="9" s="1"/>
  <c r="AF232" i="9" s="1"/>
  <c r="C232" i="10" s="1"/>
  <c r="Y117" i="10"/>
  <c r="X117" i="10"/>
  <c r="Z117" i="10" s="1"/>
  <c r="AB117" i="10" s="1"/>
  <c r="AD117" i="10" s="1"/>
  <c r="AF117" i="10" s="1"/>
  <c r="AA15" i="10"/>
  <c r="AC15" i="10" s="1"/>
  <c r="AE15" i="10" s="1"/>
  <c r="AG15" i="10" s="1"/>
  <c r="AA119" i="10"/>
  <c r="AC119" i="10" s="1"/>
  <c r="AE119" i="10" s="1"/>
  <c r="AG119" i="10" s="1"/>
  <c r="Y76" i="10"/>
  <c r="X76" i="10"/>
  <c r="Z76" i="10" s="1"/>
  <c r="AB76" i="10" s="1"/>
  <c r="AD76" i="10" s="1"/>
  <c r="AF76" i="10" s="1"/>
  <c r="Y180" i="10"/>
  <c r="X180" i="10"/>
  <c r="Z180" i="10" s="1"/>
  <c r="AB180" i="10" s="1"/>
  <c r="AD180" i="10" s="1"/>
  <c r="AF180" i="10" s="1"/>
  <c r="Y135" i="10"/>
  <c r="X135" i="10"/>
  <c r="Z135" i="10" s="1"/>
  <c r="AB135" i="10" s="1"/>
  <c r="AD135" i="10" s="1"/>
  <c r="AF135" i="10" s="1"/>
  <c r="AA218" i="9"/>
  <c r="AC218" i="9" s="1"/>
  <c r="AE218" i="9" s="1"/>
  <c r="AG218" i="9" s="1"/>
  <c r="Y210" i="10"/>
  <c r="X254" i="10"/>
  <c r="Z254" i="10" s="1"/>
  <c r="AB254" i="10" s="1"/>
  <c r="AD254" i="10" s="1"/>
  <c r="AF254" i="10" s="1"/>
  <c r="Y254" i="10"/>
  <c r="AA38" i="9"/>
  <c r="AC38" i="9" s="1"/>
  <c r="AE38" i="9" s="1"/>
  <c r="AG38" i="9" s="1"/>
  <c r="X283" i="10"/>
  <c r="Z283" i="10" s="1"/>
  <c r="AB283" i="10" s="1"/>
  <c r="AD283" i="10" s="1"/>
  <c r="AF283" i="10" s="1"/>
  <c r="Y283" i="10"/>
  <c r="AA206" i="9"/>
  <c r="AC206" i="9" s="1"/>
  <c r="AE206" i="9" s="1"/>
  <c r="AG206" i="9" s="1"/>
  <c r="Y131" i="10"/>
  <c r="X50" i="10"/>
  <c r="Z50" i="10" s="1"/>
  <c r="AB50" i="10" s="1"/>
  <c r="AD50" i="10" s="1"/>
  <c r="AF50" i="10" s="1"/>
  <c r="Y50" i="10"/>
  <c r="X197" i="10"/>
  <c r="Z197" i="10" s="1"/>
  <c r="AB197" i="10" s="1"/>
  <c r="AD197" i="10" s="1"/>
  <c r="AF197" i="10" s="1"/>
  <c r="W5" i="10"/>
  <c r="W103" i="10"/>
  <c r="X205" i="9"/>
  <c r="Z205" i="9" s="1"/>
  <c r="AB205" i="9" s="1"/>
  <c r="AD205" i="9" s="1"/>
  <c r="AF205" i="9" s="1"/>
  <c r="C205" i="10" s="1"/>
  <c r="Y205" i="9"/>
  <c r="Y284" i="9"/>
  <c r="X284" i="9"/>
  <c r="Z284" i="9" s="1"/>
  <c r="AB284" i="9" s="1"/>
  <c r="AD284" i="9" s="1"/>
  <c r="AF284" i="9" s="1"/>
  <c r="C284" i="10" s="1"/>
  <c r="Y284" i="10" s="1"/>
  <c r="X108" i="10"/>
  <c r="Z108" i="10" s="1"/>
  <c r="AB108" i="10" s="1"/>
  <c r="AD108" i="10" s="1"/>
  <c r="AF108" i="10" s="1"/>
  <c r="W301" i="10"/>
  <c r="AC261" i="9"/>
  <c r="AE261" i="9" s="1"/>
  <c r="AG261" i="9" s="1"/>
  <c r="AA261" i="9"/>
  <c r="AC302" i="9"/>
  <c r="AE302" i="9" s="1"/>
  <c r="AG302" i="9" s="1"/>
  <c r="AA302" i="9"/>
  <c r="W201" i="10"/>
  <c r="Y54" i="10"/>
  <c r="Y192" i="10"/>
  <c r="X192" i="10"/>
  <c r="Z192" i="10" s="1"/>
  <c r="AB192" i="10" s="1"/>
  <c r="AD192" i="10" s="1"/>
  <c r="AF192" i="10" s="1"/>
  <c r="W214" i="10"/>
  <c r="X59" i="10"/>
  <c r="Z59" i="10" s="1"/>
  <c r="AB59" i="10" s="1"/>
  <c r="AD59" i="10" s="1"/>
  <c r="AF59" i="10" s="1"/>
  <c r="Y59" i="10"/>
  <c r="Y50" i="9"/>
  <c r="X50" i="9"/>
  <c r="Z50" i="9" s="1"/>
  <c r="AB50" i="9" s="1"/>
  <c r="AD50" i="9" s="1"/>
  <c r="AF50" i="9" s="1"/>
  <c r="C50" i="10" s="1"/>
  <c r="X290" i="9"/>
  <c r="Z290" i="9" s="1"/>
  <c r="AB290" i="9" s="1"/>
  <c r="AD290" i="9" s="1"/>
  <c r="AF290" i="9" s="1"/>
  <c r="C290" i="10" s="1"/>
  <c r="Y290" i="9"/>
  <c r="Y52" i="10"/>
  <c r="X52" i="10"/>
  <c r="Z52" i="10" s="1"/>
  <c r="AB52" i="10" s="1"/>
  <c r="AD52" i="10" s="1"/>
  <c r="AF52" i="10" s="1"/>
  <c r="X90" i="10"/>
  <c r="Z90" i="10" s="1"/>
  <c r="AB90" i="10" s="1"/>
  <c r="AD90" i="10" s="1"/>
  <c r="AF90" i="10" s="1"/>
  <c r="V90" i="10"/>
  <c r="Y90" i="10" s="1"/>
  <c r="V21" i="10"/>
  <c r="V139" i="10"/>
  <c r="AA33" i="9"/>
  <c r="AC33" i="9" s="1"/>
  <c r="AE33" i="9" s="1"/>
  <c r="AG33" i="9" s="1"/>
  <c r="Y7" i="9"/>
  <c r="X7" i="9"/>
  <c r="Z7" i="9" s="1"/>
  <c r="AB7" i="9" s="1"/>
  <c r="AD7" i="9" s="1"/>
  <c r="AF7" i="9" s="1"/>
  <c r="W217" i="10"/>
  <c r="AC55" i="10"/>
  <c r="AE55" i="10" s="1"/>
  <c r="AG55" i="10" s="1"/>
  <c r="AA55" i="10"/>
  <c r="AC298" i="9"/>
  <c r="AE298" i="9" s="1"/>
  <c r="AG298" i="9" s="1"/>
  <c r="AA298" i="9"/>
  <c r="AC48" i="10"/>
  <c r="AE48" i="10" s="1"/>
  <c r="AG48" i="10" s="1"/>
  <c r="AA48" i="10"/>
  <c r="Y133" i="10"/>
  <c r="X133" i="10"/>
  <c r="Z133" i="10" s="1"/>
  <c r="AB133" i="10" s="1"/>
  <c r="AD133" i="10" s="1"/>
  <c r="AF133" i="10" s="1"/>
  <c r="AC186" i="9"/>
  <c r="AE186" i="9" s="1"/>
  <c r="AG186" i="9" s="1"/>
  <c r="AA186" i="9"/>
  <c r="AC99" i="9"/>
  <c r="AE99" i="9" s="1"/>
  <c r="AG99" i="9" s="1"/>
  <c r="AA99" i="9"/>
  <c r="AC44" i="9"/>
  <c r="AE44" i="9" s="1"/>
  <c r="AG44" i="9" s="1"/>
  <c r="AA44" i="9"/>
  <c r="Y273" i="10"/>
  <c r="X273" i="10"/>
  <c r="Z273" i="10" s="1"/>
  <c r="AB273" i="10" s="1"/>
  <c r="AD273" i="10" s="1"/>
  <c r="AF273" i="10" s="1"/>
  <c r="AC282" i="9"/>
  <c r="AE282" i="9" s="1"/>
  <c r="AG282" i="9" s="1"/>
  <c r="AA282" i="9"/>
  <c r="AC242" i="9"/>
  <c r="AE242" i="9" s="1"/>
  <c r="AG242" i="9" s="1"/>
  <c r="AA242" i="9"/>
  <c r="AC212" i="10"/>
  <c r="AE212" i="10" s="1"/>
  <c r="AG212" i="10" s="1"/>
  <c r="AA212" i="10"/>
  <c r="W178" i="10"/>
  <c r="V9" i="10"/>
  <c r="Y9" i="10" s="1"/>
  <c r="X243" i="10"/>
  <c r="Z243" i="10" s="1"/>
  <c r="AB243" i="10" s="1"/>
  <c r="AD243" i="10" s="1"/>
  <c r="AF243" i="10" s="1"/>
  <c r="Y243" i="10"/>
  <c r="X43" i="10"/>
  <c r="Z43" i="10" s="1"/>
  <c r="AB43" i="10" s="1"/>
  <c r="AD43" i="10" s="1"/>
  <c r="AF43" i="10" s="1"/>
  <c r="Y265" i="10"/>
  <c r="X265" i="10"/>
  <c r="Z265" i="10" s="1"/>
  <c r="AB265" i="10" s="1"/>
  <c r="AD265" i="10" s="1"/>
  <c r="AF265" i="10" s="1"/>
  <c r="W185" i="10"/>
  <c r="X284" i="10"/>
  <c r="Z284" i="10" s="1"/>
  <c r="AB284" i="10" s="1"/>
  <c r="AD284" i="10" s="1"/>
  <c r="AF284" i="10" s="1"/>
  <c r="Y82" i="9"/>
  <c r="X82" i="9"/>
  <c r="Z82" i="9" s="1"/>
  <c r="AB82" i="9" s="1"/>
  <c r="AD82" i="9" s="1"/>
  <c r="AF82" i="9" s="1"/>
  <c r="C82" i="10" s="1"/>
  <c r="X82" i="10" s="1"/>
  <c r="Z82" i="10" s="1"/>
  <c r="AB82" i="10" s="1"/>
  <c r="AD82" i="10" s="1"/>
  <c r="AF82" i="10" s="1"/>
  <c r="X217" i="9"/>
  <c r="Z217" i="9" s="1"/>
  <c r="AB217" i="9" s="1"/>
  <c r="AD217" i="9" s="1"/>
  <c r="AF217" i="9" s="1"/>
  <c r="C217" i="10" s="1"/>
  <c r="Y217" i="9"/>
  <c r="X116" i="9"/>
  <c r="Z116" i="9" s="1"/>
  <c r="AB116" i="9" s="1"/>
  <c r="AD116" i="9" s="1"/>
  <c r="AF116" i="9" s="1"/>
  <c r="C116" i="10" s="1"/>
  <c r="Y116" i="9"/>
  <c r="Y257" i="9"/>
  <c r="X257" i="9"/>
  <c r="Z257" i="9" s="1"/>
  <c r="AB257" i="9" s="1"/>
  <c r="AD257" i="9" s="1"/>
  <c r="AF257" i="9" s="1"/>
  <c r="C257" i="10" s="1"/>
  <c r="Y257" i="10" s="1"/>
  <c r="Y68" i="10"/>
  <c r="X68" i="10"/>
  <c r="Z68" i="10" s="1"/>
  <c r="AB68" i="10" s="1"/>
  <c r="AD68" i="10" s="1"/>
  <c r="AF68" i="10" s="1"/>
  <c r="C12" i="10"/>
  <c r="K13" i="17"/>
  <c r="C8" i="10"/>
  <c r="X8" i="10" s="1"/>
  <c r="Z8" i="10" s="1"/>
  <c r="AB8" i="10" s="1"/>
  <c r="AD8" i="10" s="1"/>
  <c r="AF8" i="10" s="1"/>
  <c r="L9" i="17" s="1"/>
  <c r="K9" i="17"/>
  <c r="X282" i="10"/>
  <c r="Z282" i="10" s="1"/>
  <c r="AB282" i="10" s="1"/>
  <c r="AD282" i="10" s="1"/>
  <c r="AF282" i="10" s="1"/>
  <c r="Y282" i="10"/>
  <c r="X259" i="10"/>
  <c r="Z259" i="10" s="1"/>
  <c r="AB259" i="10" s="1"/>
  <c r="AD259" i="10" s="1"/>
  <c r="AF259" i="10" s="1"/>
  <c r="Y259" i="10"/>
  <c r="Y216" i="9"/>
  <c r="X216" i="9"/>
  <c r="Z216" i="9" s="1"/>
  <c r="AB216" i="9" s="1"/>
  <c r="AD216" i="9" s="1"/>
  <c r="AF216" i="9" s="1"/>
  <c r="C216" i="10" s="1"/>
  <c r="X106" i="10"/>
  <c r="Z106" i="10" s="1"/>
  <c r="AB106" i="10" s="1"/>
  <c r="AD106" i="10" s="1"/>
  <c r="AF106" i="10" s="1"/>
  <c r="Y106" i="10"/>
  <c r="X291" i="10"/>
  <c r="Z291" i="10" s="1"/>
  <c r="AB291" i="10" s="1"/>
  <c r="AD291" i="10" s="1"/>
  <c r="AF291" i="10" s="1"/>
  <c r="Y291" i="10"/>
  <c r="X278" i="10"/>
  <c r="Z278" i="10" s="1"/>
  <c r="AB278" i="10" s="1"/>
  <c r="AD278" i="10" s="1"/>
  <c r="AF278" i="10" s="1"/>
  <c r="Y278" i="10"/>
  <c r="X211" i="10"/>
  <c r="Z211" i="10" s="1"/>
  <c r="AB211" i="10" s="1"/>
  <c r="AD211" i="10" s="1"/>
  <c r="AF211" i="10" s="1"/>
  <c r="Y14" i="9"/>
  <c r="X14" i="9"/>
  <c r="Z14" i="9" s="1"/>
  <c r="AB14" i="9" s="1"/>
  <c r="AD14" i="9" s="1"/>
  <c r="AF14" i="9" s="1"/>
  <c r="C14" i="10" s="1"/>
  <c r="AA276" i="9"/>
  <c r="AC276" i="9" s="1"/>
  <c r="AE276" i="9" s="1"/>
  <c r="AG276" i="9" s="1"/>
  <c r="Y303" i="10"/>
  <c r="X303" i="10"/>
  <c r="Z303" i="10" s="1"/>
  <c r="AB303" i="10" s="1"/>
  <c r="AD303" i="10" s="1"/>
  <c r="AF303" i="10" s="1"/>
  <c r="Y203" i="10"/>
  <c r="X203" i="10"/>
  <c r="Z203" i="10" s="1"/>
  <c r="AB203" i="10" s="1"/>
  <c r="AD203" i="10" s="1"/>
  <c r="AF203" i="10" s="1"/>
  <c r="X108" i="9"/>
  <c r="Z108" i="9" s="1"/>
  <c r="AB108" i="9" s="1"/>
  <c r="AD108" i="9" s="1"/>
  <c r="AF108" i="9" s="1"/>
  <c r="C108" i="10" s="1"/>
  <c r="Y108" i="9"/>
  <c r="X140" i="9"/>
  <c r="Z140" i="9" s="1"/>
  <c r="AB140" i="9" s="1"/>
  <c r="AD140" i="9" s="1"/>
  <c r="AF140" i="9" s="1"/>
  <c r="C140" i="10" s="1"/>
  <c r="Y140" i="9"/>
  <c r="AA81" i="9"/>
  <c r="AC81" i="9" s="1"/>
  <c r="AE81" i="9" s="1"/>
  <c r="AG81" i="9" s="1"/>
  <c r="AA152" i="9"/>
  <c r="AC152" i="9" s="1"/>
  <c r="AE152" i="9" s="1"/>
  <c r="AG152" i="9" s="1"/>
  <c r="AA288" i="10"/>
  <c r="AC288" i="10" s="1"/>
  <c r="AE288" i="10" s="1"/>
  <c r="AG288" i="10" s="1"/>
  <c r="W109" i="10"/>
  <c r="L7" i="10"/>
  <c r="R7" i="10"/>
  <c r="Q7" i="10"/>
  <c r="M7" i="10"/>
  <c r="X13" i="10"/>
  <c r="Z13" i="10" s="1"/>
  <c r="AB13" i="10" s="1"/>
  <c r="AD13" i="10" s="1"/>
  <c r="AF13" i="10" s="1"/>
  <c r="L14" i="17" s="1"/>
  <c r="AA136" i="9"/>
  <c r="AC136" i="9" s="1"/>
  <c r="AE136" i="9" s="1"/>
  <c r="AG136" i="9" s="1"/>
  <c r="X159" i="10"/>
  <c r="Z159" i="10" s="1"/>
  <c r="AB159" i="10" s="1"/>
  <c r="AD159" i="10" s="1"/>
  <c r="AF159" i="10" s="1"/>
  <c r="Y159" i="10"/>
  <c r="V157" i="10"/>
  <c r="AC256" i="9"/>
  <c r="AE256" i="9" s="1"/>
  <c r="AG256" i="9" s="1"/>
  <c r="AA256" i="9"/>
  <c r="AC134" i="9"/>
  <c r="AE134" i="9" s="1"/>
  <c r="AG134" i="9" s="1"/>
  <c r="AA134" i="9"/>
  <c r="AC196" i="9"/>
  <c r="AE196" i="9" s="1"/>
  <c r="AG196" i="9" s="1"/>
  <c r="AA196" i="9"/>
  <c r="V267" i="10"/>
  <c r="AA153" i="9"/>
  <c r="AC153" i="9" s="1"/>
  <c r="AE153" i="9" s="1"/>
  <c r="AG153" i="9" s="1"/>
  <c r="X168" i="9"/>
  <c r="Z168" i="9" s="1"/>
  <c r="AB168" i="9" s="1"/>
  <c r="AD168" i="9" s="1"/>
  <c r="AF168" i="9" s="1"/>
  <c r="C168" i="10" s="1"/>
  <c r="Y168" i="9"/>
  <c r="Y66" i="10"/>
  <c r="X197" i="9"/>
  <c r="Z197" i="9" s="1"/>
  <c r="AB197" i="9" s="1"/>
  <c r="AD197" i="9" s="1"/>
  <c r="AF197" i="9" s="1"/>
  <c r="C197" i="10" s="1"/>
  <c r="Y197" i="10" s="1"/>
  <c r="Y197" i="9"/>
  <c r="V5" i="10"/>
  <c r="V103" i="10"/>
  <c r="Y168" i="10"/>
  <c r="X168" i="10"/>
  <c r="Z168" i="10" s="1"/>
  <c r="AB168" i="10" s="1"/>
  <c r="AD168" i="10" s="1"/>
  <c r="AF168" i="10" s="1"/>
  <c r="Y179" i="9"/>
  <c r="X179" i="9"/>
  <c r="Z179" i="9" s="1"/>
  <c r="AB179" i="9" s="1"/>
  <c r="AD179" i="9" s="1"/>
  <c r="AF179" i="9" s="1"/>
  <c r="C179" i="10" s="1"/>
  <c r="Y224" i="10"/>
  <c r="X224" i="10"/>
  <c r="Z224" i="10" s="1"/>
  <c r="AB224" i="10" s="1"/>
  <c r="AD224" i="10" s="1"/>
  <c r="AF224" i="10" s="1"/>
  <c r="Y196" i="10"/>
  <c r="X196" i="10"/>
  <c r="Z196" i="10" s="1"/>
  <c r="AB196" i="10" s="1"/>
  <c r="AD196" i="10" s="1"/>
  <c r="AF196" i="10" s="1"/>
  <c r="Y296" i="9"/>
  <c r="X296" i="9"/>
  <c r="Z296" i="9" s="1"/>
  <c r="AB296" i="9" s="1"/>
  <c r="AD296" i="9" s="1"/>
  <c r="AF296" i="9" s="1"/>
  <c r="C296" i="10" s="1"/>
  <c r="X296" i="10" s="1"/>
  <c r="Z296" i="10" s="1"/>
  <c r="AB296" i="10" s="1"/>
  <c r="AD296" i="10" s="1"/>
  <c r="AF296" i="10" s="1"/>
  <c r="Y118" i="9"/>
  <c r="X118" i="9"/>
  <c r="Z118" i="9" s="1"/>
  <c r="AB118" i="9" s="1"/>
  <c r="AD118" i="9" s="1"/>
  <c r="AF118" i="9" s="1"/>
  <c r="C118" i="10" s="1"/>
  <c r="Y118" i="10" s="1"/>
  <c r="Y70" i="9"/>
  <c r="X70" i="9"/>
  <c r="Z70" i="9" s="1"/>
  <c r="AB70" i="9" s="1"/>
  <c r="AD70" i="9" s="1"/>
  <c r="AF70" i="9" s="1"/>
  <c r="C70" i="10" s="1"/>
  <c r="X70" i="10" s="1"/>
  <c r="Z70" i="10" s="1"/>
  <c r="AB70" i="10" s="1"/>
  <c r="AD70" i="10" s="1"/>
  <c r="AF70" i="10" s="1"/>
  <c r="Y247" i="10"/>
  <c r="X247" i="10"/>
  <c r="Z247" i="10" s="1"/>
  <c r="AB247" i="10" s="1"/>
  <c r="AD247" i="10" s="1"/>
  <c r="AF247" i="10" s="1"/>
  <c r="Y124" i="10"/>
  <c r="X124" i="10"/>
  <c r="Z124" i="10" s="1"/>
  <c r="AB124" i="10" s="1"/>
  <c r="AD124" i="10" s="1"/>
  <c r="AF124" i="10" s="1"/>
  <c r="AA219" i="9"/>
  <c r="AC219" i="9" s="1"/>
  <c r="AE219" i="9" s="1"/>
  <c r="AG219" i="9" s="1"/>
  <c r="V281" i="10"/>
  <c r="AC24" i="9"/>
  <c r="AE24" i="9" s="1"/>
  <c r="AG24" i="9" s="1"/>
  <c r="AA24" i="9"/>
  <c r="V263" i="10"/>
  <c r="V39" i="10"/>
  <c r="Y39" i="10" s="1"/>
  <c r="Y220" i="10"/>
  <c r="X220" i="10"/>
  <c r="Z220" i="10" s="1"/>
  <c r="AB220" i="10" s="1"/>
  <c r="AD220" i="10" s="1"/>
  <c r="AF220" i="10" s="1"/>
  <c r="W126" i="10"/>
  <c r="V126" i="10"/>
  <c r="W62" i="10"/>
  <c r="V62" i="10"/>
  <c r="Y188" i="10"/>
  <c r="X188" i="10"/>
  <c r="Z188" i="10" s="1"/>
  <c r="AB188" i="10" s="1"/>
  <c r="AD188" i="10" s="1"/>
  <c r="AF188" i="10" s="1"/>
  <c r="V296" i="10"/>
  <c r="Y296" i="10" s="1"/>
  <c r="W146" i="10"/>
  <c r="V146" i="10"/>
  <c r="Y300" i="9"/>
  <c r="X300" i="9"/>
  <c r="Z300" i="9" s="1"/>
  <c r="AB300" i="9" s="1"/>
  <c r="AD300" i="9" s="1"/>
  <c r="AF300" i="9" s="1"/>
  <c r="C300" i="10" s="1"/>
  <c r="X300" i="10" s="1"/>
  <c r="Z300" i="10" s="1"/>
  <c r="AB300" i="10" s="1"/>
  <c r="AD300" i="10" s="1"/>
  <c r="AF300" i="10" s="1"/>
  <c r="W231" i="10"/>
  <c r="X100" i="9"/>
  <c r="Z100" i="9" s="1"/>
  <c r="AB100" i="9" s="1"/>
  <c r="AD100" i="9" s="1"/>
  <c r="AF100" i="9" s="1"/>
  <c r="C100" i="10" s="1"/>
  <c r="Y100" i="10" s="1"/>
  <c r="Y100" i="9"/>
  <c r="W222" i="10"/>
  <c r="W221" i="10"/>
  <c r="W47" i="10"/>
  <c r="X128" i="9"/>
  <c r="Z128" i="9" s="1"/>
  <c r="AB128" i="9" s="1"/>
  <c r="AD128" i="9" s="1"/>
  <c r="AF128" i="9" s="1"/>
  <c r="C128" i="10" s="1"/>
  <c r="Y128" i="9"/>
  <c r="AA251" i="10"/>
  <c r="AC251" i="10" s="1"/>
  <c r="AE251" i="10" s="1"/>
  <c r="AG251" i="10" s="1"/>
  <c r="AA258" i="9"/>
  <c r="AC258" i="9" s="1"/>
  <c r="AE258" i="9" s="1"/>
  <c r="AG258" i="9" s="1"/>
  <c r="V276" i="10"/>
  <c r="W276" i="10"/>
  <c r="Y82" i="10"/>
  <c r="Y297" i="10"/>
  <c r="X297" i="10"/>
  <c r="Z297" i="10" s="1"/>
  <c r="AB297" i="10" s="1"/>
  <c r="AD297" i="10" s="1"/>
  <c r="AF297" i="10" s="1"/>
  <c r="AA151" i="9"/>
  <c r="AC151" i="9" s="1"/>
  <c r="AE151" i="9" s="1"/>
  <c r="AG151" i="9" s="1"/>
  <c r="Y18" i="9"/>
  <c r="X18" i="9"/>
  <c r="Z18" i="9" s="1"/>
  <c r="AB18" i="9" s="1"/>
  <c r="AD18" i="9" s="1"/>
  <c r="AF18" i="9" s="1"/>
  <c r="C18" i="10" s="1"/>
  <c r="X18" i="10" s="1"/>
  <c r="Z18" i="10" s="1"/>
  <c r="AB18" i="10" s="1"/>
  <c r="AD18" i="10" s="1"/>
  <c r="AF18" i="10" s="1"/>
  <c r="Y177" i="9"/>
  <c r="X177" i="9"/>
  <c r="Z177" i="9" s="1"/>
  <c r="AB177" i="9" s="1"/>
  <c r="AD177" i="9" s="1"/>
  <c r="AF177" i="9" s="1"/>
  <c r="C177" i="10" s="1"/>
  <c r="X177" i="10" s="1"/>
  <c r="Z177" i="10" s="1"/>
  <c r="AB177" i="10" s="1"/>
  <c r="AD177" i="10" s="1"/>
  <c r="AF177" i="10" s="1"/>
  <c r="AA42" i="9"/>
  <c r="AC42" i="9" s="1"/>
  <c r="AE42" i="9" s="1"/>
  <c r="AG42" i="9" s="1"/>
  <c r="X83" i="10"/>
  <c r="Z83" i="10" s="1"/>
  <c r="AB83" i="10" s="1"/>
  <c r="AD83" i="10" s="1"/>
  <c r="AF83" i="10" s="1"/>
  <c r="Y83" i="10"/>
  <c r="AA220" i="9"/>
  <c r="AC220" i="9" s="1"/>
  <c r="AE220" i="9" s="1"/>
  <c r="AG220" i="9" s="1"/>
  <c r="AA43" i="9"/>
  <c r="AC43" i="9" s="1"/>
  <c r="AE43" i="9" s="1"/>
  <c r="AG43" i="9" s="1"/>
  <c r="W139" i="10"/>
  <c r="V44" i="10"/>
  <c r="W44" i="10"/>
  <c r="AC163" i="9"/>
  <c r="AE163" i="9" s="1"/>
  <c r="AG163" i="9" s="1"/>
  <c r="AA163" i="9"/>
  <c r="V125" i="10"/>
  <c r="AA215" i="10"/>
  <c r="AC215" i="10" s="1"/>
  <c r="AE215" i="10" s="1"/>
  <c r="AG215" i="10" s="1"/>
  <c r="AA277" i="9"/>
  <c r="AC277" i="9" s="1"/>
  <c r="AE277" i="9" s="1"/>
  <c r="AG277" i="9" s="1"/>
  <c r="AA161" i="9"/>
  <c r="AC161" i="9" s="1"/>
  <c r="AE161" i="9" s="1"/>
  <c r="AG161" i="9" s="1"/>
  <c r="AA58" i="9"/>
  <c r="AC58" i="9" s="1"/>
  <c r="AE58" i="9" s="1"/>
  <c r="AG58" i="9" s="1"/>
  <c r="W218" i="10"/>
  <c r="O5" i="17"/>
  <c r="V137" i="10"/>
  <c r="AA192" i="9"/>
  <c r="AC192" i="9" s="1"/>
  <c r="AE192" i="9" s="1"/>
  <c r="AG192" i="9" s="1"/>
  <c r="AA51" i="9"/>
  <c r="AC51" i="9" s="1"/>
  <c r="AE51" i="9" s="1"/>
  <c r="AG51" i="9" s="1"/>
  <c r="AA141" i="9"/>
  <c r="AC141" i="9" s="1"/>
  <c r="AE141" i="9" s="1"/>
  <c r="AG141" i="9" s="1"/>
  <c r="AA53" i="9"/>
  <c r="AC53" i="9" s="1"/>
  <c r="AE53" i="9" s="1"/>
  <c r="AG53" i="9" s="1"/>
  <c r="AA212" i="9"/>
  <c r="AC212" i="9" s="1"/>
  <c r="AE212" i="9" s="1"/>
  <c r="AG212" i="9" s="1"/>
  <c r="AA127" i="9"/>
  <c r="AC127" i="9" s="1"/>
  <c r="AE127" i="9" s="1"/>
  <c r="AG127" i="9" s="1"/>
  <c r="AA266" i="10"/>
  <c r="AC266" i="10" s="1"/>
  <c r="AE266" i="10" s="1"/>
  <c r="AG266" i="10" s="1"/>
  <c r="Y293" i="10"/>
  <c r="X293" i="10"/>
  <c r="Z293" i="10" s="1"/>
  <c r="AB293" i="10" s="1"/>
  <c r="AD293" i="10" s="1"/>
  <c r="AF293" i="10" s="1"/>
  <c r="AA130" i="9"/>
  <c r="AC130" i="9" s="1"/>
  <c r="AE130" i="9" s="1"/>
  <c r="AG130" i="9" s="1"/>
  <c r="V190" i="10"/>
  <c r="W79" i="10"/>
  <c r="Q6" i="10"/>
  <c r="M6" i="10"/>
  <c r="L6" i="10"/>
  <c r="R6" i="10"/>
  <c r="P6" i="10"/>
  <c r="U6" i="10"/>
  <c r="AC46" i="10"/>
  <c r="AE46" i="10" s="1"/>
  <c r="AG46" i="10" s="1"/>
  <c r="AA46" i="10"/>
  <c r="V95" i="10"/>
  <c r="AA299" i="9"/>
  <c r="AC299" i="9" s="1"/>
  <c r="AE299" i="9" s="1"/>
  <c r="AG299" i="9" s="1"/>
  <c r="AA180" i="9"/>
  <c r="AC180" i="9" s="1"/>
  <c r="AE180" i="9" s="1"/>
  <c r="AG180" i="9" s="1"/>
  <c r="W223" i="10"/>
  <c r="AC72" i="9"/>
  <c r="AE72" i="9" s="1"/>
  <c r="AG72" i="9" s="1"/>
  <c r="AA72" i="9"/>
  <c r="W302" i="10"/>
  <c r="W34" i="10"/>
  <c r="V43" i="10"/>
  <c r="Y43" i="10" s="1"/>
  <c r="Y121" i="10"/>
  <c r="X121" i="10"/>
  <c r="Z121" i="10" s="1"/>
  <c r="AB121" i="10" s="1"/>
  <c r="AD121" i="10" s="1"/>
  <c r="AF121" i="10" s="1"/>
  <c r="Y277" i="10"/>
  <c r="X277" i="10"/>
  <c r="Z277" i="10" s="1"/>
  <c r="AB277" i="10" s="1"/>
  <c r="AD277" i="10" s="1"/>
  <c r="AF277" i="10" s="1"/>
  <c r="AA241" i="9"/>
  <c r="AC241" i="9" s="1"/>
  <c r="AE241" i="9" s="1"/>
  <c r="AG241" i="9" s="1"/>
  <c r="X58" i="10"/>
  <c r="Z58" i="10" s="1"/>
  <c r="AB58" i="10" s="1"/>
  <c r="AD58" i="10" s="1"/>
  <c r="AF58" i="10" s="1"/>
  <c r="Y58" i="10"/>
  <c r="Y93" i="10"/>
  <c r="X93" i="10"/>
  <c r="Z93" i="10" s="1"/>
  <c r="AB93" i="10" s="1"/>
  <c r="AD93" i="10" s="1"/>
  <c r="AF93" i="10" s="1"/>
  <c r="Y91" i="9"/>
  <c r="X91" i="9"/>
  <c r="Z91" i="9" s="1"/>
  <c r="AB91" i="9" s="1"/>
  <c r="AD91" i="9" s="1"/>
  <c r="AF91" i="9" s="1"/>
  <c r="C91" i="10" s="1"/>
  <c r="AA181" i="9"/>
  <c r="AC181" i="9" s="1"/>
  <c r="AE181" i="9" s="1"/>
  <c r="AG181" i="9" s="1"/>
  <c r="W75" i="10"/>
  <c r="X258" i="10"/>
  <c r="Z258" i="10" s="1"/>
  <c r="AB258" i="10" s="1"/>
  <c r="AD258" i="10" s="1"/>
  <c r="AF258" i="10" s="1"/>
  <c r="Y258" i="10"/>
  <c r="AC71" i="9"/>
  <c r="AE71" i="9" s="1"/>
  <c r="AG71" i="9" s="1"/>
  <c r="AA71" i="9"/>
  <c r="AC249" i="9"/>
  <c r="AE249" i="9" s="1"/>
  <c r="AG249" i="9" s="1"/>
  <c r="AA249" i="9"/>
  <c r="Y147" i="9"/>
  <c r="X147" i="9"/>
  <c r="Z147" i="9" s="1"/>
  <c r="AB147" i="9" s="1"/>
  <c r="AD147" i="9" s="1"/>
  <c r="AF147" i="9" s="1"/>
  <c r="C147" i="10" s="1"/>
  <c r="X147" i="10" s="1"/>
  <c r="Z147" i="10" s="1"/>
  <c r="AB147" i="10" s="1"/>
  <c r="AD147" i="10" s="1"/>
  <c r="AF147" i="10" s="1"/>
  <c r="V299" i="10"/>
  <c r="AA301" i="9"/>
  <c r="AC301" i="9" s="1"/>
  <c r="AE301" i="9" s="1"/>
  <c r="AG301" i="9" s="1"/>
  <c r="X226" i="10"/>
  <c r="Z226" i="10" s="1"/>
  <c r="AB226" i="10" s="1"/>
  <c r="AD226" i="10" s="1"/>
  <c r="AF226" i="10" s="1"/>
  <c r="Y226" i="10"/>
  <c r="X286" i="9"/>
  <c r="Z286" i="9" s="1"/>
  <c r="AB286" i="9" s="1"/>
  <c r="AD286" i="9" s="1"/>
  <c r="AF286" i="9" s="1"/>
  <c r="C286" i="10" s="1"/>
  <c r="Y286" i="9"/>
  <c r="Y128" i="10"/>
  <c r="X128" i="10"/>
  <c r="Z128" i="10" s="1"/>
  <c r="AB128" i="10" s="1"/>
  <c r="AD128" i="10" s="1"/>
  <c r="AF128" i="10" s="1"/>
  <c r="S7" i="10"/>
  <c r="N7" i="10"/>
  <c r="Y236" i="9"/>
  <c r="X236" i="9"/>
  <c r="Z236" i="9" s="1"/>
  <c r="AB236" i="9" s="1"/>
  <c r="AD236" i="9" s="1"/>
  <c r="AF236" i="9" s="1"/>
  <c r="C236" i="10" s="1"/>
  <c r="Y236" i="10" s="1"/>
  <c r="W280" i="10"/>
  <c r="Y113" i="10"/>
  <c r="X113" i="10"/>
  <c r="Z113" i="10" s="1"/>
  <c r="AB113" i="10" s="1"/>
  <c r="AD113" i="10" s="1"/>
  <c r="AF113" i="10" s="1"/>
  <c r="AC297" i="9"/>
  <c r="AE297" i="9" s="1"/>
  <c r="AG297" i="9" s="1"/>
  <c r="AA297" i="9"/>
  <c r="V232" i="10"/>
  <c r="X257" i="10"/>
  <c r="Z257" i="10" s="1"/>
  <c r="AB257" i="10" s="1"/>
  <c r="AD257" i="10" s="1"/>
  <c r="AF257" i="10" s="1"/>
  <c r="W37" i="10"/>
  <c r="AC11" i="9"/>
  <c r="AE11" i="9" s="1"/>
  <c r="AG11" i="9" s="1"/>
  <c r="O12" i="17" s="1"/>
  <c r="AA11" i="9"/>
  <c r="X144" i="9"/>
  <c r="Z144" i="9" s="1"/>
  <c r="AB144" i="9" s="1"/>
  <c r="AD144" i="9" s="1"/>
  <c r="AF144" i="9" s="1"/>
  <c r="C144" i="10" s="1"/>
  <c r="Y144" i="9"/>
  <c r="X233" i="9"/>
  <c r="Z233" i="9" s="1"/>
  <c r="AB233" i="9" s="1"/>
  <c r="AD233" i="9" s="1"/>
  <c r="AF233" i="9" s="1"/>
  <c r="C233" i="10" s="1"/>
  <c r="X233" i="10" s="1"/>
  <c r="Z233" i="10" s="1"/>
  <c r="AB233" i="10" s="1"/>
  <c r="AD233" i="10" s="1"/>
  <c r="AF233" i="10" s="1"/>
  <c r="Y233" i="9"/>
  <c r="Y98" i="9"/>
  <c r="X98" i="9"/>
  <c r="Z98" i="9" s="1"/>
  <c r="AB98" i="9" s="1"/>
  <c r="AD98" i="9" s="1"/>
  <c r="AF98" i="9" s="1"/>
  <c r="C98" i="10" s="1"/>
  <c r="X98" i="10" s="1"/>
  <c r="Z98" i="10" s="1"/>
  <c r="AB98" i="10" s="1"/>
  <c r="AD98" i="10" s="1"/>
  <c r="AF98" i="10" s="1"/>
  <c r="Y18" i="10"/>
  <c r="W107" i="10"/>
  <c r="W216" i="10"/>
  <c r="V206" i="10"/>
  <c r="Y206" i="10" s="1"/>
  <c r="W12" i="10"/>
  <c r="AC185" i="9"/>
  <c r="AE185" i="9" s="1"/>
  <c r="AG185" i="9" s="1"/>
  <c r="AA185" i="9"/>
  <c r="Y229" i="10"/>
  <c r="X229" i="10"/>
  <c r="Z229" i="10" s="1"/>
  <c r="AB229" i="10" s="1"/>
  <c r="AD229" i="10" s="1"/>
  <c r="AF229" i="10" s="1"/>
  <c r="V209" i="10"/>
  <c r="V143" i="10"/>
  <c r="Y289" i="10"/>
  <c r="X289" i="10"/>
  <c r="Z289" i="10" s="1"/>
  <c r="AB289" i="10" s="1"/>
  <c r="AD289" i="10" s="1"/>
  <c r="AF289" i="10" s="1"/>
  <c r="Y71" i="10"/>
  <c r="X71" i="10"/>
  <c r="Z71" i="10" s="1"/>
  <c r="AB71" i="10" s="1"/>
  <c r="AD71" i="10" s="1"/>
  <c r="AF71" i="10" s="1"/>
  <c r="W81" i="10"/>
  <c r="Y63" i="9"/>
  <c r="X63" i="9"/>
  <c r="Z63" i="9" s="1"/>
  <c r="AB63" i="9" s="1"/>
  <c r="AD63" i="9" s="1"/>
  <c r="AF63" i="9" s="1"/>
  <c r="C63" i="10" s="1"/>
  <c r="W29" i="10"/>
  <c r="V29" i="10"/>
  <c r="V111" i="10"/>
  <c r="AC252" i="9"/>
  <c r="AE252" i="9" s="1"/>
  <c r="AG252" i="9" s="1"/>
  <c r="AA252" i="9"/>
  <c r="W22" i="10"/>
  <c r="W213" i="10"/>
  <c r="Y69" i="10"/>
  <c r="X69" i="10"/>
  <c r="Z69" i="10" s="1"/>
  <c r="AB69" i="10" s="1"/>
  <c r="AD69" i="10" s="1"/>
  <c r="AF69" i="10" s="1"/>
  <c r="AC293" i="9"/>
  <c r="AE293" i="9" s="1"/>
  <c r="AG293" i="9" s="1"/>
  <c r="AA293" i="9"/>
  <c r="V28" i="10"/>
  <c r="W28" i="10"/>
  <c r="W73" i="10"/>
  <c r="AA84" i="9"/>
  <c r="AC84" i="9" s="1"/>
  <c r="AE84" i="9" s="1"/>
  <c r="AG84" i="9" s="1"/>
  <c r="Y167" i="9"/>
  <c r="X167" i="9"/>
  <c r="Z167" i="9" s="1"/>
  <c r="AB167" i="9" s="1"/>
  <c r="AD167" i="9" s="1"/>
  <c r="AF167" i="9" s="1"/>
  <c r="C167" i="10" s="1"/>
  <c r="Y167" i="10" s="1"/>
  <c r="AA32" i="10"/>
  <c r="AC32" i="10" s="1"/>
  <c r="AE32" i="10" s="1"/>
  <c r="AG32" i="10" s="1"/>
  <c r="AA195" i="9"/>
  <c r="AC195" i="9" s="1"/>
  <c r="AE195" i="9" s="1"/>
  <c r="AG195" i="9" s="1"/>
  <c r="Y156" i="10"/>
  <c r="X156" i="10"/>
  <c r="Z156" i="10" s="1"/>
  <c r="AB156" i="10" s="1"/>
  <c r="AD156" i="10" s="1"/>
  <c r="AF156" i="10" s="1"/>
  <c r="AA248" i="9"/>
  <c r="AC248" i="9" s="1"/>
  <c r="AE248" i="9" s="1"/>
  <c r="AG248" i="9" s="1"/>
  <c r="V264" i="10"/>
  <c r="AC244" i="9"/>
  <c r="AE244" i="9" s="1"/>
  <c r="AG244" i="9" s="1"/>
  <c r="AA244" i="9"/>
  <c r="V256" i="10"/>
  <c r="Y256" i="10" s="1"/>
  <c r="W267" i="10"/>
  <c r="AA43" i="10" l="1"/>
  <c r="AC43" i="10" s="1"/>
  <c r="AE43" i="10" s="1"/>
  <c r="AG43" i="10" s="1"/>
  <c r="AA39" i="10"/>
  <c r="AC39" i="10" s="1"/>
  <c r="AE39" i="10" s="1"/>
  <c r="AG39" i="10" s="1"/>
  <c r="AA166" i="10"/>
  <c r="AC166" i="10" s="1"/>
  <c r="AE166" i="10" s="1"/>
  <c r="AG166" i="10" s="1"/>
  <c r="AA257" i="10"/>
  <c r="AC257" i="10" s="1"/>
  <c r="AE257" i="10" s="1"/>
  <c r="AG257" i="10" s="1"/>
  <c r="AA51" i="10"/>
  <c r="AC51" i="10" s="1"/>
  <c r="AE51" i="10" s="1"/>
  <c r="AG51" i="10" s="1"/>
  <c r="AA150" i="10"/>
  <c r="AC150" i="10" s="1"/>
  <c r="AE150" i="10" s="1"/>
  <c r="AG150" i="10" s="1"/>
  <c r="AA256" i="10"/>
  <c r="AC256" i="10" s="1"/>
  <c r="AE256" i="10" s="1"/>
  <c r="AG256" i="10" s="1"/>
  <c r="AA206" i="10"/>
  <c r="AC206" i="10" s="1"/>
  <c r="AE206" i="10" s="1"/>
  <c r="AG206" i="10" s="1"/>
  <c r="AA236" i="10"/>
  <c r="AC236" i="10" s="1"/>
  <c r="AE236" i="10" s="1"/>
  <c r="AG236" i="10" s="1"/>
  <c r="AA296" i="10"/>
  <c r="AC296" i="10" s="1"/>
  <c r="AE296" i="10" s="1"/>
  <c r="AG296" i="10" s="1"/>
  <c r="AA197" i="10"/>
  <c r="AC197" i="10" s="1"/>
  <c r="AE197" i="10" s="1"/>
  <c r="AG197" i="10" s="1"/>
  <c r="AA90" i="10"/>
  <c r="AC90" i="10" s="1"/>
  <c r="AE90" i="10" s="1"/>
  <c r="AG90" i="10" s="1"/>
  <c r="AA31" i="10"/>
  <c r="AC31" i="10" s="1"/>
  <c r="AE31" i="10" s="1"/>
  <c r="AG31" i="10" s="1"/>
  <c r="AA200" i="10"/>
  <c r="AC200" i="10" s="1"/>
  <c r="AE200" i="10" s="1"/>
  <c r="AG200" i="10" s="1"/>
  <c r="AA167" i="10"/>
  <c r="AC167" i="10" s="1"/>
  <c r="AE167" i="10" s="1"/>
  <c r="AG167" i="10" s="1"/>
  <c r="AA118" i="10"/>
  <c r="AC118" i="10" s="1"/>
  <c r="AE118" i="10" s="1"/>
  <c r="AG118" i="10" s="1"/>
  <c r="AA284" i="10"/>
  <c r="AC284" i="10" s="1"/>
  <c r="AE284" i="10" s="1"/>
  <c r="AG284" i="10" s="1"/>
  <c r="AA11" i="10"/>
  <c r="AC11" i="10" s="1"/>
  <c r="AE11" i="10" s="1"/>
  <c r="AG11" i="10" s="1"/>
  <c r="P12" i="17" s="1"/>
  <c r="AA207" i="10"/>
  <c r="AC207" i="10" s="1"/>
  <c r="AE207" i="10" s="1"/>
  <c r="AG207" i="10" s="1"/>
  <c r="AA13" i="10"/>
  <c r="AC13" i="10" s="1"/>
  <c r="AE13" i="10" s="1"/>
  <c r="AG13" i="10" s="1"/>
  <c r="P14" i="17" s="1"/>
  <c r="AA172" i="10"/>
  <c r="AC172" i="10" s="1"/>
  <c r="AE172" i="10" s="1"/>
  <c r="AG172" i="10" s="1"/>
  <c r="AA208" i="10"/>
  <c r="AC208" i="10" s="1"/>
  <c r="AE208" i="10" s="1"/>
  <c r="AG208" i="10" s="1"/>
  <c r="AA33" i="10"/>
  <c r="AC33" i="10" s="1"/>
  <c r="AE33" i="10" s="1"/>
  <c r="AG33" i="10" s="1"/>
  <c r="AA211" i="10"/>
  <c r="AC211" i="10" s="1"/>
  <c r="AE211" i="10" s="1"/>
  <c r="AG211" i="10" s="1"/>
  <c r="AA57" i="10"/>
  <c r="AC57" i="10" s="1"/>
  <c r="AE57" i="10" s="1"/>
  <c r="AG57" i="10" s="1"/>
  <c r="AA100" i="10"/>
  <c r="AC100" i="10" s="1"/>
  <c r="AE100" i="10" s="1"/>
  <c r="AG100" i="10" s="1"/>
  <c r="AA9" i="10"/>
  <c r="AC9" i="10" s="1"/>
  <c r="AE9" i="10" s="1"/>
  <c r="AG9" i="10" s="1"/>
  <c r="P10" i="17" s="1"/>
  <c r="AA78" i="10"/>
  <c r="AC78" i="10" s="1"/>
  <c r="AE78" i="10" s="1"/>
  <c r="AG78" i="10" s="1"/>
  <c r="AA130" i="10"/>
  <c r="AC130" i="10" s="1"/>
  <c r="AE130" i="10" s="1"/>
  <c r="AG130" i="10" s="1"/>
  <c r="AA170" i="10"/>
  <c r="AC170" i="10" s="1"/>
  <c r="AE170" i="10" s="1"/>
  <c r="AG170" i="10" s="1"/>
  <c r="AA108" i="10"/>
  <c r="AC108" i="10" s="1"/>
  <c r="AE108" i="10" s="1"/>
  <c r="AG108" i="10" s="1"/>
  <c r="X63" i="10"/>
  <c r="Z63" i="10" s="1"/>
  <c r="AB63" i="10" s="1"/>
  <c r="AD63" i="10" s="1"/>
  <c r="AF63" i="10" s="1"/>
  <c r="Y63" i="10"/>
  <c r="X107" i="10"/>
  <c r="Z107" i="10" s="1"/>
  <c r="AB107" i="10" s="1"/>
  <c r="AD107" i="10" s="1"/>
  <c r="AF107" i="10" s="1"/>
  <c r="Y107" i="10"/>
  <c r="AA98" i="9"/>
  <c r="AC98" i="9" s="1"/>
  <c r="AE98" i="9" s="1"/>
  <c r="AG98" i="9" s="1"/>
  <c r="Y73" i="10"/>
  <c r="X73" i="10"/>
  <c r="Z73" i="10" s="1"/>
  <c r="AB73" i="10" s="1"/>
  <c r="AD73" i="10" s="1"/>
  <c r="AF73" i="10" s="1"/>
  <c r="Y22" i="10"/>
  <c r="X22" i="10"/>
  <c r="Z22" i="10" s="1"/>
  <c r="AB22" i="10" s="1"/>
  <c r="AD22" i="10" s="1"/>
  <c r="AF22" i="10" s="1"/>
  <c r="Y81" i="10"/>
  <c r="X81" i="10"/>
  <c r="Z81" i="10" s="1"/>
  <c r="AB81" i="10" s="1"/>
  <c r="AD81" i="10" s="1"/>
  <c r="AF81" i="10" s="1"/>
  <c r="AA289" i="10"/>
  <c r="AC289" i="10" s="1"/>
  <c r="AE289" i="10" s="1"/>
  <c r="AG289" i="10" s="1"/>
  <c r="AA229" i="10"/>
  <c r="AC229" i="10" s="1"/>
  <c r="AE229" i="10" s="1"/>
  <c r="AG229" i="10" s="1"/>
  <c r="AA18" i="10"/>
  <c r="AC18" i="10" s="1"/>
  <c r="AE18" i="10" s="1"/>
  <c r="AG18" i="10" s="1"/>
  <c r="AA113" i="10"/>
  <c r="AC113" i="10" s="1"/>
  <c r="AE113" i="10" s="1"/>
  <c r="AG113" i="10" s="1"/>
  <c r="AA286" i="9"/>
  <c r="AC286" i="9" s="1"/>
  <c r="AE286" i="9" s="1"/>
  <c r="AG286" i="9" s="1"/>
  <c r="AA147" i="9"/>
  <c r="AC147" i="9" s="1"/>
  <c r="AE147" i="9" s="1"/>
  <c r="AG147" i="9" s="1"/>
  <c r="Y302" i="10"/>
  <c r="X302" i="10"/>
  <c r="Z302" i="10" s="1"/>
  <c r="AB302" i="10" s="1"/>
  <c r="AD302" i="10" s="1"/>
  <c r="AF302" i="10" s="1"/>
  <c r="V6" i="10"/>
  <c r="Y79" i="10"/>
  <c r="X79" i="10"/>
  <c r="Z79" i="10" s="1"/>
  <c r="AB79" i="10" s="1"/>
  <c r="AD79" i="10" s="1"/>
  <c r="AF79" i="10" s="1"/>
  <c r="Y276" i="10"/>
  <c r="X276" i="10"/>
  <c r="Z276" i="10" s="1"/>
  <c r="AB276" i="10" s="1"/>
  <c r="AD276" i="10" s="1"/>
  <c r="AF276" i="10" s="1"/>
  <c r="Y47" i="10"/>
  <c r="X47" i="10"/>
  <c r="Z47" i="10" s="1"/>
  <c r="AB47" i="10" s="1"/>
  <c r="AD47" i="10" s="1"/>
  <c r="AF47" i="10" s="1"/>
  <c r="AC188" i="10"/>
  <c r="AE188" i="10" s="1"/>
  <c r="AG188" i="10" s="1"/>
  <c r="AA188" i="10"/>
  <c r="X126" i="10"/>
  <c r="Z126" i="10" s="1"/>
  <c r="AB126" i="10" s="1"/>
  <c r="AD126" i="10" s="1"/>
  <c r="AF126" i="10" s="1"/>
  <c r="Y126" i="10"/>
  <c r="AC66" i="10"/>
  <c r="AE66" i="10" s="1"/>
  <c r="AG66" i="10" s="1"/>
  <c r="AA66" i="10"/>
  <c r="AC108" i="9"/>
  <c r="AE108" i="9" s="1"/>
  <c r="AG108" i="9" s="1"/>
  <c r="AA108" i="9"/>
  <c r="X14" i="10"/>
  <c r="Z14" i="10" s="1"/>
  <c r="AB14" i="10" s="1"/>
  <c r="AD14" i="10" s="1"/>
  <c r="AF14" i="10" s="1"/>
  <c r="Y14" i="10"/>
  <c r="X100" i="10"/>
  <c r="Z100" i="10" s="1"/>
  <c r="AB100" i="10" s="1"/>
  <c r="AD100" i="10" s="1"/>
  <c r="AF100" i="10" s="1"/>
  <c r="AA291" i="10"/>
  <c r="AC291" i="10" s="1"/>
  <c r="AE291" i="10" s="1"/>
  <c r="AG291" i="10" s="1"/>
  <c r="AA282" i="10"/>
  <c r="AC282" i="10" s="1"/>
  <c r="AE282" i="10" s="1"/>
  <c r="AG282" i="10" s="1"/>
  <c r="Y300" i="10"/>
  <c r="X185" i="10"/>
  <c r="Z185" i="10" s="1"/>
  <c r="AB185" i="10" s="1"/>
  <c r="AD185" i="10" s="1"/>
  <c r="AF185" i="10" s="1"/>
  <c r="Y185" i="10"/>
  <c r="Y178" i="10"/>
  <c r="X178" i="10"/>
  <c r="Z178" i="10" s="1"/>
  <c r="AB178" i="10" s="1"/>
  <c r="AD178" i="10" s="1"/>
  <c r="AF178" i="10" s="1"/>
  <c r="AC52" i="10"/>
  <c r="AE52" i="10" s="1"/>
  <c r="AG52" i="10" s="1"/>
  <c r="AA52" i="10"/>
  <c r="AC50" i="9"/>
  <c r="AE50" i="9" s="1"/>
  <c r="AG50" i="9" s="1"/>
  <c r="AA50" i="9"/>
  <c r="Y201" i="10"/>
  <c r="X201" i="10"/>
  <c r="Z201" i="10" s="1"/>
  <c r="AB201" i="10" s="1"/>
  <c r="AD201" i="10" s="1"/>
  <c r="AF201" i="10" s="1"/>
  <c r="Y103" i="10"/>
  <c r="X103" i="10"/>
  <c r="Z103" i="10" s="1"/>
  <c r="AB103" i="10" s="1"/>
  <c r="AD103" i="10" s="1"/>
  <c r="AF103" i="10" s="1"/>
  <c r="AC50" i="10"/>
  <c r="AE50" i="10" s="1"/>
  <c r="AG50" i="10" s="1"/>
  <c r="AA50" i="10"/>
  <c r="AC210" i="10"/>
  <c r="AE210" i="10" s="1"/>
  <c r="AG210" i="10" s="1"/>
  <c r="AA210" i="10"/>
  <c r="AC107" i="9"/>
  <c r="AE107" i="9" s="1"/>
  <c r="AG107" i="9" s="1"/>
  <c r="AA107" i="9"/>
  <c r="AC271" i="10"/>
  <c r="AE271" i="10" s="1"/>
  <c r="AG271" i="10" s="1"/>
  <c r="AA271" i="10"/>
  <c r="AC190" i="10"/>
  <c r="AE190" i="10" s="1"/>
  <c r="AG190" i="10" s="1"/>
  <c r="AA190" i="10"/>
  <c r="V4" i="10"/>
  <c r="AA219" i="10"/>
  <c r="AC219" i="10" s="1"/>
  <c r="AE219" i="10" s="1"/>
  <c r="AG219" i="10" s="1"/>
  <c r="AA27" i="10"/>
  <c r="AC27" i="10" s="1"/>
  <c r="AE27" i="10" s="1"/>
  <c r="AG27" i="10" s="1"/>
  <c r="AA243" i="9"/>
  <c r="AC243" i="9" s="1"/>
  <c r="AE243" i="9" s="1"/>
  <c r="AG243" i="9" s="1"/>
  <c r="AA225" i="10"/>
  <c r="AC225" i="10" s="1"/>
  <c r="AE225" i="10" s="1"/>
  <c r="AG225" i="10" s="1"/>
  <c r="AA60" i="10"/>
  <c r="AC60" i="10" s="1"/>
  <c r="AE60" i="10" s="1"/>
  <c r="AG60" i="10" s="1"/>
  <c r="X270" i="10"/>
  <c r="Z270" i="10" s="1"/>
  <c r="AB270" i="10" s="1"/>
  <c r="AD270" i="10" s="1"/>
  <c r="AF270" i="10" s="1"/>
  <c r="Y270" i="10"/>
  <c r="AA89" i="10"/>
  <c r="AC89" i="10" s="1"/>
  <c r="AE89" i="10" s="1"/>
  <c r="AG89" i="10" s="1"/>
  <c r="Y209" i="10"/>
  <c r="X209" i="10"/>
  <c r="Z209" i="10" s="1"/>
  <c r="AB209" i="10" s="1"/>
  <c r="AD209" i="10" s="1"/>
  <c r="AF209" i="10" s="1"/>
  <c r="AA237" i="10"/>
  <c r="AC237" i="10" s="1"/>
  <c r="AE237" i="10" s="1"/>
  <c r="AG237" i="10" s="1"/>
  <c r="AA213" i="9"/>
  <c r="AC213" i="9" s="1"/>
  <c r="AE213" i="9" s="1"/>
  <c r="AG213" i="9" s="1"/>
  <c r="AA268" i="10"/>
  <c r="AC268" i="10" s="1"/>
  <c r="AE268" i="10" s="1"/>
  <c r="AG268" i="10" s="1"/>
  <c r="C6" i="10"/>
  <c r="K7" i="17"/>
  <c r="AA191" i="10"/>
  <c r="AC191" i="10" s="1"/>
  <c r="AE191" i="10" s="1"/>
  <c r="AG191" i="10" s="1"/>
  <c r="AA172" i="9"/>
  <c r="AC172" i="9" s="1"/>
  <c r="AE172" i="9" s="1"/>
  <c r="AG172" i="9" s="1"/>
  <c r="X207" i="10"/>
  <c r="Z207" i="10" s="1"/>
  <c r="AB207" i="10" s="1"/>
  <c r="AD207" i="10" s="1"/>
  <c r="AF207" i="10" s="1"/>
  <c r="Y194" i="10"/>
  <c r="X194" i="10"/>
  <c r="Z194" i="10" s="1"/>
  <c r="AB194" i="10" s="1"/>
  <c r="AD194" i="10" s="1"/>
  <c r="AF194" i="10" s="1"/>
  <c r="Y125" i="10"/>
  <c r="X125" i="10"/>
  <c r="Z125" i="10" s="1"/>
  <c r="AB125" i="10" s="1"/>
  <c r="AD125" i="10" s="1"/>
  <c r="AF125" i="10" s="1"/>
  <c r="AC195" i="10"/>
  <c r="AE195" i="10" s="1"/>
  <c r="AG195" i="10" s="1"/>
  <c r="AA195" i="10"/>
  <c r="AC98" i="10"/>
  <c r="AE98" i="10" s="1"/>
  <c r="AG98" i="10" s="1"/>
  <c r="AA98" i="10"/>
  <c r="AC181" i="10"/>
  <c r="AE181" i="10" s="1"/>
  <c r="AG181" i="10" s="1"/>
  <c r="AA181" i="10"/>
  <c r="AC86" i="10"/>
  <c r="AE86" i="10" s="1"/>
  <c r="AG86" i="10" s="1"/>
  <c r="AA86" i="10"/>
  <c r="X115" i="10"/>
  <c r="Z115" i="10" s="1"/>
  <c r="AB115" i="10" s="1"/>
  <c r="AD115" i="10" s="1"/>
  <c r="AF115" i="10" s="1"/>
  <c r="Y115" i="10"/>
  <c r="AC145" i="10"/>
  <c r="AE145" i="10" s="1"/>
  <c r="AG145" i="10" s="1"/>
  <c r="AA145" i="10"/>
  <c r="AC250" i="10"/>
  <c r="AE250" i="10" s="1"/>
  <c r="AG250" i="10" s="1"/>
  <c r="AA250" i="10"/>
  <c r="AC123" i="9"/>
  <c r="AE123" i="9" s="1"/>
  <c r="AG123" i="9" s="1"/>
  <c r="AA123" i="9"/>
  <c r="X142" i="10"/>
  <c r="Z142" i="10" s="1"/>
  <c r="AB142" i="10" s="1"/>
  <c r="AD142" i="10" s="1"/>
  <c r="AF142" i="10" s="1"/>
  <c r="Y142" i="10"/>
  <c r="X245" i="10"/>
  <c r="Z245" i="10" s="1"/>
  <c r="AB245" i="10" s="1"/>
  <c r="AD245" i="10" s="1"/>
  <c r="AF245" i="10" s="1"/>
  <c r="Y245" i="10"/>
  <c r="X167" i="10"/>
  <c r="Z167" i="10" s="1"/>
  <c r="AB167" i="10" s="1"/>
  <c r="AD167" i="10" s="1"/>
  <c r="AF167" i="10" s="1"/>
  <c r="Y262" i="10"/>
  <c r="X262" i="10"/>
  <c r="Z262" i="10" s="1"/>
  <c r="AB262" i="10" s="1"/>
  <c r="AD262" i="10" s="1"/>
  <c r="AF262" i="10" s="1"/>
  <c r="Y174" i="10"/>
  <c r="X174" i="10"/>
  <c r="Z174" i="10" s="1"/>
  <c r="AB174" i="10" s="1"/>
  <c r="AD174" i="10" s="1"/>
  <c r="AF174" i="10" s="1"/>
  <c r="AA22" i="9"/>
  <c r="AC22" i="9" s="1"/>
  <c r="AE22" i="9" s="1"/>
  <c r="AG22" i="9" s="1"/>
  <c r="X118" i="10"/>
  <c r="Z118" i="10" s="1"/>
  <c r="AB118" i="10" s="1"/>
  <c r="AD118" i="10" s="1"/>
  <c r="AF118" i="10" s="1"/>
  <c r="AC156" i="9"/>
  <c r="AE156" i="9" s="1"/>
  <c r="AG156" i="9" s="1"/>
  <c r="AA156" i="9"/>
  <c r="X198" i="10"/>
  <c r="Z198" i="10" s="1"/>
  <c r="AB198" i="10" s="1"/>
  <c r="AD198" i="10" s="1"/>
  <c r="AF198" i="10" s="1"/>
  <c r="Y198" i="10"/>
  <c r="AC114" i="10"/>
  <c r="AE114" i="10" s="1"/>
  <c r="AG114" i="10" s="1"/>
  <c r="AA114" i="10"/>
  <c r="AC27" i="9"/>
  <c r="AE27" i="9" s="1"/>
  <c r="AG27" i="9" s="1"/>
  <c r="AA27" i="9"/>
  <c r="AC175" i="10"/>
  <c r="AE175" i="10" s="1"/>
  <c r="AG175" i="10" s="1"/>
  <c r="AA175" i="10"/>
  <c r="AC183" i="10"/>
  <c r="AE183" i="10" s="1"/>
  <c r="AG183" i="10" s="1"/>
  <c r="AA183" i="10"/>
  <c r="AC165" i="10"/>
  <c r="AE165" i="10" s="1"/>
  <c r="AG165" i="10" s="1"/>
  <c r="AA165" i="10"/>
  <c r="AC167" i="9"/>
  <c r="AE167" i="9" s="1"/>
  <c r="AG167" i="9" s="1"/>
  <c r="AA167" i="9"/>
  <c r="Y28" i="10"/>
  <c r="X28" i="10"/>
  <c r="Z28" i="10" s="1"/>
  <c r="AB28" i="10" s="1"/>
  <c r="AD28" i="10" s="1"/>
  <c r="AF28" i="10" s="1"/>
  <c r="X29" i="10"/>
  <c r="Z29" i="10" s="1"/>
  <c r="AB29" i="10" s="1"/>
  <c r="AD29" i="10" s="1"/>
  <c r="AF29" i="10" s="1"/>
  <c r="Y29" i="10"/>
  <c r="Y216" i="10"/>
  <c r="X216" i="10"/>
  <c r="Z216" i="10" s="1"/>
  <c r="AB216" i="10" s="1"/>
  <c r="AD216" i="10" s="1"/>
  <c r="AF216" i="10" s="1"/>
  <c r="AC144" i="9"/>
  <c r="AE144" i="9" s="1"/>
  <c r="AG144" i="9" s="1"/>
  <c r="AA144" i="9"/>
  <c r="X37" i="10"/>
  <c r="Z37" i="10" s="1"/>
  <c r="AB37" i="10" s="1"/>
  <c r="AD37" i="10" s="1"/>
  <c r="AF37" i="10" s="1"/>
  <c r="Y37" i="10"/>
  <c r="Y280" i="10"/>
  <c r="X280" i="10"/>
  <c r="Z280" i="10" s="1"/>
  <c r="AB280" i="10" s="1"/>
  <c r="AD280" i="10" s="1"/>
  <c r="AF280" i="10" s="1"/>
  <c r="Y286" i="10"/>
  <c r="X286" i="10"/>
  <c r="Z286" i="10" s="1"/>
  <c r="AB286" i="10" s="1"/>
  <c r="AD286" i="10" s="1"/>
  <c r="AF286" i="10" s="1"/>
  <c r="AC258" i="10"/>
  <c r="AE258" i="10" s="1"/>
  <c r="AG258" i="10" s="1"/>
  <c r="AA258" i="10"/>
  <c r="AC93" i="10"/>
  <c r="AE93" i="10" s="1"/>
  <c r="AG93" i="10" s="1"/>
  <c r="AA93" i="10"/>
  <c r="AC121" i="10"/>
  <c r="AE121" i="10" s="1"/>
  <c r="AG121" i="10" s="1"/>
  <c r="AA121" i="10"/>
  <c r="AC293" i="10"/>
  <c r="AE293" i="10" s="1"/>
  <c r="AG293" i="10" s="1"/>
  <c r="AA293" i="10"/>
  <c r="X139" i="10"/>
  <c r="Z139" i="10" s="1"/>
  <c r="AB139" i="10" s="1"/>
  <c r="AD139" i="10" s="1"/>
  <c r="AF139" i="10" s="1"/>
  <c r="Y139" i="10"/>
  <c r="AC18" i="9"/>
  <c r="AE18" i="9" s="1"/>
  <c r="AG18" i="9" s="1"/>
  <c r="AA18" i="9"/>
  <c r="AC297" i="10"/>
  <c r="AE297" i="10" s="1"/>
  <c r="AG297" i="10" s="1"/>
  <c r="AA297" i="10"/>
  <c r="Y221" i="10"/>
  <c r="X221" i="10"/>
  <c r="Z221" i="10" s="1"/>
  <c r="AB221" i="10" s="1"/>
  <c r="AD221" i="10" s="1"/>
  <c r="AF221" i="10" s="1"/>
  <c r="Y231" i="10"/>
  <c r="X231" i="10"/>
  <c r="Z231" i="10" s="1"/>
  <c r="AB231" i="10" s="1"/>
  <c r="AD231" i="10" s="1"/>
  <c r="AF231" i="10" s="1"/>
  <c r="X146" i="10"/>
  <c r="Z146" i="10" s="1"/>
  <c r="AB146" i="10" s="1"/>
  <c r="AD146" i="10" s="1"/>
  <c r="AF146" i="10" s="1"/>
  <c r="Y146" i="10"/>
  <c r="AC247" i="10"/>
  <c r="AE247" i="10" s="1"/>
  <c r="AG247" i="10" s="1"/>
  <c r="AA247" i="10"/>
  <c r="AC118" i="9"/>
  <c r="AE118" i="9" s="1"/>
  <c r="AG118" i="9" s="1"/>
  <c r="AA118" i="9"/>
  <c r="AC196" i="10"/>
  <c r="AE196" i="10" s="1"/>
  <c r="AG196" i="10" s="1"/>
  <c r="AA196" i="10"/>
  <c r="AC179" i="9"/>
  <c r="AE179" i="9" s="1"/>
  <c r="AG179" i="9" s="1"/>
  <c r="AA179" i="9"/>
  <c r="W7" i="10"/>
  <c r="V7" i="10"/>
  <c r="AC303" i="10"/>
  <c r="AE303" i="10" s="1"/>
  <c r="AG303" i="10" s="1"/>
  <c r="AA303" i="10"/>
  <c r="AC14" i="9"/>
  <c r="AE14" i="9" s="1"/>
  <c r="AG14" i="9" s="1"/>
  <c r="AA14" i="9"/>
  <c r="AC216" i="9"/>
  <c r="AE216" i="9" s="1"/>
  <c r="AG216" i="9" s="1"/>
  <c r="AA216" i="9"/>
  <c r="AC257" i="9"/>
  <c r="AE257" i="9" s="1"/>
  <c r="AG257" i="9" s="1"/>
  <c r="AA257" i="9"/>
  <c r="AC82" i="9"/>
  <c r="AE82" i="9" s="1"/>
  <c r="AG82" i="9" s="1"/>
  <c r="AA82" i="9"/>
  <c r="AC243" i="10"/>
  <c r="AE243" i="10" s="1"/>
  <c r="AG243" i="10" s="1"/>
  <c r="AA243" i="10"/>
  <c r="X236" i="10"/>
  <c r="Z236" i="10" s="1"/>
  <c r="AB236" i="10" s="1"/>
  <c r="AD236" i="10" s="1"/>
  <c r="AF236" i="10" s="1"/>
  <c r="Y217" i="10"/>
  <c r="X217" i="10"/>
  <c r="Z217" i="10" s="1"/>
  <c r="AB217" i="10" s="1"/>
  <c r="AD217" i="10" s="1"/>
  <c r="AF217" i="10" s="1"/>
  <c r="AA290" i="9"/>
  <c r="AC290" i="9" s="1"/>
  <c r="AE290" i="9" s="1"/>
  <c r="AG290" i="9" s="1"/>
  <c r="AA59" i="10"/>
  <c r="AC59" i="10" s="1"/>
  <c r="AE59" i="10" s="1"/>
  <c r="AG59" i="10" s="1"/>
  <c r="AA192" i="10"/>
  <c r="AC192" i="10" s="1"/>
  <c r="AE192" i="10" s="1"/>
  <c r="AG192" i="10" s="1"/>
  <c r="X301" i="10"/>
  <c r="Z301" i="10" s="1"/>
  <c r="AB301" i="10" s="1"/>
  <c r="AD301" i="10" s="1"/>
  <c r="AF301" i="10" s="1"/>
  <c r="Y301" i="10"/>
  <c r="AA284" i="9"/>
  <c r="AC284" i="9" s="1"/>
  <c r="AE284" i="9" s="1"/>
  <c r="AG284" i="9" s="1"/>
  <c r="X5" i="10"/>
  <c r="Z5" i="10" s="1"/>
  <c r="AB5" i="10" s="1"/>
  <c r="AD5" i="10" s="1"/>
  <c r="AF5" i="10" s="1"/>
  <c r="L6" i="17" s="1"/>
  <c r="Y5" i="10"/>
  <c r="AA135" i="10"/>
  <c r="AC135" i="10" s="1"/>
  <c r="AE135" i="10" s="1"/>
  <c r="AG135" i="10" s="1"/>
  <c r="AA76" i="10"/>
  <c r="AC76" i="10" s="1"/>
  <c r="AE76" i="10" s="1"/>
  <c r="AG76" i="10" s="1"/>
  <c r="AA232" i="9"/>
  <c r="AC232" i="9" s="1"/>
  <c r="AE232" i="9" s="1"/>
  <c r="AG232" i="9" s="1"/>
  <c r="AA17" i="10"/>
  <c r="AC17" i="10" s="1"/>
  <c r="AE17" i="10" s="1"/>
  <c r="AG17" i="10" s="1"/>
  <c r="AA294" i="10"/>
  <c r="AC294" i="10" s="1"/>
  <c r="AE294" i="10" s="1"/>
  <c r="AG294" i="10" s="1"/>
  <c r="AA228" i="10"/>
  <c r="AC228" i="10" s="1"/>
  <c r="AE228" i="10" s="1"/>
  <c r="AG228" i="10" s="1"/>
  <c r="AA146" i="9"/>
  <c r="AC146" i="9" s="1"/>
  <c r="AE146" i="9" s="1"/>
  <c r="AG146" i="9" s="1"/>
  <c r="AA292" i="10"/>
  <c r="AC292" i="10" s="1"/>
  <c r="AE292" i="10" s="1"/>
  <c r="AG292" i="10" s="1"/>
  <c r="AA131" i="9"/>
  <c r="AC131" i="9" s="1"/>
  <c r="AE131" i="9" s="1"/>
  <c r="AG131" i="9" s="1"/>
  <c r="AA207" i="9"/>
  <c r="AC207" i="9" s="1"/>
  <c r="AE207" i="9" s="1"/>
  <c r="AG207" i="9" s="1"/>
  <c r="Y70" i="10"/>
  <c r="Y179" i="10"/>
  <c r="X179" i="10"/>
  <c r="Z179" i="10" s="1"/>
  <c r="AB179" i="10" s="1"/>
  <c r="AD179" i="10" s="1"/>
  <c r="AF179" i="10" s="1"/>
  <c r="AC274" i="10"/>
  <c r="AE274" i="10" s="1"/>
  <c r="AG274" i="10" s="1"/>
  <c r="AA274" i="10"/>
  <c r="AC40" i="10"/>
  <c r="AE40" i="10" s="1"/>
  <c r="AG40" i="10" s="1"/>
  <c r="AA40" i="10"/>
  <c r="Y202" i="10"/>
  <c r="X202" i="10"/>
  <c r="Z202" i="10" s="1"/>
  <c r="AB202" i="10" s="1"/>
  <c r="AD202" i="10" s="1"/>
  <c r="AF202" i="10" s="1"/>
  <c r="AC6" i="9"/>
  <c r="AE6" i="9" s="1"/>
  <c r="AG6" i="9" s="1"/>
  <c r="AA6" i="9"/>
  <c r="X161" i="10"/>
  <c r="Z161" i="10" s="1"/>
  <c r="AB161" i="10" s="1"/>
  <c r="AD161" i="10" s="1"/>
  <c r="AF161" i="10" s="1"/>
  <c r="Y161" i="10"/>
  <c r="AC79" i="9"/>
  <c r="AE79" i="9" s="1"/>
  <c r="AG79" i="9" s="1"/>
  <c r="AA79" i="9"/>
  <c r="AC208" i="9"/>
  <c r="AE208" i="9" s="1"/>
  <c r="AG208" i="9" s="1"/>
  <c r="AA208" i="9"/>
  <c r="X91" i="10"/>
  <c r="Z91" i="10" s="1"/>
  <c r="AB91" i="10" s="1"/>
  <c r="AD91" i="10" s="1"/>
  <c r="AF91" i="10" s="1"/>
  <c r="Y91" i="10"/>
  <c r="AC164" i="10"/>
  <c r="AE164" i="10" s="1"/>
  <c r="AG164" i="10" s="1"/>
  <c r="AA164" i="10"/>
  <c r="Y177" i="10"/>
  <c r="Y204" i="10"/>
  <c r="X204" i="10"/>
  <c r="Z204" i="10" s="1"/>
  <c r="AB204" i="10" s="1"/>
  <c r="AD204" i="10" s="1"/>
  <c r="AF204" i="10" s="1"/>
  <c r="AA134" i="10"/>
  <c r="AC134" i="10" s="1"/>
  <c r="AE134" i="10" s="1"/>
  <c r="AG134" i="10" s="1"/>
  <c r="Y281" i="10"/>
  <c r="X281" i="10"/>
  <c r="Z281" i="10" s="1"/>
  <c r="AB281" i="10" s="1"/>
  <c r="AD281" i="10" s="1"/>
  <c r="AF281" i="10" s="1"/>
  <c r="AA115" i="9"/>
  <c r="AC115" i="9" s="1"/>
  <c r="AE115" i="9" s="1"/>
  <c r="AG115" i="9" s="1"/>
  <c r="Y275" i="10"/>
  <c r="AC160" i="9"/>
  <c r="AE160" i="9" s="1"/>
  <c r="AG160" i="9" s="1"/>
  <c r="AA160" i="9"/>
  <c r="A13" i="17"/>
  <c r="A12" i="10"/>
  <c r="A12" i="7"/>
  <c r="A12" i="9"/>
  <c r="A14" i="5"/>
  <c r="AA86" i="9"/>
  <c r="AC86" i="9" s="1"/>
  <c r="AE86" i="9" s="1"/>
  <c r="AG86" i="9" s="1"/>
  <c r="Y38" i="10"/>
  <c r="X38" i="10"/>
  <c r="Z38" i="10" s="1"/>
  <c r="AB38" i="10" s="1"/>
  <c r="AD38" i="10" s="1"/>
  <c r="AF38" i="10" s="1"/>
  <c r="AA142" i="9"/>
  <c r="AC142" i="9" s="1"/>
  <c r="AE142" i="9" s="1"/>
  <c r="AG142" i="9" s="1"/>
  <c r="X26" i="10"/>
  <c r="Z26" i="10" s="1"/>
  <c r="AB26" i="10" s="1"/>
  <c r="AD26" i="10" s="1"/>
  <c r="AF26" i="10" s="1"/>
  <c r="Y26" i="10"/>
  <c r="AA174" i="9"/>
  <c r="AC174" i="9" s="1"/>
  <c r="AE174" i="9" s="1"/>
  <c r="AG174" i="9" s="1"/>
  <c r="AA269" i="10"/>
  <c r="AC269" i="10" s="1"/>
  <c r="AE269" i="10" s="1"/>
  <c r="AG269" i="10" s="1"/>
  <c r="AA163" i="10"/>
  <c r="AC163" i="10" s="1"/>
  <c r="AE163" i="10" s="1"/>
  <c r="AG163" i="10" s="1"/>
  <c r="AA85" i="10"/>
  <c r="AC85" i="10" s="1"/>
  <c r="AE85" i="10" s="1"/>
  <c r="AG85" i="10" s="1"/>
  <c r="AA260" i="10"/>
  <c r="AC260" i="10" s="1"/>
  <c r="AE260" i="10" s="1"/>
  <c r="AG260" i="10" s="1"/>
  <c r="AA65" i="10"/>
  <c r="AC65" i="10" s="1"/>
  <c r="AE65" i="10" s="1"/>
  <c r="AG65" i="10" s="1"/>
  <c r="AA198" i="9"/>
  <c r="AC198" i="9" s="1"/>
  <c r="AE198" i="9" s="1"/>
  <c r="AG198" i="9" s="1"/>
  <c r="AA45" i="10"/>
  <c r="AC45" i="10" s="1"/>
  <c r="AE45" i="10" s="1"/>
  <c r="AG45" i="10" s="1"/>
  <c r="AA112" i="10"/>
  <c r="AC112" i="10" s="1"/>
  <c r="AE112" i="10" s="1"/>
  <c r="AG112" i="10" s="1"/>
  <c r="AA122" i="10"/>
  <c r="AC122" i="10" s="1"/>
  <c r="AE122" i="10" s="1"/>
  <c r="AG122" i="10" s="1"/>
  <c r="AA101" i="10"/>
  <c r="AC101" i="10" s="1"/>
  <c r="AE101" i="10" s="1"/>
  <c r="AG101" i="10" s="1"/>
  <c r="AA69" i="10"/>
  <c r="AC69" i="10" s="1"/>
  <c r="AE69" i="10" s="1"/>
  <c r="AG69" i="10" s="1"/>
  <c r="AA71" i="10"/>
  <c r="AC71" i="10" s="1"/>
  <c r="AE71" i="10" s="1"/>
  <c r="AG71" i="10" s="1"/>
  <c r="Y144" i="10"/>
  <c r="X144" i="10"/>
  <c r="Z144" i="10" s="1"/>
  <c r="AB144" i="10" s="1"/>
  <c r="AD144" i="10" s="1"/>
  <c r="AF144" i="10" s="1"/>
  <c r="AA226" i="10"/>
  <c r="AC226" i="10" s="1"/>
  <c r="AE226" i="10" s="1"/>
  <c r="AG226" i="10" s="1"/>
  <c r="AA58" i="10"/>
  <c r="AC58" i="10" s="1"/>
  <c r="AE58" i="10" s="1"/>
  <c r="AG58" i="10" s="1"/>
  <c r="AA83" i="10"/>
  <c r="AC83" i="10" s="1"/>
  <c r="AE83" i="10" s="1"/>
  <c r="AG83" i="10" s="1"/>
  <c r="AA82" i="10"/>
  <c r="AC82" i="10" s="1"/>
  <c r="AE82" i="10" s="1"/>
  <c r="AG82" i="10" s="1"/>
  <c r="AA128" i="9"/>
  <c r="AC128" i="9" s="1"/>
  <c r="AE128" i="9" s="1"/>
  <c r="AG128" i="9" s="1"/>
  <c r="X222" i="10"/>
  <c r="Z222" i="10" s="1"/>
  <c r="AB222" i="10" s="1"/>
  <c r="AD222" i="10" s="1"/>
  <c r="AF222" i="10" s="1"/>
  <c r="Y222" i="10"/>
  <c r="X62" i="10"/>
  <c r="Z62" i="10" s="1"/>
  <c r="AB62" i="10" s="1"/>
  <c r="AD62" i="10" s="1"/>
  <c r="AF62" i="10" s="1"/>
  <c r="Y62" i="10"/>
  <c r="AA220" i="10"/>
  <c r="AC220" i="10" s="1"/>
  <c r="AE220" i="10" s="1"/>
  <c r="AG220" i="10" s="1"/>
  <c r="AA197" i="9"/>
  <c r="AC197" i="9" s="1"/>
  <c r="AE197" i="9" s="1"/>
  <c r="AG197" i="9" s="1"/>
  <c r="AA168" i="9"/>
  <c r="AC168" i="9" s="1"/>
  <c r="AE168" i="9" s="1"/>
  <c r="AG168" i="9" s="1"/>
  <c r="AA159" i="10"/>
  <c r="AC159" i="10" s="1"/>
  <c r="AE159" i="10" s="1"/>
  <c r="AG159" i="10" s="1"/>
  <c r="AA140" i="9"/>
  <c r="AC140" i="9" s="1"/>
  <c r="AE140" i="9" s="1"/>
  <c r="AG140" i="9" s="1"/>
  <c r="AA278" i="10"/>
  <c r="AC278" i="10" s="1"/>
  <c r="AE278" i="10" s="1"/>
  <c r="AG278" i="10" s="1"/>
  <c r="AA106" i="10"/>
  <c r="AC106" i="10" s="1"/>
  <c r="AE106" i="10" s="1"/>
  <c r="AG106" i="10" s="1"/>
  <c r="AA259" i="10"/>
  <c r="AC259" i="10" s="1"/>
  <c r="AE259" i="10" s="1"/>
  <c r="AG259" i="10" s="1"/>
  <c r="AA116" i="9"/>
  <c r="AC116" i="9" s="1"/>
  <c r="AE116" i="9" s="1"/>
  <c r="AG116" i="9" s="1"/>
  <c r="AA217" i="9"/>
  <c r="AC217" i="9" s="1"/>
  <c r="AE217" i="9" s="1"/>
  <c r="AG217" i="9" s="1"/>
  <c r="AA265" i="10"/>
  <c r="AC265" i="10" s="1"/>
  <c r="AE265" i="10" s="1"/>
  <c r="AG265" i="10" s="1"/>
  <c r="AA273" i="10"/>
  <c r="AC273" i="10" s="1"/>
  <c r="AE273" i="10" s="1"/>
  <c r="AG273" i="10" s="1"/>
  <c r="AA133" i="10"/>
  <c r="AC133" i="10" s="1"/>
  <c r="AE133" i="10" s="1"/>
  <c r="AG133" i="10" s="1"/>
  <c r="C7" i="10"/>
  <c r="K8" i="17"/>
  <c r="X290" i="10"/>
  <c r="Z290" i="10" s="1"/>
  <c r="AB290" i="10" s="1"/>
  <c r="AD290" i="10" s="1"/>
  <c r="AF290" i="10" s="1"/>
  <c r="Y290" i="10"/>
  <c r="AA54" i="10"/>
  <c r="AC54" i="10" s="1"/>
  <c r="AE54" i="10" s="1"/>
  <c r="AG54" i="10" s="1"/>
  <c r="AA205" i="9"/>
  <c r="AC205" i="9" s="1"/>
  <c r="AE205" i="9" s="1"/>
  <c r="AG205" i="9" s="1"/>
  <c r="AA131" i="10"/>
  <c r="AC131" i="10" s="1"/>
  <c r="AE131" i="10" s="1"/>
  <c r="AG131" i="10" s="1"/>
  <c r="AA283" i="10"/>
  <c r="AC283" i="10" s="1"/>
  <c r="AE283" i="10" s="1"/>
  <c r="AG283" i="10" s="1"/>
  <c r="AA254" i="10"/>
  <c r="AC254" i="10" s="1"/>
  <c r="AE254" i="10" s="1"/>
  <c r="AG254" i="10" s="1"/>
  <c r="AA88" i="10"/>
  <c r="AC88" i="10" s="1"/>
  <c r="AE88" i="10" s="1"/>
  <c r="AG88" i="10" s="1"/>
  <c r="AA166" i="9"/>
  <c r="AC166" i="9" s="1"/>
  <c r="AE166" i="9" s="1"/>
  <c r="AG166" i="9" s="1"/>
  <c r="AA147" i="10"/>
  <c r="AC147" i="10" s="1"/>
  <c r="AE147" i="10" s="1"/>
  <c r="AG147" i="10" s="1"/>
  <c r="AA225" i="9"/>
  <c r="AC225" i="9" s="1"/>
  <c r="AE225" i="9" s="1"/>
  <c r="AG225" i="9" s="1"/>
  <c r="AA96" i="9"/>
  <c r="AC96" i="9" s="1"/>
  <c r="AE96" i="9" s="1"/>
  <c r="AG96" i="9" s="1"/>
  <c r="AA138" i="10"/>
  <c r="AC138" i="10" s="1"/>
  <c r="AE138" i="10" s="1"/>
  <c r="AG138" i="10" s="1"/>
  <c r="Y261" i="10"/>
  <c r="X261" i="10"/>
  <c r="Z261" i="10" s="1"/>
  <c r="AB261" i="10" s="1"/>
  <c r="AD261" i="10" s="1"/>
  <c r="AF261" i="10" s="1"/>
  <c r="AA61" i="10"/>
  <c r="AC61" i="10" s="1"/>
  <c r="AE61" i="10" s="1"/>
  <c r="AG61" i="10" s="1"/>
  <c r="AA53" i="10"/>
  <c r="AC53" i="10" s="1"/>
  <c r="AE53" i="10" s="1"/>
  <c r="AG53" i="10" s="1"/>
  <c r="AA141" i="10"/>
  <c r="AC141" i="10" s="1"/>
  <c r="AE141" i="10" s="1"/>
  <c r="AG141" i="10" s="1"/>
  <c r="AA264" i="10"/>
  <c r="AC264" i="10" s="1"/>
  <c r="AE264" i="10" s="1"/>
  <c r="AG264" i="10" s="1"/>
  <c r="AA8" i="10"/>
  <c r="AC8" i="10" s="1"/>
  <c r="AE8" i="10" s="1"/>
  <c r="AG8" i="10" s="1"/>
  <c r="P9" i="17" s="1"/>
  <c r="AA182" i="10"/>
  <c r="AC182" i="10" s="1"/>
  <c r="AE182" i="10" s="1"/>
  <c r="AG182" i="10" s="1"/>
  <c r="Y111" i="10"/>
  <c r="X111" i="10"/>
  <c r="Z111" i="10" s="1"/>
  <c r="AB111" i="10" s="1"/>
  <c r="AD111" i="10" s="1"/>
  <c r="AF111" i="10" s="1"/>
  <c r="AA184" i="10"/>
  <c r="AC184" i="10" s="1"/>
  <c r="AE184" i="10" s="1"/>
  <c r="AG184" i="10" s="1"/>
  <c r="Y232" i="10"/>
  <c r="X232" i="10"/>
  <c r="Z232" i="10" s="1"/>
  <c r="AB232" i="10" s="1"/>
  <c r="AD232" i="10" s="1"/>
  <c r="AF232" i="10" s="1"/>
  <c r="AA202" i="9"/>
  <c r="AC202" i="9" s="1"/>
  <c r="AE202" i="9" s="1"/>
  <c r="AG202" i="9" s="1"/>
  <c r="AA106" i="9"/>
  <c r="AC106" i="9" s="1"/>
  <c r="AE106" i="9" s="1"/>
  <c r="AG106" i="9" s="1"/>
  <c r="AA159" i="9"/>
  <c r="AC159" i="9" s="1"/>
  <c r="AE159" i="9" s="1"/>
  <c r="AG159" i="9" s="1"/>
  <c r="AA171" i="10"/>
  <c r="AC171" i="10" s="1"/>
  <c r="AE171" i="10" s="1"/>
  <c r="AG171" i="10" s="1"/>
  <c r="AA30" i="10"/>
  <c r="AC30" i="10" s="1"/>
  <c r="AE30" i="10" s="1"/>
  <c r="AG30" i="10" s="1"/>
  <c r="Y137" i="10"/>
  <c r="X137" i="10"/>
  <c r="Z137" i="10" s="1"/>
  <c r="AB137" i="10" s="1"/>
  <c r="AD137" i="10" s="1"/>
  <c r="AF137" i="10" s="1"/>
  <c r="AA162" i="10"/>
  <c r="AC162" i="10" s="1"/>
  <c r="AE162" i="10" s="1"/>
  <c r="AG162" i="10" s="1"/>
  <c r="X21" i="10"/>
  <c r="Z21" i="10" s="1"/>
  <c r="AB21" i="10" s="1"/>
  <c r="AD21" i="10" s="1"/>
  <c r="AF21" i="10" s="1"/>
  <c r="Y21" i="10"/>
  <c r="AA170" i="9"/>
  <c r="AC170" i="9" s="1"/>
  <c r="AE170" i="9" s="1"/>
  <c r="AG170" i="9" s="1"/>
  <c r="AA204" i="9"/>
  <c r="AC204" i="9" s="1"/>
  <c r="AE204" i="9" s="1"/>
  <c r="AG204" i="9" s="1"/>
  <c r="Y240" i="10"/>
  <c r="X240" i="10"/>
  <c r="Z240" i="10" s="1"/>
  <c r="AB240" i="10" s="1"/>
  <c r="AD240" i="10" s="1"/>
  <c r="AF240" i="10" s="1"/>
  <c r="Y263" i="10"/>
  <c r="X263" i="10"/>
  <c r="Z263" i="10" s="1"/>
  <c r="AB263" i="10" s="1"/>
  <c r="AD263" i="10" s="1"/>
  <c r="AF263" i="10" s="1"/>
  <c r="AC97" i="10"/>
  <c r="AE97" i="10" s="1"/>
  <c r="AG97" i="10" s="1"/>
  <c r="AA97" i="10"/>
  <c r="AC235" i="9"/>
  <c r="AE235" i="9" s="1"/>
  <c r="AG235" i="9" s="1"/>
  <c r="AA235" i="9"/>
  <c r="AC16" i="10"/>
  <c r="AE16" i="10" s="1"/>
  <c r="AG16" i="10" s="1"/>
  <c r="AA16" i="10"/>
  <c r="W10" i="10"/>
  <c r="AA120" i="10"/>
  <c r="AC120" i="10" s="1"/>
  <c r="AE120" i="10" s="1"/>
  <c r="AG120" i="10" s="1"/>
  <c r="AA57" i="9"/>
  <c r="AC57" i="9" s="1"/>
  <c r="AE57" i="9" s="1"/>
  <c r="AG57" i="9" s="1"/>
  <c r="Y244" i="10"/>
  <c r="X244" i="10"/>
  <c r="Z244" i="10" s="1"/>
  <c r="AB244" i="10" s="1"/>
  <c r="AD244" i="10" s="1"/>
  <c r="AF244" i="10" s="1"/>
  <c r="Y187" i="10"/>
  <c r="X187" i="10"/>
  <c r="Z187" i="10" s="1"/>
  <c r="AB187" i="10" s="1"/>
  <c r="AD187" i="10" s="1"/>
  <c r="AF187" i="10" s="1"/>
  <c r="AA67" i="10"/>
  <c r="AC67" i="10" s="1"/>
  <c r="AE67" i="10" s="1"/>
  <c r="AG67" i="10" s="1"/>
  <c r="X208" i="10"/>
  <c r="Z208" i="10" s="1"/>
  <c r="AB208" i="10" s="1"/>
  <c r="AD208" i="10" s="1"/>
  <c r="AF208" i="10" s="1"/>
  <c r="Y160" i="10"/>
  <c r="X267" i="10"/>
  <c r="Z267" i="10" s="1"/>
  <c r="AB267" i="10" s="1"/>
  <c r="AD267" i="10" s="1"/>
  <c r="AF267" i="10" s="1"/>
  <c r="Y267" i="10"/>
  <c r="AA156" i="10"/>
  <c r="AC156" i="10" s="1"/>
  <c r="AE156" i="10" s="1"/>
  <c r="AG156" i="10" s="1"/>
  <c r="Y213" i="10"/>
  <c r="X213" i="10"/>
  <c r="Z213" i="10" s="1"/>
  <c r="AB213" i="10" s="1"/>
  <c r="AD213" i="10" s="1"/>
  <c r="AF213" i="10" s="1"/>
  <c r="AA63" i="9"/>
  <c r="AC63" i="9" s="1"/>
  <c r="AE63" i="9" s="1"/>
  <c r="AG63" i="9" s="1"/>
  <c r="X12" i="10"/>
  <c r="Z12" i="10" s="1"/>
  <c r="AB12" i="10" s="1"/>
  <c r="AD12" i="10" s="1"/>
  <c r="AF12" i="10" s="1"/>
  <c r="L13" i="17" s="1"/>
  <c r="Y12" i="10"/>
  <c r="AA233" i="9"/>
  <c r="AC233" i="9" s="1"/>
  <c r="AE233" i="9" s="1"/>
  <c r="AG233" i="9" s="1"/>
  <c r="AA236" i="9"/>
  <c r="AC236" i="9" s="1"/>
  <c r="AE236" i="9" s="1"/>
  <c r="AG236" i="9" s="1"/>
  <c r="AA128" i="10"/>
  <c r="AC128" i="10" s="1"/>
  <c r="AE128" i="10" s="1"/>
  <c r="AG128" i="10" s="1"/>
  <c r="X75" i="10"/>
  <c r="Z75" i="10" s="1"/>
  <c r="AB75" i="10" s="1"/>
  <c r="AD75" i="10" s="1"/>
  <c r="AF75" i="10" s="1"/>
  <c r="Y75" i="10"/>
  <c r="AA91" i="9"/>
  <c r="AC91" i="9" s="1"/>
  <c r="AE91" i="9" s="1"/>
  <c r="AG91" i="9" s="1"/>
  <c r="AA277" i="10"/>
  <c r="AC277" i="10" s="1"/>
  <c r="AE277" i="10" s="1"/>
  <c r="AG277" i="10" s="1"/>
  <c r="Y34" i="10"/>
  <c r="X34" i="10"/>
  <c r="Z34" i="10" s="1"/>
  <c r="AB34" i="10" s="1"/>
  <c r="AD34" i="10" s="1"/>
  <c r="AF34" i="10" s="1"/>
  <c r="Y223" i="10"/>
  <c r="X223" i="10"/>
  <c r="Z223" i="10" s="1"/>
  <c r="AB223" i="10" s="1"/>
  <c r="AD223" i="10" s="1"/>
  <c r="AF223" i="10" s="1"/>
  <c r="W6" i="10"/>
  <c r="X218" i="10"/>
  <c r="Z218" i="10" s="1"/>
  <c r="AB218" i="10" s="1"/>
  <c r="AD218" i="10" s="1"/>
  <c r="AF218" i="10" s="1"/>
  <c r="Y218" i="10"/>
  <c r="Y44" i="10"/>
  <c r="X44" i="10"/>
  <c r="Z44" i="10" s="1"/>
  <c r="AB44" i="10" s="1"/>
  <c r="AD44" i="10" s="1"/>
  <c r="AF44" i="10" s="1"/>
  <c r="AC177" i="9"/>
  <c r="AE177" i="9" s="1"/>
  <c r="AG177" i="9" s="1"/>
  <c r="AA177" i="9"/>
  <c r="AC100" i="9"/>
  <c r="AE100" i="9" s="1"/>
  <c r="AG100" i="9" s="1"/>
  <c r="AA100" i="9"/>
  <c r="AC300" i="9"/>
  <c r="AE300" i="9" s="1"/>
  <c r="AG300" i="9" s="1"/>
  <c r="AA300" i="9"/>
  <c r="AC124" i="10"/>
  <c r="AE124" i="10" s="1"/>
  <c r="AG124" i="10" s="1"/>
  <c r="AA124" i="10"/>
  <c r="AC70" i="9"/>
  <c r="AE70" i="9" s="1"/>
  <c r="AG70" i="9" s="1"/>
  <c r="AA70" i="9"/>
  <c r="AC296" i="9"/>
  <c r="AE296" i="9" s="1"/>
  <c r="AG296" i="9" s="1"/>
  <c r="AA296" i="9"/>
  <c r="AC224" i="10"/>
  <c r="AE224" i="10" s="1"/>
  <c r="AG224" i="10" s="1"/>
  <c r="AA224" i="10"/>
  <c r="AC168" i="10"/>
  <c r="AE168" i="10" s="1"/>
  <c r="AG168" i="10" s="1"/>
  <c r="AA168" i="10"/>
  <c r="Y109" i="10"/>
  <c r="X109" i="10"/>
  <c r="Z109" i="10" s="1"/>
  <c r="AB109" i="10" s="1"/>
  <c r="AD109" i="10" s="1"/>
  <c r="AF109" i="10" s="1"/>
  <c r="X140" i="10"/>
  <c r="Z140" i="10" s="1"/>
  <c r="AB140" i="10" s="1"/>
  <c r="AD140" i="10" s="1"/>
  <c r="AF140" i="10" s="1"/>
  <c r="Y140" i="10"/>
  <c r="AC203" i="10"/>
  <c r="AE203" i="10" s="1"/>
  <c r="AG203" i="10" s="1"/>
  <c r="AA203" i="10"/>
  <c r="AC68" i="10"/>
  <c r="AE68" i="10" s="1"/>
  <c r="AG68" i="10" s="1"/>
  <c r="AA68" i="10"/>
  <c r="X116" i="10"/>
  <c r="Z116" i="10" s="1"/>
  <c r="AB116" i="10" s="1"/>
  <c r="AD116" i="10" s="1"/>
  <c r="AF116" i="10" s="1"/>
  <c r="Y116" i="10"/>
  <c r="AC7" i="9"/>
  <c r="AE7" i="9" s="1"/>
  <c r="AG7" i="9" s="1"/>
  <c r="O8" i="17" s="1"/>
  <c r="AA7" i="9"/>
  <c r="X214" i="10"/>
  <c r="Z214" i="10" s="1"/>
  <c r="AB214" i="10" s="1"/>
  <c r="AD214" i="10" s="1"/>
  <c r="AF214" i="10" s="1"/>
  <c r="Y214" i="10"/>
  <c r="Y205" i="10"/>
  <c r="X205" i="10"/>
  <c r="Z205" i="10" s="1"/>
  <c r="AB205" i="10" s="1"/>
  <c r="AD205" i="10" s="1"/>
  <c r="AF205" i="10" s="1"/>
  <c r="AC180" i="10"/>
  <c r="AE180" i="10" s="1"/>
  <c r="AG180" i="10" s="1"/>
  <c r="AA180" i="10"/>
  <c r="AC117" i="10"/>
  <c r="AE117" i="10" s="1"/>
  <c r="AG117" i="10" s="1"/>
  <c r="AA117" i="10"/>
  <c r="AC127" i="10"/>
  <c r="AE127" i="10" s="1"/>
  <c r="AG127" i="10" s="1"/>
  <c r="AA127" i="10"/>
  <c r="AC169" i="9"/>
  <c r="AE169" i="9" s="1"/>
  <c r="AG169" i="9" s="1"/>
  <c r="AA169" i="9"/>
  <c r="X96" i="10"/>
  <c r="Z96" i="10" s="1"/>
  <c r="AB96" i="10" s="1"/>
  <c r="AD96" i="10" s="1"/>
  <c r="AF96" i="10" s="1"/>
  <c r="Y96" i="10"/>
  <c r="W4" i="10"/>
  <c r="AA210" i="9"/>
  <c r="AC210" i="9" s="1"/>
  <c r="AE210" i="9" s="1"/>
  <c r="AG210" i="9" s="1"/>
  <c r="Y77" i="10"/>
  <c r="X77" i="10"/>
  <c r="Z77" i="10" s="1"/>
  <c r="AB77" i="10" s="1"/>
  <c r="AD77" i="10" s="1"/>
  <c r="AF77" i="10" s="1"/>
  <c r="X157" i="10"/>
  <c r="Z157" i="10" s="1"/>
  <c r="AB157" i="10" s="1"/>
  <c r="AD157" i="10" s="1"/>
  <c r="AF157" i="10" s="1"/>
  <c r="Y157" i="10"/>
  <c r="Y227" i="10"/>
  <c r="X227" i="10"/>
  <c r="Z227" i="10" s="1"/>
  <c r="AB227" i="10" s="1"/>
  <c r="AD227" i="10" s="1"/>
  <c r="AF227" i="10" s="1"/>
  <c r="Y143" i="10"/>
  <c r="X143" i="10"/>
  <c r="Z143" i="10" s="1"/>
  <c r="AB143" i="10" s="1"/>
  <c r="AD143" i="10" s="1"/>
  <c r="AF143" i="10" s="1"/>
  <c r="AA149" i="10"/>
  <c r="AC149" i="10" s="1"/>
  <c r="AE149" i="10" s="1"/>
  <c r="AG149" i="10" s="1"/>
  <c r="AA104" i="10"/>
  <c r="AC104" i="10" s="1"/>
  <c r="AE104" i="10" s="1"/>
  <c r="AG104" i="10" s="1"/>
  <c r="X94" i="10"/>
  <c r="Z94" i="10" s="1"/>
  <c r="AB94" i="10" s="1"/>
  <c r="AD94" i="10" s="1"/>
  <c r="AF94" i="10" s="1"/>
  <c r="Y94" i="10"/>
  <c r="AA275" i="9"/>
  <c r="AC275" i="9" s="1"/>
  <c r="AE275" i="9" s="1"/>
  <c r="AG275" i="9" s="1"/>
  <c r="AA143" i="9"/>
  <c r="AC143" i="9" s="1"/>
  <c r="AE143" i="9" s="1"/>
  <c r="AG143" i="9" s="1"/>
  <c r="AA230" i="10"/>
  <c r="AC230" i="10" s="1"/>
  <c r="AE230" i="10" s="1"/>
  <c r="AG230" i="10" s="1"/>
  <c r="AA155" i="10"/>
  <c r="AC155" i="10" s="1"/>
  <c r="AE155" i="10" s="1"/>
  <c r="AG155" i="10" s="1"/>
  <c r="Y95" i="10"/>
  <c r="X95" i="10"/>
  <c r="Z95" i="10" s="1"/>
  <c r="AB95" i="10" s="1"/>
  <c r="AD95" i="10" s="1"/>
  <c r="AF95" i="10" s="1"/>
  <c r="AA66" i="9"/>
  <c r="AC66" i="9" s="1"/>
  <c r="AE66" i="9" s="1"/>
  <c r="AG66" i="9" s="1"/>
  <c r="X169" i="10"/>
  <c r="Z169" i="10" s="1"/>
  <c r="AB169" i="10" s="1"/>
  <c r="AD169" i="10" s="1"/>
  <c r="AF169" i="10" s="1"/>
  <c r="Y169" i="10"/>
  <c r="X102" i="10"/>
  <c r="Z102" i="10" s="1"/>
  <c r="AB102" i="10" s="1"/>
  <c r="AD102" i="10" s="1"/>
  <c r="AF102" i="10" s="1"/>
  <c r="Y102" i="10"/>
  <c r="AA54" i="9"/>
  <c r="AC54" i="9" s="1"/>
  <c r="AE54" i="9" s="1"/>
  <c r="AG54" i="9" s="1"/>
  <c r="AA234" i="10"/>
  <c r="AC234" i="10" s="1"/>
  <c r="AE234" i="10" s="1"/>
  <c r="AG234" i="10" s="1"/>
  <c r="Y279" i="10"/>
  <c r="X279" i="10"/>
  <c r="Z279" i="10" s="1"/>
  <c r="AB279" i="10" s="1"/>
  <c r="AD279" i="10" s="1"/>
  <c r="AF279" i="10" s="1"/>
  <c r="X235" i="10"/>
  <c r="Z235" i="10" s="1"/>
  <c r="AB235" i="10" s="1"/>
  <c r="AD235" i="10" s="1"/>
  <c r="AF235" i="10" s="1"/>
  <c r="Y235" i="10"/>
  <c r="AA249" i="10"/>
  <c r="AC249" i="10" s="1"/>
  <c r="AE249" i="10" s="1"/>
  <c r="AG249" i="10" s="1"/>
  <c r="Y123" i="10"/>
  <c r="X123" i="10"/>
  <c r="Z123" i="10" s="1"/>
  <c r="AB123" i="10" s="1"/>
  <c r="AD123" i="10" s="1"/>
  <c r="AF123" i="10" s="1"/>
  <c r="AA150" i="9"/>
  <c r="AC150" i="9" s="1"/>
  <c r="AE150" i="9" s="1"/>
  <c r="AG150" i="9" s="1"/>
  <c r="Y299" i="10"/>
  <c r="X299" i="10"/>
  <c r="Z299" i="10" s="1"/>
  <c r="AB299" i="10" s="1"/>
  <c r="AD299" i="10" s="1"/>
  <c r="AF299" i="10" s="1"/>
  <c r="AA211" i="9"/>
  <c r="AC211" i="9" s="1"/>
  <c r="AE211" i="9" s="1"/>
  <c r="AG211" i="9" s="1"/>
  <c r="V10" i="10"/>
  <c r="AC189" i="10"/>
  <c r="AE189" i="10" s="1"/>
  <c r="AG189" i="10" s="1"/>
  <c r="AA189" i="10"/>
  <c r="Y87" i="10"/>
  <c r="X87" i="10"/>
  <c r="Z87" i="10" s="1"/>
  <c r="AB87" i="10" s="1"/>
  <c r="AD87" i="10" s="1"/>
  <c r="AF87" i="10" s="1"/>
  <c r="AC262" i="9"/>
  <c r="AE262" i="9" s="1"/>
  <c r="AG262" i="9" s="1"/>
  <c r="AA262" i="9"/>
  <c r="AC145" i="9"/>
  <c r="AE145" i="9" s="1"/>
  <c r="AG145" i="9" s="1"/>
  <c r="AA145" i="9"/>
  <c r="AC186" i="10"/>
  <c r="AE186" i="10" s="1"/>
  <c r="AG186" i="10" s="1"/>
  <c r="AA186" i="10"/>
  <c r="AC209" i="9"/>
  <c r="AE209" i="9" s="1"/>
  <c r="AG209" i="9" s="1"/>
  <c r="AA209" i="9"/>
  <c r="AC237" i="9"/>
  <c r="AE237" i="9" s="1"/>
  <c r="AG237" i="9" s="1"/>
  <c r="AA237" i="9"/>
  <c r="AC255" i="10"/>
  <c r="AE255" i="10" s="1"/>
  <c r="AG255" i="10" s="1"/>
  <c r="AA255" i="10"/>
  <c r="AC171" i="9"/>
  <c r="AE171" i="9" s="1"/>
  <c r="AG171" i="9" s="1"/>
  <c r="AA171" i="9"/>
  <c r="AC187" i="9"/>
  <c r="AE187" i="9" s="1"/>
  <c r="AG187" i="9" s="1"/>
  <c r="AA187" i="9"/>
  <c r="AC158" i="10"/>
  <c r="AE158" i="10" s="1"/>
  <c r="AG158" i="10" s="1"/>
  <c r="AA158" i="10"/>
  <c r="AC154" i="10"/>
  <c r="AE154" i="10" s="1"/>
  <c r="AG154" i="10" s="1"/>
  <c r="AA154" i="10"/>
  <c r="AC176" i="10"/>
  <c r="AE176" i="10" s="1"/>
  <c r="AG176" i="10" s="1"/>
  <c r="AA176" i="10"/>
  <c r="Y233" i="10"/>
  <c r="AA235" i="10" l="1"/>
  <c r="AC235" i="10" s="1"/>
  <c r="AE235" i="10" s="1"/>
  <c r="AG235" i="10" s="1"/>
  <c r="Y4" i="10"/>
  <c r="AA4" i="10" s="1"/>
  <c r="AC4" i="10" s="1"/>
  <c r="AE4" i="10" s="1"/>
  <c r="AG4" i="10" s="1"/>
  <c r="X4" i="10"/>
  <c r="Z4" i="10" s="1"/>
  <c r="AB4" i="10" s="1"/>
  <c r="AD4" i="10" s="1"/>
  <c r="AF4" i="10" s="1"/>
  <c r="L5" i="17" s="1"/>
  <c r="AA205" i="10"/>
  <c r="AC205" i="10" s="1"/>
  <c r="AE205" i="10" s="1"/>
  <c r="AG205" i="10" s="1"/>
  <c r="AA44" i="10"/>
  <c r="AC44" i="10" s="1"/>
  <c r="AE44" i="10" s="1"/>
  <c r="AG44" i="10" s="1"/>
  <c r="AA75" i="10"/>
  <c r="AC75" i="10" s="1"/>
  <c r="AE75" i="10" s="1"/>
  <c r="AG75" i="10" s="1"/>
  <c r="AA12" i="10"/>
  <c r="AC12" i="10" s="1"/>
  <c r="AE12" i="10" s="1"/>
  <c r="AG12" i="10" s="1"/>
  <c r="P13" i="17" s="1"/>
  <c r="AA267" i="10"/>
  <c r="AC267" i="10" s="1"/>
  <c r="AE267" i="10" s="1"/>
  <c r="AG267" i="10" s="1"/>
  <c r="AA290" i="10"/>
  <c r="AC290" i="10" s="1"/>
  <c r="AE290" i="10" s="1"/>
  <c r="AG290" i="10" s="1"/>
  <c r="AA222" i="10"/>
  <c r="AC222" i="10" s="1"/>
  <c r="AE222" i="10" s="1"/>
  <c r="AG222" i="10" s="1"/>
  <c r="AA26" i="10"/>
  <c r="AC26" i="10" s="1"/>
  <c r="AE26" i="10" s="1"/>
  <c r="AG26" i="10" s="1"/>
  <c r="A14" i="17"/>
  <c r="A13" i="10"/>
  <c r="A13" i="9"/>
  <c r="A15" i="5"/>
  <c r="A13" i="7"/>
  <c r="AC177" i="10"/>
  <c r="AE177" i="10" s="1"/>
  <c r="AG177" i="10" s="1"/>
  <c r="AA177" i="10"/>
  <c r="O7" i="17"/>
  <c r="C10" i="22"/>
  <c r="AC179" i="10"/>
  <c r="AE179" i="10" s="1"/>
  <c r="AG179" i="10" s="1"/>
  <c r="AA179" i="10"/>
  <c r="AC221" i="10"/>
  <c r="AE221" i="10" s="1"/>
  <c r="AG221" i="10" s="1"/>
  <c r="AA221" i="10"/>
  <c r="AC286" i="10"/>
  <c r="AE286" i="10" s="1"/>
  <c r="AG286" i="10" s="1"/>
  <c r="AA286" i="10"/>
  <c r="AC216" i="10"/>
  <c r="AE216" i="10" s="1"/>
  <c r="AG216" i="10" s="1"/>
  <c r="AA216" i="10"/>
  <c r="AC28" i="10"/>
  <c r="AE28" i="10" s="1"/>
  <c r="AG28" i="10" s="1"/>
  <c r="AA28" i="10"/>
  <c r="AC194" i="10"/>
  <c r="AE194" i="10" s="1"/>
  <c r="AG194" i="10" s="1"/>
  <c r="AA194" i="10"/>
  <c r="AC201" i="10"/>
  <c r="AE201" i="10" s="1"/>
  <c r="AG201" i="10" s="1"/>
  <c r="AA201" i="10"/>
  <c r="AC276" i="10"/>
  <c r="AE276" i="10" s="1"/>
  <c r="AG276" i="10" s="1"/>
  <c r="AA276" i="10"/>
  <c r="AC63" i="10"/>
  <c r="AE63" i="10" s="1"/>
  <c r="AG63" i="10" s="1"/>
  <c r="AA63" i="10"/>
  <c r="AC299" i="10"/>
  <c r="AE299" i="10" s="1"/>
  <c r="AG299" i="10" s="1"/>
  <c r="AA299" i="10"/>
  <c r="AC123" i="10"/>
  <c r="AE123" i="10" s="1"/>
  <c r="AG123" i="10" s="1"/>
  <c r="AA123" i="10"/>
  <c r="AC227" i="10"/>
  <c r="AE227" i="10" s="1"/>
  <c r="AG227" i="10" s="1"/>
  <c r="AA227" i="10"/>
  <c r="AC77" i="10"/>
  <c r="AE77" i="10" s="1"/>
  <c r="AG77" i="10" s="1"/>
  <c r="AA77" i="10"/>
  <c r="AC96" i="10"/>
  <c r="AE96" i="10" s="1"/>
  <c r="AG96" i="10" s="1"/>
  <c r="AA96" i="10"/>
  <c r="AC214" i="10"/>
  <c r="AE214" i="10" s="1"/>
  <c r="AG214" i="10" s="1"/>
  <c r="AA214" i="10"/>
  <c r="AC116" i="10"/>
  <c r="AE116" i="10" s="1"/>
  <c r="AG116" i="10" s="1"/>
  <c r="AA116" i="10"/>
  <c r="AC218" i="10"/>
  <c r="AE218" i="10" s="1"/>
  <c r="AG218" i="10" s="1"/>
  <c r="AA218" i="10"/>
  <c r="AC223" i="10"/>
  <c r="AE223" i="10" s="1"/>
  <c r="AG223" i="10" s="1"/>
  <c r="AA223" i="10"/>
  <c r="AC213" i="10"/>
  <c r="AE213" i="10" s="1"/>
  <c r="AG213" i="10" s="1"/>
  <c r="AA213" i="10"/>
  <c r="AC244" i="10"/>
  <c r="AE244" i="10" s="1"/>
  <c r="AG244" i="10" s="1"/>
  <c r="AA244" i="10"/>
  <c r="AJ4" i="9"/>
  <c r="AA240" i="10"/>
  <c r="AC240" i="10" s="1"/>
  <c r="AE240" i="10" s="1"/>
  <c r="AG240" i="10" s="1"/>
  <c r="AA261" i="10"/>
  <c r="AC261" i="10" s="1"/>
  <c r="AE261" i="10" s="1"/>
  <c r="AG261" i="10" s="1"/>
  <c r="AA144" i="10"/>
  <c r="AC144" i="10" s="1"/>
  <c r="AE144" i="10" s="1"/>
  <c r="AG144" i="10" s="1"/>
  <c r="AA38" i="10"/>
  <c r="AC38" i="10" s="1"/>
  <c r="AE38" i="10" s="1"/>
  <c r="AG38" i="10" s="1"/>
  <c r="AA161" i="10"/>
  <c r="AC161" i="10" s="1"/>
  <c r="AE161" i="10" s="1"/>
  <c r="AG161" i="10" s="1"/>
  <c r="AA70" i="10"/>
  <c r="AC70" i="10" s="1"/>
  <c r="AE70" i="10" s="1"/>
  <c r="AG70" i="10" s="1"/>
  <c r="AA139" i="10"/>
  <c r="AC139" i="10" s="1"/>
  <c r="AE139" i="10" s="1"/>
  <c r="AG139" i="10" s="1"/>
  <c r="AA29" i="10"/>
  <c r="AC29" i="10" s="1"/>
  <c r="AE29" i="10" s="1"/>
  <c r="AG29" i="10" s="1"/>
  <c r="AA198" i="10"/>
  <c r="AC198" i="10" s="1"/>
  <c r="AE198" i="10" s="1"/>
  <c r="AG198" i="10" s="1"/>
  <c r="AA174" i="10"/>
  <c r="AC174" i="10" s="1"/>
  <c r="AE174" i="10" s="1"/>
  <c r="AG174" i="10" s="1"/>
  <c r="AA245" i="10"/>
  <c r="AC245" i="10" s="1"/>
  <c r="AE245" i="10" s="1"/>
  <c r="AG245" i="10" s="1"/>
  <c r="AA300" i="10"/>
  <c r="AC300" i="10" s="1"/>
  <c r="AE300" i="10" s="1"/>
  <c r="AG300" i="10" s="1"/>
  <c r="AA126" i="10"/>
  <c r="AC126" i="10" s="1"/>
  <c r="AE126" i="10" s="1"/>
  <c r="AG126" i="10" s="1"/>
  <c r="AA302" i="10"/>
  <c r="AC302" i="10" s="1"/>
  <c r="AE302" i="10" s="1"/>
  <c r="AG302" i="10" s="1"/>
  <c r="AA22" i="10"/>
  <c r="AC22" i="10" s="1"/>
  <c r="AE22" i="10" s="1"/>
  <c r="AG22" i="10" s="1"/>
  <c r="AA102" i="10"/>
  <c r="AC102" i="10" s="1"/>
  <c r="AE102" i="10" s="1"/>
  <c r="AG102" i="10" s="1"/>
  <c r="AA94" i="10"/>
  <c r="AC94" i="10" s="1"/>
  <c r="AE94" i="10" s="1"/>
  <c r="AG94" i="10" s="1"/>
  <c r="AA233" i="10"/>
  <c r="AC233" i="10" s="1"/>
  <c r="AE233" i="10" s="1"/>
  <c r="AG233" i="10" s="1"/>
  <c r="AA87" i="10"/>
  <c r="AC87" i="10" s="1"/>
  <c r="AE87" i="10" s="1"/>
  <c r="AG87" i="10" s="1"/>
  <c r="AA169" i="10"/>
  <c r="AC169" i="10" s="1"/>
  <c r="AE169" i="10" s="1"/>
  <c r="AG169" i="10" s="1"/>
  <c r="AA157" i="10"/>
  <c r="AC157" i="10" s="1"/>
  <c r="AE157" i="10" s="1"/>
  <c r="AG157" i="10" s="1"/>
  <c r="AA109" i="10"/>
  <c r="AC109" i="10" s="1"/>
  <c r="AE109" i="10" s="1"/>
  <c r="AG109" i="10" s="1"/>
  <c r="AA160" i="10"/>
  <c r="AC160" i="10" s="1"/>
  <c r="AE160" i="10" s="1"/>
  <c r="AG160" i="10" s="1"/>
  <c r="Y10" i="10"/>
  <c r="X10" i="10"/>
  <c r="Z10" i="10" s="1"/>
  <c r="AB10" i="10" s="1"/>
  <c r="AD10" i="10" s="1"/>
  <c r="AF10" i="10" s="1"/>
  <c r="L11" i="17" s="1"/>
  <c r="AA21" i="10"/>
  <c r="AC21" i="10" s="1"/>
  <c r="AE21" i="10" s="1"/>
  <c r="AG21" i="10" s="1"/>
  <c r="AA62" i="10"/>
  <c r="AC62" i="10" s="1"/>
  <c r="AE62" i="10" s="1"/>
  <c r="AG62" i="10" s="1"/>
  <c r="AA202" i="10"/>
  <c r="AC202" i="10" s="1"/>
  <c r="AE202" i="10" s="1"/>
  <c r="AG202" i="10" s="1"/>
  <c r="AA5" i="10"/>
  <c r="AC5" i="10" s="1"/>
  <c r="AE5" i="10" s="1"/>
  <c r="AG5" i="10" s="1"/>
  <c r="P6" i="17" s="1"/>
  <c r="AA301" i="10"/>
  <c r="AC301" i="10" s="1"/>
  <c r="AE301" i="10" s="1"/>
  <c r="AG301" i="10" s="1"/>
  <c r="X7" i="10"/>
  <c r="Z7" i="10" s="1"/>
  <c r="AB7" i="10" s="1"/>
  <c r="AD7" i="10" s="1"/>
  <c r="AF7" i="10" s="1"/>
  <c r="L8" i="17" s="1"/>
  <c r="Y7" i="10"/>
  <c r="AA231" i="10"/>
  <c r="AC231" i="10" s="1"/>
  <c r="AE231" i="10" s="1"/>
  <c r="AG231" i="10" s="1"/>
  <c r="AA280" i="10"/>
  <c r="AC280" i="10" s="1"/>
  <c r="AE280" i="10" s="1"/>
  <c r="AG280" i="10" s="1"/>
  <c r="AA125" i="10"/>
  <c r="AC125" i="10" s="1"/>
  <c r="AE125" i="10" s="1"/>
  <c r="AG125" i="10" s="1"/>
  <c r="AA270" i="10"/>
  <c r="AC270" i="10" s="1"/>
  <c r="AE270" i="10" s="1"/>
  <c r="AG270" i="10" s="1"/>
  <c r="AA103" i="10"/>
  <c r="AC103" i="10" s="1"/>
  <c r="AE103" i="10" s="1"/>
  <c r="AG103" i="10" s="1"/>
  <c r="AA178" i="10"/>
  <c r="AC178" i="10" s="1"/>
  <c r="AE178" i="10" s="1"/>
  <c r="AG178" i="10" s="1"/>
  <c r="AA47" i="10"/>
  <c r="AC47" i="10" s="1"/>
  <c r="AE47" i="10" s="1"/>
  <c r="AG47" i="10" s="1"/>
  <c r="AA79" i="10"/>
  <c r="AC79" i="10" s="1"/>
  <c r="AE79" i="10" s="1"/>
  <c r="AG79" i="10" s="1"/>
  <c r="AA107" i="10"/>
  <c r="AC107" i="10" s="1"/>
  <c r="AE107" i="10" s="1"/>
  <c r="AG107" i="10" s="1"/>
  <c r="AA279" i="10"/>
  <c r="AC279" i="10" s="1"/>
  <c r="AE279" i="10" s="1"/>
  <c r="AG279" i="10" s="1"/>
  <c r="AA95" i="10"/>
  <c r="AC95" i="10" s="1"/>
  <c r="AE95" i="10" s="1"/>
  <c r="AG95" i="10" s="1"/>
  <c r="AA143" i="10"/>
  <c r="AC143" i="10" s="1"/>
  <c r="AE143" i="10" s="1"/>
  <c r="AG143" i="10" s="1"/>
  <c r="AA140" i="10"/>
  <c r="AC140" i="10" s="1"/>
  <c r="AE140" i="10" s="1"/>
  <c r="AG140" i="10" s="1"/>
  <c r="Y6" i="10"/>
  <c r="X6" i="10"/>
  <c r="Z6" i="10" s="1"/>
  <c r="AB6" i="10" s="1"/>
  <c r="AD6" i="10" s="1"/>
  <c r="AF6" i="10" s="1"/>
  <c r="L7" i="17" s="1"/>
  <c r="AA34" i="10"/>
  <c r="AC34" i="10" s="1"/>
  <c r="AE34" i="10" s="1"/>
  <c r="AG34" i="10" s="1"/>
  <c r="AA187" i="10"/>
  <c r="AC187" i="10" s="1"/>
  <c r="AE187" i="10" s="1"/>
  <c r="AG187" i="10" s="1"/>
  <c r="AA263" i="10"/>
  <c r="AC263" i="10" s="1"/>
  <c r="AE263" i="10" s="1"/>
  <c r="AG263" i="10" s="1"/>
  <c r="AA137" i="10"/>
  <c r="AC137" i="10" s="1"/>
  <c r="AE137" i="10" s="1"/>
  <c r="AG137" i="10" s="1"/>
  <c r="AA232" i="10"/>
  <c r="AC232" i="10" s="1"/>
  <c r="AE232" i="10" s="1"/>
  <c r="AG232" i="10" s="1"/>
  <c r="AA111" i="10"/>
  <c r="AC111" i="10" s="1"/>
  <c r="AE111" i="10" s="1"/>
  <c r="AG111" i="10" s="1"/>
  <c r="AA275" i="10"/>
  <c r="AC275" i="10" s="1"/>
  <c r="AE275" i="10" s="1"/>
  <c r="AG275" i="10" s="1"/>
  <c r="AA281" i="10"/>
  <c r="AC281" i="10" s="1"/>
  <c r="AE281" i="10" s="1"/>
  <c r="AG281" i="10" s="1"/>
  <c r="AA204" i="10"/>
  <c r="AC204" i="10" s="1"/>
  <c r="AE204" i="10" s="1"/>
  <c r="AG204" i="10" s="1"/>
  <c r="AA91" i="10"/>
  <c r="AC91" i="10" s="1"/>
  <c r="AE91" i="10" s="1"/>
  <c r="AG91" i="10" s="1"/>
  <c r="AA217" i="10"/>
  <c r="AC217" i="10" s="1"/>
  <c r="AE217" i="10" s="1"/>
  <c r="AG217" i="10" s="1"/>
  <c r="AA146" i="10"/>
  <c r="AC146" i="10" s="1"/>
  <c r="AE146" i="10" s="1"/>
  <c r="AG146" i="10" s="1"/>
  <c r="AA37" i="10"/>
  <c r="AC37" i="10" s="1"/>
  <c r="AE37" i="10" s="1"/>
  <c r="AG37" i="10" s="1"/>
  <c r="AA262" i="10"/>
  <c r="AC262" i="10" s="1"/>
  <c r="AE262" i="10" s="1"/>
  <c r="AG262" i="10" s="1"/>
  <c r="AA142" i="10"/>
  <c r="AC142" i="10" s="1"/>
  <c r="AE142" i="10" s="1"/>
  <c r="AG142" i="10" s="1"/>
  <c r="AA115" i="10"/>
  <c r="AC115" i="10" s="1"/>
  <c r="AE115" i="10" s="1"/>
  <c r="AG115" i="10" s="1"/>
  <c r="AA209" i="10"/>
  <c r="AC209" i="10" s="1"/>
  <c r="AE209" i="10" s="1"/>
  <c r="AG209" i="10" s="1"/>
  <c r="AA185" i="10"/>
  <c r="AC185" i="10" s="1"/>
  <c r="AE185" i="10" s="1"/>
  <c r="AG185" i="10" s="1"/>
  <c r="AA14" i="10"/>
  <c r="AC14" i="10" s="1"/>
  <c r="AE14" i="10" s="1"/>
  <c r="AG14" i="10" s="1"/>
  <c r="AA81" i="10"/>
  <c r="AC81" i="10" s="1"/>
  <c r="AE81" i="10" s="1"/>
  <c r="AG81" i="10" s="1"/>
  <c r="AA73" i="10"/>
  <c r="AC73" i="10" s="1"/>
  <c r="AE73" i="10" s="1"/>
  <c r="AG73" i="10" s="1"/>
  <c r="AA7" i="10" l="1"/>
  <c r="AC7" i="10" s="1"/>
  <c r="AE7" i="10" s="1"/>
  <c r="AG7" i="10" s="1"/>
  <c r="P8" i="17" s="1"/>
  <c r="AJ3" i="10"/>
  <c r="AJ5" i="9"/>
  <c r="C4" i="22" s="1"/>
  <c r="B4" i="22" s="1"/>
  <c r="A15" i="17"/>
  <c r="A14" i="10"/>
  <c r="A14" i="9"/>
  <c r="A16" i="5"/>
  <c r="A14" i="7"/>
  <c r="P5" i="17"/>
  <c r="AA6" i="10"/>
  <c r="AC6" i="10" s="1"/>
  <c r="AE6" i="10" s="1"/>
  <c r="AG6" i="10" s="1"/>
  <c r="AC10" i="10"/>
  <c r="AE10" i="10" s="1"/>
  <c r="AG10" i="10" s="1"/>
  <c r="P11" i="17" s="1"/>
  <c r="AA10" i="10"/>
  <c r="P7" i="17" l="1"/>
  <c r="C11" i="22"/>
  <c r="A16" i="17"/>
  <c r="A15" i="9"/>
  <c r="A15" i="10"/>
  <c r="A15" i="7"/>
  <c r="A17" i="5"/>
  <c r="AJ4" i="10"/>
  <c r="AJ5" i="10" s="1"/>
  <c r="C5" i="22" s="1"/>
  <c r="B2" i="23" l="1"/>
  <c r="F2" i="23" s="1"/>
  <c r="B5" i="22"/>
  <c r="A17" i="17"/>
  <c r="A16" i="10"/>
  <c r="A16" i="7"/>
  <c r="A16" i="9"/>
  <c r="A18" i="5"/>
  <c r="A18" i="17" l="1"/>
  <c r="A17" i="10"/>
  <c r="A17" i="9"/>
  <c r="A17" i="7"/>
  <c r="A19" i="5"/>
  <c r="A19" i="17" l="1"/>
  <c r="A18" i="10"/>
  <c r="A18" i="9"/>
  <c r="A20" i="5"/>
  <c r="A18" i="7"/>
  <c r="A20" i="17" l="1"/>
  <c r="A19" i="10"/>
  <c r="A19" i="9"/>
  <c r="A19" i="7"/>
  <c r="A21" i="5"/>
  <c r="A21" i="17" l="1"/>
  <c r="A20" i="10"/>
  <c r="A20" i="7"/>
  <c r="A20" i="9"/>
  <c r="A22" i="5"/>
  <c r="A22" i="17" l="1"/>
  <c r="A21" i="10"/>
  <c r="A21" i="9"/>
  <c r="A21" i="7"/>
  <c r="A23" i="5"/>
  <c r="A23" i="17" l="1"/>
  <c r="A22" i="10"/>
  <c r="A22" i="9"/>
  <c r="A24" i="5"/>
  <c r="A22" i="7"/>
  <c r="A24" i="17" l="1"/>
  <c r="A23" i="10"/>
  <c r="A23" i="9"/>
  <c r="A23" i="7"/>
</calcChain>
</file>

<file path=xl/sharedStrings.xml><?xml version="1.0" encoding="utf-8"?>
<sst xmlns="http://schemas.openxmlformats.org/spreadsheetml/2006/main" count="352" uniqueCount="143">
  <si>
    <t>Ineffective</t>
  </si>
  <si>
    <t>Name</t>
  </si>
  <si>
    <t>Effectiveness</t>
  </si>
  <si>
    <t>Experience</t>
  </si>
  <si>
    <t>Demand 1</t>
  </si>
  <si>
    <t>Demand 2</t>
  </si>
  <si>
    <t>Demand 3</t>
  </si>
  <si>
    <t>Base Increase</t>
  </si>
  <si>
    <t>Stipend Award</t>
  </si>
  <si>
    <t>USERS ENTER VALUES  IN GREEN CELLS ONLY</t>
  </si>
  <si>
    <t>Budget :</t>
  </si>
  <si>
    <t>Year</t>
  </si>
  <si>
    <t>Amount</t>
  </si>
  <si>
    <t>2012-2013</t>
  </si>
  <si>
    <t>2013-2014</t>
  </si>
  <si>
    <t>2014-2015</t>
  </si>
  <si>
    <t>2015-2016</t>
  </si>
  <si>
    <t>Teacher ID</t>
  </si>
  <si>
    <t>Teacher Name</t>
  </si>
  <si>
    <t>Salary</t>
  </si>
  <si>
    <t>Y1</t>
  </si>
  <si>
    <t>Y2</t>
  </si>
  <si>
    <t>Y3</t>
  </si>
  <si>
    <t>Y4</t>
  </si>
  <si>
    <t>Teacher 1</t>
  </si>
  <si>
    <t>Teacher 2</t>
  </si>
  <si>
    <t>Teacher 3</t>
  </si>
  <si>
    <t>Teacher 4</t>
  </si>
  <si>
    <t>Teacher 5</t>
  </si>
  <si>
    <t>Teacher 6</t>
  </si>
  <si>
    <t>Teacher 7</t>
  </si>
  <si>
    <t>Teacher 8</t>
  </si>
  <si>
    <t>Teacher 9</t>
  </si>
  <si>
    <t>Teacher 10</t>
  </si>
  <si>
    <t>Ratings</t>
  </si>
  <si>
    <t>Y1 Combo</t>
  </si>
  <si>
    <t>Y2 Combo</t>
  </si>
  <si>
    <t>Y3 Combo</t>
  </si>
  <si>
    <t>Rating Combination</t>
  </si>
  <si>
    <t>Combo</t>
  </si>
  <si>
    <t>Category</t>
  </si>
  <si>
    <t>Met Demand 1</t>
  </si>
  <si>
    <t>Met Demand 2</t>
  </si>
  <si>
    <t>Met Demand 3</t>
  </si>
  <si>
    <t>Eff Stip</t>
  </si>
  <si>
    <t>Exp Stip</t>
  </si>
  <si>
    <t>Dem Stip 1</t>
  </si>
  <si>
    <t>Dem Stip 2</t>
  </si>
  <si>
    <t>Dem Stip 3</t>
  </si>
  <si>
    <t>Eff Base</t>
  </si>
  <si>
    <t>Exp Base</t>
  </si>
  <si>
    <t>Dem Base 1</t>
  </si>
  <si>
    <t>Dem Base 2</t>
  </si>
  <si>
    <t>Dem Base 3</t>
  </si>
  <si>
    <t>Stipend Increase</t>
  </si>
  <si>
    <t>New Base 1</t>
  </si>
  <si>
    <t>New Total 1</t>
  </si>
  <si>
    <t>New Base 2</t>
  </si>
  <si>
    <t>New Total 2</t>
  </si>
  <si>
    <t>Max Salary Emerging</t>
  </si>
  <si>
    <t>Max Salary Proficient</t>
  </si>
  <si>
    <t>Teacher Pay Funds</t>
  </si>
  <si>
    <t>Money Remaining</t>
  </si>
  <si>
    <t>Within Budget</t>
  </si>
  <si>
    <t>New Base 3</t>
  </si>
  <si>
    <t>New Total 3</t>
  </si>
  <si>
    <t>Base Salary</t>
  </si>
  <si>
    <t>Total Salary</t>
  </si>
  <si>
    <t>Rating</t>
  </si>
  <si>
    <t>Category Number</t>
  </si>
  <si>
    <t>New Base Final</t>
  </si>
  <si>
    <t>New Total Final</t>
  </si>
  <si>
    <t>Enter Pay Increase Amounts:</t>
  </si>
  <si>
    <t>Enter Pay Increase Types:</t>
  </si>
  <si>
    <t>Max Salary Highly Effective</t>
  </si>
  <si>
    <t>Enter Salary Caps:</t>
  </si>
  <si>
    <t>USERS ENTER VALUES IN GREEN CELLS ONLY</t>
  </si>
  <si>
    <t>Enter  District Starting Salary:</t>
  </si>
  <si>
    <t>USERS ENTER VALUES IN GREEN COLUMNS ONLY</t>
  </si>
  <si>
    <t>USERS DO NOT EDIT THIS SHEET</t>
  </si>
  <si>
    <t>Rating       SY 2012-13</t>
  </si>
  <si>
    <t>Rating         SY 2013-14</t>
  </si>
  <si>
    <t>Rating        SY 2014-15</t>
  </si>
  <si>
    <t>New Base 4</t>
  </si>
  <si>
    <t>New Total 4</t>
  </si>
  <si>
    <t>Emerging (1st Year)</t>
  </si>
  <si>
    <t>Emerging (2nd Year)</t>
  </si>
  <si>
    <t>Emerging (3rd Year)</t>
  </si>
  <si>
    <t>Proficient (1st Year)</t>
  </si>
  <si>
    <t>Proficient (2nd Year)</t>
  </si>
  <si>
    <t>Proficient (3rd Year)</t>
  </si>
  <si>
    <t>Highly Effective (1st Year)</t>
  </si>
  <si>
    <t>Highly Effective (2nd Year)</t>
  </si>
  <si>
    <t>Highly Effective (3rd Year)</t>
  </si>
  <si>
    <t>In Role Current Year</t>
  </si>
  <si>
    <t>In Role Next Year</t>
  </si>
  <si>
    <t>Effective: Emerging</t>
  </si>
  <si>
    <t>Effective: Proficient</t>
  </si>
  <si>
    <t>Highly Effective</t>
  </si>
  <si>
    <t>System Starting Salary</t>
  </si>
  <si>
    <t>Years Experience</t>
  </si>
  <si>
    <t>Attrit Chance</t>
  </si>
  <si>
    <t xml:space="preserve">% of Teachers Meeting </t>
  </si>
  <si>
    <t>Crystal Ball Data</t>
  </si>
  <si>
    <t>Workbook Variables</t>
  </si>
  <si>
    <t>Last Var Column</t>
  </si>
  <si>
    <t xml:space="preserve">    Name:</t>
  </si>
  <si>
    <t xml:space="preserve">    Value:</t>
  </si>
  <si>
    <t>Worksheet Data</t>
  </si>
  <si>
    <t>Last Data Column Used</t>
  </si>
  <si>
    <t>Sheet Ref</t>
  </si>
  <si>
    <t>Sheet Guid</t>
  </si>
  <si>
    <t>Deleted sheet count</t>
  </si>
  <si>
    <t>Last row used</t>
  </si>
  <si>
    <t>Data blocks</t>
  </si>
  <si>
    <t>168c806c-be22-4410-88c9-a02dfcd7b35e</t>
  </si>
  <si>
    <t>CB_Block_0</t>
  </si>
  <si>
    <t>㜸〱敤㕣㕢㙣ㅣ㔷ㄹ摥㌳摥㔹敦慣敤搸㡤搳㑢㑡㘹㕤㑡㕢愸㠳ㅢ愷つ愵㐰〸扥㌴㤷攲挴㙥散愴㕣戵ㄹ敦㥥㠹愷搹㤹㜱㘷㘶㥤戸㔴㙡〵㉤ㄷ㜱㤳捡㐵ㄴち㔴ㄵ慡挴ぢ㤷㤷㜲㝤㘹㠵〴㐲㐵攲〱ㅥ㤰㜸㈸〸〱ㄲ〸〵昱挲㐳㈵昸扥㌳㌳扢戳扢摥戱扢㙤挱㐵㍥改晥㍥㜳㙥㜳捥昹慦攷晦捦㌴㈷㜲戹摣扦㤱昸㤷㈹捦捣㌵㡢敢㐱㈸㥤㠹ㄹ慦㔶㤳㤵搰昶摣㘰㘲捡昷捤昵㌹㍢〸晢搰愰㔰戶㔱ㅦ攸攵挰㝥㐰ㄶ换㙢搲て搰㐸捦攵㡡㐵㐳㐳㍤〷攱㙦㈴㜹㌰搸㙢㌰て戰㌴㌳㍤扦㝣ㅦ㐶㕤っ㍤㕦敥ㅢ㍢ㄳ昵㍤㌴㌹㌹㌱㌹㜱攰捥〳㙦㥤搸扦㙦㙣愶㕥ぢ敢扥㍣攴捡㝡攸㥢戵㝤㘳ぢ昵攵㥡㕤㜹㡦㕣㕦昲捥㑢昷㤰㕣摥㝦摢戲㜹晢摢㈶㙦㍦㜸搰扡昳捥户つ攲搵戹㤳㌳搳ぢ扥戴㠲㔷㘸㑣㥤㔳扥㝤㔶㔶㙣慥㑤㑡摦㜶捦㑤捣㑣攳扦搴晣昱㜴挷挴攲㡡㤴㈱㕦㉤㝤改㔶㘴㘰愰攳㠰㌳ㄵ〴㜵㘷㤵㥢㘷㌸㐷戰搴㡡ㄹ㠴扡㌳㈳㙢㌵挳㐹㐶㉤㍡昳搸扢㥡戹㍥攸㉣㑡㌷戰㐳㝢捤づ搷ぢ捥ㄲ〶慡づ㌹愷〳㜹捡㜴捦挹㤳愶㈳㜵攷㘸摤慥收愳㤴敢扢㌹ㄹ㈲㍤㌱戵晣㠹愹挰㤹㔹㌱㝤㌵愳㠰ㅢ㤳搱昶㠸㕦㘹㙤㝢㐳昷㜱㌹㜵昵〶㡥㜹㘳昷㜶愸㌹㘳晡㡤㤶攳摤㕢挶㡢㙦㥤挱慤摤摢愷昶愸戵捦㥢扢昷㔱㕢搹摡㕡っ挴昴慤㜶ㄴ㡢㌱ち〴晤〴㐵〲㈲搰㈸ㄱっ㄰っ〲㠸晣㍦挱㈵改㡥慣搲捡愶㔶㕥搶捡ㄵ慤㕣搵捡㔲㉢㕢㕡昹㥣㔶㕥搱捡戶㔶扥㑦㉢㥦㐷㥢㈴ㄵ晢晢戵㌸晤攳搹㑦晤攵挹ㄷ㥦㥢㜹㘴晣愶挱昷晦昳挳捦つ敥㐲愳㝢攲㐹捤晡收〵㤰㕡㤳㡡て㑣散攷扦捤戹〲㑣㘱ㅤ戴敥戰㈶㈷慢〷昷㥢户㤹㍡㤷㤵㠱晣ㄶ㐲ㄹ㐱摢㐱敢㕥摢慤㝡ㄷㄴ敥慥㤹㌶〳搹摣戸昱戸㙥摡慢扢搵攰㜵ㅢ㔷㉥㠶㘶㈸慦㙥慦㙢づ搲搱㙤ㄱ㙣㈵〳昵扥㙢摢扢㥤㌱㙢㜵㌹㜵搱㡥慡㕦摦㔶敤㉣昸摥㜲昷摡㈳扥扣扦㔱摢㌱愳㈹〸戵㌵㌵㜶挷㉡愳慡㘸㕥㘳㌳㉢㕥㈰㕤㌵扤㜱㘷挱慥㥣㤷晥愲愴㐸㤴㔵戵搴换㔹ㄵ㜳晤昸扣㡢㠵㠲㕢慢㙦㐸㤷㕡㜷㕤っ挱捣戲㡡昹慥㑡㍦㕣㕦㌲㤷㙢昲㡡㤶㈶搱㍢㔱戱户愵昸㠸㔷愹〷㌳㥥ㅢ晡㕥慤戵㘶慡扡㘶㐲搲㔴㑦㜸㔵㤹捦攷㤴㔰㠰挰敤敢ㄳ㈲㜷㑢㜷㕥㔰㠸㐸愱㤸㡣㝣㔵㉢搹㑤㥣挲敡戰㡡㥡㈴㑤㙡㙦摣㘴㌰捥㔷挹㤸っづ㑣慤㠹晡㠳㉦㝤搳㈶挳㌶㌰昷敡㌶搶戴搱㜸昵㜷慤㐹㌷㍣㘶扡搵㥡昴㌳戵㥦攰㡣㡣㘱〰晤ㄲ〴㐲搷摤愳慡ㄳㄷ挵扡㝥挱慥㠶㉢㠵ㄵ㘹㥦㕢〹㔱〶つ㔹㉣㜲㙢㍢㤲㜱ㄹ㡡㡣摤〴愳〰愵㔲慥戰㠷㡤ち㈵愴㥣㑥改㤴挱换㉤㠲㥣晤㕡㜸㜹搰㍡㘲搷㐲ㄹ〹攵㘱ぢㄸ㠹戴㥡㐲摦㄰㐹搴㌷㉢㤱挲搸㘳捤㠰㑡㑤摢つ搷㥢㝣摢挱㈵ㄱㄱ敤挸㠲㙤㈷ぢ㈸ち㕡攵㐱〶慦㠱㘸摡愴㐱㜶攳ㄴㄱ㤱つ㌲㌴㍢㐶㙥㈵㌲戶捦㤰ㄱ㘸㥦㈶㐲戶摥摦㕤㐶㤰搸㍢㠹㤴㥤扡昲攳㡥㌴摢挸㤶㡦愴搹攵搸㌸攳ち㠲㉢〹慥㈲搸ぢ㈰晥〴〹㐷㈹㠷㝣㙢㌲㕥㠷㘷攳ㅡ㠲搷〳㐰㍥ㄹ㤴㌹戱愸愲つ戵ㄵ㍢㤲敤㠶㘰㈷㉢愳㌸ㄲ㐵戴㡣ㅢ㜶收㤰愳㄰ㅤ㕢㥤摢㐳搷收㤵㡥扤愹㍢㙤愶㤷㐳㡡捣㘸㥡㕥敢㈶㑤搳ㅢ挱愶㍤敡慤敢搰搵ㄸ㈳戸ㅥ愰㘴扣㠱㄰捡㠵〶敦搶㉣㝡㥡㤴慦〹戳㈸㌲㠶㝡㔴昰㌱㈱昳〸㤰㈱攴㍡㡥㉦㍢㌶㌴捤挱㜱敢㌵㙦㐳敦敢捥摦㌱搲摢昴收㡥摥愱扦攸㈵㕡搱㌷㠰扤挴敦扡敡㤸ㅢ㔱㙤摣㐴㜰㌳㐰㥢㡥攱改晢愵㝡ち㤴㔹散愴㌰户㥢㕥ㄷ㘵攵㉥慤慦㑡愵㠱〶慤㈵搳㍦㈷㐳㜸㌰㡥捦挲ㄶ昶㝣㕦搶㜰愸慤慡〲㥥㕦慥㙣㉤っ㡥昸㥥挳昲ㅤㅢ㌹㜸㑤㈸㠶㝣㕥敢换戵搹挸ㄹ戶㘶捡攷㤴愲ㅣ敡攰摢扡ぢ㠹㔴愷㔶昲㘲扦散昳攵㡥㈴改㐱㤲扣ㄹ摢㙡摣〲〰㈹㈱㝥搳㔵愲散㘳戳户愸㘶慤ㄶ㉢㍤㝣ㄹ愷㤳㌶ㅦ㘲㠷ㅣㄹ㠸ㅣ戶搳昰ㅦ〴㐳捥愲敤㌴㠴挵㠰戳㈰晤ち㝣ぢ㜶㑤㤶㈲户㉣㐵捤㡥慣㜸㡤挸㡡扥扥㡥昳㜴㠶㝦㑤搱㐹㥢㤴挸攴昶捣捡㡣戳㜸㤳愸攸㠶愴㔰挹㜰つ㌵㈴㄰㈹㡦㙤㜷㐴㑣て㈲收㔶㙣㥣戱㥦㘰㤲攰〰㠰晥㑢㐸㥡慤㙥㍣挳㘱晤㙢㜴㘹㤷换戹㈲搱愰㕣㠴捦㜷ㄵ㔶〷昹㥡户ㄲ摣〱搰㘶晥搰〱㤹㐱㠸ち攵㈹㐲㔴㘱っ敢㡣㉤㉦㤰〶㜶㔹〸㉣捤搴㠳搰㜳ㄸ㔹ㅡ戲㘶扤㤳㕥㌸㙢〷慢㠸㐴㡤㕡㜱收摥ㄵ改㠲扡㝣搸㍥㙤㘵摥敡慡慣ㅡ搶愲㔷㠷㘸㍢㍥扢ㅤづ收搸づ搸㤲敡㙣慥〹愴摥捥挷ㄸ㐲㘰愷㤵扦㤵摥搸㉤㜹扦㜹攸ㅢ㙥敥攸㤲ㅤ搶攴㠰ㄵ㌱ㅤ昳㐵ぢ扢㠸挸㐱戵摦㕡㕡昱愵㥣ㅤ戲㡥晡㜶戵㘶扢㤲挸㠰㡤挹㘰摤㥣㍣㠷㈸挱㠲挷ㄸ愰攷づ㔹㑢扥改〶慢㈶〳㡡敢扢㕢㥥㔴㔸㐴户愶㙤㌷挰㙢ㄴㄶ㤹ㅦ戶ㄶ㔷扣ぢ㠸搸搶ㅤ昷愸戹ㅡ㙣ぢ慣㤰攸愳愴㔰㈳㌴愱㘹愲愸ㄵ㝢挵てて攴戹ㅣ㜹㉦㑦愰㜰㤵搳改㌳捦搰摥戴敢攳ㄸつ敤㜴捥㘹㄰搱愳㐶㘱㕦愶ㄴ㈶愷ㅡ㜷戲捦摢〱敥㍥㝡晡㜸㌳㌲昷戲㘲搶㍡扤晣ㄹ㌲㕥㤱㐵㈳㄰㐲ㅦ摤慥㠸㔴㔸㐶捡〱〷〲攳㝣㙡㈷扦㤲愵摡㤰晡㜶㌵戳㐷㄰㐹ㅡ戴收捣㘵㔹㐳㍣摡㌱挳㕤搱〳捤㔸挷慣〵㜱摤㡣攷㌸㈶㐹㡢㘴戹㔸㌱㐹挱㔳昵搰㍢㘱扢㠶〵愰攸㉦㉥㌲㉦愲挸扣愸㡡〶慤㔳っつ慡㍣挷昲捥㤹扥ㅤ慥㌸㜶愵挸〷㠶敦戶〵㑤㠲挹㈹㜹㤳㤴挸㡣戱㌶㙢晥㌴㑣戶㘰〲攸㥥㠰ㅣ攵搶ㄱ晤愰㕣㑤ㄴ昰㑦昴攸㔸㠲㠰㔱㥥㔲攳㥤ㄸ㑤㔷户㈳㈰㜲㔴扡㤴摣挱戸昴㄰㑡㈲㈱㐴慣㘷㤰〸扣㠲㈹㈱㑦ㄷ㜷挱㍡敤摡㈱戰㐷㡣ㅤ戱挳搹〰㈸〷㐰㔶ㅤ㙦慦㔶㔸㑤㜵ㅡ㙦㘸㠵敢㍡慢㕡搴挴戵㥤昵㘹扤昱挶つ慡㈳㡤㤲㔲㈴㥢㌵㔲㥡㘵㠳㌹㙥㈷㔵㈳㤴攲㑥戴㡤挸㜲㥢㌶昷㥤㔲攴㘵㈸㈶㐵㌳㌹攳㕤㡡㔰㄰攸㡤㜵ㄴ㝤昶搹攴㤱㡡搸搰〶㈸㔱㑦㐵㘵㐳㜱㐸昰㌸慥㥤㔴㘵㈹㝥〲㝦敦㡡戳昳昵戰愵挶扣㌸ㅡ搷㑣搵㙡昳㉥慣㠴㡡改㔷户〹㑢㘳㙤㤱㠶㔱摣搹慢昶㡦戶㌷挵㠸㌱ㅢ㌲㉣㤲攱〷〶ㅢ㠲戹㔲ㄱ㔵㕡㘷㐳摣敡㐶㜱㤱㑦㈷愴改㉡っ㉣㠶搵㔹戹愶捣戰愶㈵㍦慡㍡㌴㑥㡢㑡㡥ㅡ搶搴㜲〰㤵ㅥ㔲㡥挷㌹挵攰㠶㜵㡡㙥㈹㕣㘲㠰搸㡤㜳ぢ㤵㄰愱摤挶〰㍣ㄹ㙣ㅦ散㘰㐷愲搰〹慤㌳㑡搰㐲〶攱戶㉥㠲扣搳㈳㐶㈱㐸㉤㤵晥㝥㔸㝣攵㜱愶㙦ㅤ捥㈵㤹㤸㠹ㄸ敥捡戰ㅥ㠰摣㜴㘴㤲㕣㌴㥡〴捣㈳挹愶㠴搶㘰㔲㐶ㄳ㘳㠸㈶㥦ㅦ攲ㄶて㘳㔹挳㘴㥢ㅡ敥戹㠵㌶戴㘹㙤㝤㤷㜵摣慤搴敡㔵愹㔴㜱㈲慢㤵㐶摥ㄶ昸㔲㔷〰㈳㙥捡搸㤷㜸㔳㡥攳㈸挵㈵ㄳ㐹扤摢摤挶㘱㜴㔷㐲づ㘳㐴慡㡦〱挸っ户㥣ち㠸㜵摣㔳愰㝤戸扢㜹㠱㐱㕤㥥㠳㐸敢㈸愲㉣㥢挳㝤扣㐶ㄴ㔹㜱㕢慡搹㥣㌷攷搱㘶㑦ㄵㅤ戳愳愲㙤㠱㈳慣㌳ㄲ㜸㠵〲㡣㤱ㅥ戹㠳㠳攴㉥挵搱摤㑢て愹挷摣㈵愰㐲㘱㐰㌰挶换㔳㔰づ扢ち㐶愲挱慤㌵慤㙥挱攸㉦㉤㙦㘳ち㐰㌰っ㑣㠳ㄶ㉤㈳〳㘷〶昹捤つ㥣敢搰㉡㈳㐲㥡づ愶㌲㐶㌹ち㠷㍤㤰〶㙥攲㐱㝡挹㠳ㄲち昷愸㡢㘱挹摤挴㜱〷㐷㈰捦扦愲慤㜰挱っ㜱晤挵摤摢㔶㍣㔵慤搲摣㠵㝦㙥㕢㘰ㄵ㔷㌷㈲㜳㜴㑦摢愵㉣戵㈶摡㜷㌷戴㔵挴㤷〵て捣㑥ㅣ㌳挳捡捡㘲戸ㅥ㕤摣敡㤵㈴昴㥦挰ㅦ戱攱摢㘹㌳攷㕤㕥㐴㕤攳摥㤷捥扢摥〵㔷捤㑢て㜸敢てㄴ㠲㉢㤴晤㥣㘴㈹昷㙦晣㔳㐹换改㍦挶㠸㕢㤹㌶〷㘸㍡㐸㌸㡥㑡㤱㌴ㄸ㐳㍥㠳㑥㘰扢㌷㙥つ㤰㑥昶戴搱㠹ㄲ〴㍢㠴攲㥥㝢挵〸㐵晣〸㘸㈵戱㐴㐷㜲散昹搳㘰㝤昱㐳㤴㄰攱㜸㡥挵㠸㝥㍤㜲ㄹ愸㔳㠲㍣扥攲挱ぢ㈱晦㍦㔸㑡戸㜹㐳㜶晡㉦㌰戳昸㐱㍢㡡慥㈵㡡扥摦㠱㈲挱㙢㈰㡡㝦敦㐶㈶㐹㍡挳戳㉦㈹㄰捥㌵敤ㅣ㐰㕦昵ぢ扦晦挳〳攸㕣㑣ㅣ捡㐶㐳愸敤㐶㍣㌷㑣㠴扥づㄳ㠱挱㝢㘵㈲㥣㐰㐶㌰㡡ㅦ㤹〸戱て㘴ㅥ〵㥢㥢〸㡣敤㘵ㄸ㠲愹㔰㙢捡慤挱ㄳ搸ㄵづ晤㘳挷㜰昱㔶〶㠸攷㐳㘹〵㌳昰㐸㕤搹㔹扣㘰晡愶戳㔷㤵ㅦ昵㈵㤴㤹扦㠴㥢摣慡ぢ㝢㕣扤㘱㡤敡戴㠱慦㈲昱戲敦昸㔳戶㜶㝦ㅤ㤸㡡㔲攴扥ㄷ㐵㔱㜸ㄹ㥥ㄲ挱㜳㐳敥挳㝢扥㝤昴昷て㍣㜲㤸户搵㘲㕡搵㙦㐱扥㤷㤰㍤敤〹〴㜵㔳ㄷ㐵㉥攷㠷㌹㈷昰㠹㤲扤㕡㤳搳愶慦慣愰挰㜰㤲㙣㐴㜸㈹挲㡣㠸㙦㍢㤸㤸戸昷㄰㤹㤸ㄳ㙤敥㑥昵㘱㤳㜲ㄱ㑥愴㈶慥㝣㝡㐹搸㔰㜴㔵㘴㍤㕡㥢晡㜷愱㡡㕥攲㐴㕡慤㐴㥥㍡㤹㠴昸㑥扢慥㍢㐸㕤ㄷㅤ㘴ㄸ昶㑦愴ㄴ攲て愴㤰昴㐱㠶ㄷ〲㤴㤴㍡㠵㡣㝥㉢㐰㐶㘴慤㍤挴㑢㝦挰㡥㄰㤰㡤㑢㝦㍤㝥挴㠲㕤〴ㄶㄳ㕦㝣慦㈷㕡摡愲㠹㙡㘲愸㔶搹㌴㡢挸愸挳ぢぢ㈶㤳搲㈵㘴㤲愴ㅦ㐰㙥换敥㈸扥㘴挸㠹〲㙦ㄱ㘳敢づ㝤㙤㈵攷㉥户㡥㥢ㅦ搰㌳〵愵㌰摣摤㉣挶㠱㔴挵攸愲愶愵愸㠸㜰㌸捡㌶㍡つ挴㔵搰㔹敥㕥㥣㑡ㄱ晣攳㤷㐲慣ㅦ㙦づ㝤㜹㝢つ㜵㥣摢㡦〵昲〷晢敢摡っ挶挶㕢挹㌱㤰戰㕢㙡㔵㡣慥㠷㥦㐶ㄷ㉥㍡㈷㡣㘶㔶㍤㡢㠳昸㤳㜰㔶㥦搶愱晦ㄹ扤㔶㥣㜵㠶扤ㄹ挶㙥搱晦敦㐵挱愶晡㕦㌰昶愶㄰昹扥㌸挳〷㥤昱㤳㑤㐳㌶摣ㄱ㜸戶ㄱ扣㔱〷㘳㐳㘵ㄹ昲㡥㜲㡢昸㜸㌵慡㔶ㄲㅣ㝥慦㝣晢搵㠸㐶㕦摡戶〳㕤〵㈰㘳㐳晡搳㄰㐱㕤晢户捡慤攴㜴㕢昸〰㍡敥㌹㘱㔷㝣㉦昰慣㜰㙣ㄱ㐱摦㌱㝥㝢㘶挱收㤹ㄲ摦㙣ㄷ㙡㌷㘰㈷〶㍦㠴㍥㈷攷㈱戰㑦捡昰㤵㡡㐵㌲戲戰戵㐸〶扦㐳ㅡ㐹㠵㤷愸ㅤ㠲换慣㝢敡㘶つ㥦慥捥挳搷ㄹ戲㘸㕢㈸扢挸攳摣㝥㐳㠳㕢㠷㍢㕡敦㠱㍦㐸搶㈶㄰ㅣ㔳㑢昸挰㠷戸慦敤㝢搰摡㌶㕥㕢挰㤶扤昹摣㑡晡㔳挰改搶摥搲㑡㌲㝣㈷扦㐸㉥ㄹ㘵㐲㕣摡㍦㡣扦㕢㜷搰㜲戴㔱搰㜹晣㐱㌷ㅤ㘱攳㌵戸捦戶㄰晤㍥㡢慥㘲㡡〰㍦挳㡣㌳㝣㄰昴昲㤱ㄵ挵搷戱㉣㌲〰昲戹㐲〵愰㍢㔵㍦戱ㄱ㔵㡦摣捤㥥㐸㠲㘷っ㤲㘳㐹㝣ㄵつ戹㕤搱戲挱ㄲ㕣戶㔰㘷〹攴㡤愴〷昲㌹挱戳㠴㥡挸㤷搱愱㌱ㄱㅢ愵摤㈷昲愵㡤㈶㈲㘸〵愸㠵愶挷ㅦ㐹戴㠸㔱㐳戵攱㄰戸〴ㅥ挰㐸愲㑣㠶㈹ㅦ㈹㜴ち㔱㡣攱㠷㐴ㄱ搲慦攲扦㉦ㅣ晥攵昳㑣㝦㍢㉣㤴㐴㐴㔵敢㉡㈸ㄱ搵㉡㍥㤷㕥㠵㡦搲敥慢昸捣㐶慢ㄸ愱戰攴㑣㡣㄰㘰愸㑦㤴昱㐷慤慡㡥っ㌷㤴㍦㜱㤶〰扦㤶㔹㡣㤸㈸㔱㝤㉦㈰㠳扥摣㜹搵敡㈲㌲㐹㕦㥤ㅢ㤱昱㤵㡦㌲㤴㜸㈳㤲㑥㥤㐲攴㤵㉤㐴敡戱攸挴敥搸㙤㈱㈴戰㈴㝥㌶摢㔵戶ㄷ㝡っ昵㡢㡦㈷㠸㌹㜶㉣昹㠴㑡㡢㠳㑦㈰㡣挸㌴㈵㈱㜱㈳挵挷㤲挶摦㝢愶改㍢㐵〵ㄲ愸㈷㙡㑣㠲㔳㡤ㅦ㑤ㅡㅦ挰攷㔹慡㑤㡥㔷〹㤸㕥㐸ㅡ㤳㌰㔵攳㐷㤲挶㝦㍤戰户搱㌸愱挳㘸㘴㥤㐴㤲㘱昴慡㘳㐰敡㔳敤㘱㌴搷㉤㉡搲〱㉢㉡愶〸㔵㌱攴㥡㔲愵㠳戸ㄵ攲攳㘳改㌹㕣㜲挲㕤㄰㐸摢攸晦㤹㜰ㅣ㤷㥦㘶捤搰挴户搰㙢㠸㍡晢㠶㝡㘲攷㠲㌵敦愳愰摦㍡ㅥ攰㜰㔵摤㔶㈴〲扢㈰ㅦ敤敦㈶摥昹っㅢ戲戹ㅦ㐹戴㑣攳㘵㤲摥戴㠸㡡戰攴挵㐷ㄲ捣收ㅥ㙥搲㡣昱㄰㤰〳㌱〹挸㡣昱㌰㘰ㄴ㤱搹挳㠲ㄱ昲扦㘲敥㡦戰攲愳〴㡦〰㤴〴㤹㥤㜴㔰㜸ㄴ㘰㌸昹㍦㔶㡣慤㈹挷㠹㈶ㅥ㐸㕥㤶㈶㈳攳攳散昰〹㠰㍥昸㜱㐵㑣㠴㈵攳㤳㈸㐹扦㤴㠲㐳扤昴㔳慣昸㌴挱㘷〰㑡㍡㈷扢攵㕤攳㥡㝡㔴㘱㥦㐵㔷昱㌰〱㝥挶攷攲っㅦ㜴敥挳㍢扡ㅢ捤㍣ㄳ㈷㕦昸㈳收搹昲㈹晦㕤昸㌴㝦㥤㡢敥挳晦㤹㐴㔷ㄶ㝥㕥㝢㝢㙦㘳㤱〹㘸㥣慢摦㉡㌶晢㘵㡣挳㜵㌵㐳㈹ㅣ㤱㑡愵愸ㄵ〴昱捤〵ぢて㙦攰㕢づ愹ち㈱㐸〳慡挲㡤㉢づ愳挰昸㍣㥢ㄲ挷挴㤳昱〵㍥ㄱ戵㙡ㄳ扦ㄸ㘷昸㈰㠸㔷搵晤扥戸㝢昲㐲攲㕡㔵搸㙤㉦㈴晥㔵挵㑡晡㠵㡦㜳㌰㠵㉣㘴㕡戵ㄲ㤱愶㘸攸慢挸っ昵つ㜳㙥昷攲愷㕤ㄴ㤵戳搵戳㘷晦㌵㥣ㅦ扢㍡晦摥㜷て㍥晥挲㉦晥昰搸慦㍦㜸攸捦㉦㍥昱挴慦晦昸搸昳㉦晥㘴昹搰捦㥥㝡敡愷㜷㝦攳昹㍦散戶㥥搴㥥昹搷摣㤳て㑥㥥㝦昰㝥敢昴㉤㐷ㅦ㝣摦㝤昷㑣㉥㕣㌶摥搷搷摦㝦昳攸捦慦㝡搳挸挳昷晦㐰㍣晢摢㉢㕤愱㤶㡢ㄷ戴㑥㠳换㔶搳昸ㅡ㌲㤸〶㘷晣慡㑥㠳换㔵ㅢ戵ㅣ㙦搴㌴ち㡡㜰㙥㜰〲慡挲㙣慤ㄸ昸てづ散戴敥</t>
  </si>
  <si>
    <t>Decisioneering:7.0.0.0</t>
  </si>
  <si>
    <t>c99e7c60-0523-45b1-bf1b-f7e2ff6bde50</t>
  </si>
  <si>
    <t>CB_Block_7.0.0.0:1</t>
  </si>
  <si>
    <t>System Starting Experience</t>
  </si>
  <si>
    <t>Demand Criteria</t>
  </si>
  <si>
    <t>Years of Experience</t>
  </si>
  <si>
    <t>d68f83ab-3ba9-4254-88a8-a29e0dd1a30a</t>
  </si>
  <si>
    <t>New rating will be:</t>
  </si>
  <si>
    <t>Probability that:</t>
  </si>
  <si>
    <t>CURRENTLY INEFFECTIVE</t>
  </si>
  <si>
    <t>USERS ENTER VALUES IN GREEN COLUMNS. DO NOT FILL IN RATINGS FOR 2013-2014 AND 2014-2015.</t>
  </si>
  <si>
    <t>Within Salary Budget</t>
  </si>
  <si>
    <t>Salary Cost</t>
  </si>
  <si>
    <t>CURRENTLY EFFECTIVE: PROFICIENT</t>
  </si>
  <si>
    <t>CURRENTLY HIGHLY EFFECTIVE</t>
  </si>
  <si>
    <t>NEW TEACHERS</t>
  </si>
  <si>
    <t>CURRENTLY EFFECTIVE: EMERGING</t>
  </si>
  <si>
    <t>Rating Description</t>
  </si>
  <si>
    <t>Simulation Trial</t>
  </si>
  <si>
    <t>Probability System is Within Budget in 2015-2016</t>
  </si>
  <si>
    <t>㜸〱捤㔸㕤㙣ㅣ㔷ㄵ摥㤹摤ㄹ敦散㡦扤愴㑥摡愴㙤戲㑤〲㌴㜱扡搸㑥㥣㈶㑤摤搴扢㙢挷㙥㤳搸捤㙥㤲慡〵㤶搹㥤㍢摥㠹攷挷捣捣摡㕥ㅥ愲〰㉦㐵慡㐰㐲㠰㘸㈵㝥㈳搴㐲㐱晣〴㐱㐱㈵㠰㤰愸㉡ㄵ〹㕥愸愸㠴㤴㐷㔰晢㠰㜸〰〹㠱挲昹敥捣慥搷敢戵ㄳ搲㈰攵摡㝢收摥㝢捥㍤㜷敥戹攷㝣昷捣㡤〸㤱㐸攴㍡ㄵ㍣㔱㘲愸摣㔷㙡㝡㍥戳㜲〵挷㌴㔹捤㌷ㅣ摢换㑤戸慥摡㍣㘹㜸㝥㤴〴攴㡡㐱㝣㑦慡㜸挶㈷㔸扣戲挴㕣㡦㠴愴㐸㈴ㅥ㔷㐴攲㐳〹㝥㤹㔶㐳挱愸㔴㡣㐸戹㤰㥦慤㕥㈰慤㈵摦㜱搹㠱散戹㘰散昸挸㐸㙥㈴㌷㝡㜴昴㜰㙥昸㐰戶搰㌰晤㠶换挶㙤搶昰㕤搵㍣㤰㥤㙢㔴㑤愳昶㈴㙢㤶㥤〵㘶㡦戳敡昰挱慡㝡攸挸挸愱戱㌱晤攸搱㈳㈹㥡㍡㌲㔷挸㑦㌳㜳㤱昴摤㉥慤㌲㘹㍤㕤挸捦戹㑣扦㕤㍡㈵ㄸ㘲愸挸㙡〶㉣挶㤸㙢搸昳戹㐲㥥晥㍢慣㐲慤㠷㜳戳愵戲换㙣つ㉢㔳慣搹㕡昵㥣㙡㌶㤸㙣昱㤷㠹㕢攷㔴昷戴㙡戱戴㜵搶㘳㘷㔴㝢㥥愱㈵㔹㈷ㅡ㠶ㄶ愳㍤㡣敥敢㌵㐵㘸㥥摣㙣㈱㕦愸慢慥捦㔵㘲㠲㥥搲㝣愶ㅣ㝦〹㉥捤摢㌰㠹㤰っ晤㠳捦㠶昷敢〳㠹ㄳ㤱ㄵ㈲㘹㍥㈶换〷㘵㐷㠴搸㍦挸扦㍡㠷㈴㐹㐶慣愸㘲愵㉡㔶㙡㘲㐵ㄳ㉢㑣慣攸㘲㘵㕥慣搴挵㡡㈱㔶㉥㠸㤵〵㤲㘹㤵㜸㕦㥦ㄸ㤶㘷慦㝤攵改㐱挹㌹昵愵ㅤ㑦㍥㝢昵挵摦扣㥥㠲慥搳戴㥥摣㘹收摦愶㙤㤷戰㥡㥥ㄶ改㘹扦ㄴ㐹㑢㔶㘰晥㈲昳㙡ち昶㘶挶搶搸㡡㑣㌵摡戳㤴㔵㜰㙣㥦慤昸㐵搵㔷晢慣㌹㤵戶搵㔷㐸㘸㠸㡦ち㙡ㄸ㤹收㝤慤搱㠹戰㐵ㅡ㌲扣摡愱㈵挹㍢〲㑤〲〵㕡㌴ㄶ搰戸摣㉢㜴愷㔵慦敥慢㔵㤳敤敤㜲ち搸㡤㍣敢慣㙦㤸㕥㡥㔴㥥㜰㥤挶㈲㉣㝡扢昴㜰攷㠵㑢挸㘹㈲ㅣ㘸昰㈴㘰㜸㕣改愷㐷㐲〱㔳〱ㄳ㈰㐴て㉡㉤㕥㙡ぢ㌵㥥ち㕤慤攸慡换ㄴ㉡慢㕢㍣㥡ㅢ挶摦㡤戱㠲愰㐲ㅦ搳ㅦ搶㐷㐶戴戱㘱昵愰㉡挱㑦㝢㙥㙦㑦㠷ㅦ㈴改㤴㜵摥戰㌵㘷㤹ぢ㈴㉤敥摥㜹搵搶扣戴㔵㌲昸㜶ㄷ㠱㡣㐹㙢㡥戹㌵摡㕣挳㘴〹㡢扢㝦戹戹挸敥换慢ㅥ㕢㡤愰㈱㍤㔰㤶㜷ㅡ愴攱摥摥捣㤲慦晡㙣㐷㌷㙦㔵挹扡㘱㈵㐲ㄲ收昱ㄷ摣搹㍤㡣㝢攱挴㡡ㄱ戰敦敦㘲ㄳ愲㌸搵㡤戹㔳㉥晢㜸㥢扢敥㡤㈶攸㜴㔸㘲攰慦㕢㘵挰ち摥㡢戰挰昱㤸捤㕦㙦挸㥡㌳㙡ぢ捣㉤㌱㥣㉤㑣攳㑢摤ちㄶ愳挰愸㌱㙦㘸搶愶㠵ㄲ愴㘹扢㍢㝢昵挹ㄵ㥦昰㤰㘹昴扥〴昲㝥戳っ㤷摥戶㐶㈴㤸㤳ㄸ摢搷㜴㑦㌹戵㠶㠷昰㜱ㅤ㜳㉤㘷㐲㕢㔲㘹㑥敤㤴愳戱㔸㌴ㅡ㡢挵㈲昴㈳㑡㄰ㅡ愵㤸摡摦ㄵ㌱ㅣ愹愱摢ぢ㠰戱挳㉦㠰㡣扤愲慦㝤㜰㙥捡㝣㜰攳㠹㔶㥤ち愶挲㌴ㅦ摣㔸戸敤㜵昰㍣挸摥戳㌶㠰㜲㘷挸攸㘴㕣㤳㈱扡挴㙥㐴攸㔸摦慡戳㐱捤㈶〱搳㘱㙡㐴〱愴㌷㔹つ㔷摢㜶愸晦慦戰㈸摥ㄵ慥㝥㜲㠹挲㜲㥡㐲搶㘴敥愶晢㈰攰㡤㤴扢㐰㄰昹捡㔶㤰㙤㐴愴扦ㄲ㐰摤慣攱㤱晢昴㉤〱晣㉢ㄵ〲㔳㙡㈱昵㤱晥㐲㉡㌶摣て㐸〸㉢㐲㔳㕡㌶㌴扦㉥搷㤹㌱㕦昷愹㡦㜲慡㜸ㅣ㥢戵㍤晣扤㐴愸捡搳〸〵㍤捡づ㤰㝢㠹㈴ㄲ〱㤲捡〹攵㝥㙡捡㍢㠹㐸㔹㤸㍡㈱挴㠰戶扤ㄶ摥㍥ㅢ㜰攸㈵㑥㍡慡㌶愵搶㈸㌳敢ぢ昳戲㜸挱戱ㄶ改挴㜲㌳㤰㉣㔰㤸㔰昸㉤ㄹㅡ㜳攳攸㈸㔱晥ㄷ愳戴捣㤳㌹挸㜸㜴ㄴ㐵㈳㤲㤴㡣昷㥡㙢愶愵㙢㙦戸㉢㥤昹攵捣㍡晤敦㍥㜵攴㌸昲挷㐴〲㐷㤲戲ぢ㈴㑢㐴挲敥晣て㠱㠹搱㍢戸摢㜵㐴敢㤰㝥捥㘰换〸㤲㕤敢㔹㤴㔳ㄵㅡ㥥敦昰昳㜹攷㝡㝥搱㌹敤昸㐵挳㕢㌴搵收摥ㅥ散㠰㜳扥捥㙣㡡㔸㤷㌰敥㐶㐲捥攲㈲搳㝡扣㘳挹㘹搰㠱㌲㔳扣ㄳ攰㤱慣㐸づ捡㔱㔱ㄴ愸摣㕡㘸㈵愰㈴㠱ㄲㄱ㄰㘰㠸ㄴ攵〱㈲㜰晦扢搱㠱㠸攳扤扢挳㕥ㅥ㍡〸挱㑤㔰㘵㉤㐶㘲㤲戴ㄵ㙣㘱攰㤷㤲〵散㑣㔸㤳㜶㈳㐸捡㘴慢㔴㜷㤶敤㉤攸ㅥ㕡㈳㥡〸扡㐰〷㠲㙡㝢㔰㌲㘴㘱攴昶挰㤹㜱〶㠱㍦戴慡㝡㙢㌷㠷捦搴㐷换挰て㠱戹㌱㝣㘳〲挰㐵㕣戸㌹㈹㤲㈳㘹㘵てㄱ㉣㍡㈲㜴㔴㜹㕢〲㐶摣ㄴ捡㘷㐸㜰㐰㙦扢㝥搹昰㑤㤶搴戹㜷昳㝡㕣愷㤷愳㠳㕢敢搳换㜵㤷戱㘲㕡㍦攱ㅡ㥡㘹搸っ㘱㌴ㄸ㠸㥥㘴昳㜴㐸捦㌹㥥㠱捦挶戴㕥㜶㔵摢〳㠰搸戵收㤶㌵㉤扥㌱㤲㥥㌷㙣㡦愶攱攱㠶晡㠰づ㜳ㄱ㌲㌴㉣晢㠴扡攸摤ㄱ慥て㝦っち昷㝦㐱ㄴ㐴㔱㠸㡢昱㕢っ㠲〸㑦㝢〹㉢挵挸㈸愹ㄵ㐱〸收㈸㈶㈴愰昹捤㥦戵㜸慦ㄴ晦㈴っ㜳愷㘸㉦摣㙤㘷㈰摣㔷摥㡦㌱ㅦ㈰昲挴㠹戳㌳慢昹昴㝢晡晥㤶㜰晥㙣ㄲ㥥摣㡢摡㠷㍥㈲扣㍦㜰ㄷ昴挱㝢ㄴ扥敢㘸㜵扢㘰㐲攷㌲昰挶晥搵敡ㄴ㈵㜳㈹晤愴㕡㘵收㤴攳㕡慡摦ㅦ㌴㄰㔹㤶㙡㝡㈱㡦㈲搱㔲攱㕥昸摡㉤搵㔴㤳挵昵㠹㠶敦㥣㌲㙣㐵㈷挲㝤㌰散㔲㔷愸㑢㕤攱㕤㈹晤っ戲昳〰㍢㐸㤷㌳慦扡㠶㕦户㡣㕡ㅣつ㘴搰㜷㠴㕦㔲挰㜳㐸㈱㠳愲戴挰㌹摢〵㌰挱〷ㅥ㙤㜷㡥㑥㐰㤸づ摢㑦摥㉢ち㌲晤〹户㤸㈵㐵〴㠱㝦戹㈹て㤲㌶㠹摦昴㠸㐱愰㕣戸㘷㠲㔷㉥捤敥㐶㈵㐰㝢攴㈴攸㔵昶㠵ㄵ㌴㌲㌸搵㌱㔴摥㑦攴㝤㠵㝣㈵戸〶㤹搱昰ㄹ攵㌷攵㈱敡敥愷敥㡥㈴㌳㤳愵㍥㡣㔱づ㠰攰㜳㉥昳〰ㄱ㔸㐲挹㠱㝣〸㘴ㄸ㘴㠴㐸愶㜵㤰㈸㠸㌳攵㈰挸㈱㤰㌱㈲〳㠰㑥㡣㤴㕦㝣〱攵㘷挷愹㑥攵昷攱昳摡昱摦扤㠹昲敥㜱〱㠱挳ㄷ㜰㤸㑢〴㐴挲攲㙦㘸㙦㑣㤰搰㘱昹㤲摦㌴挹摢㔱挵㤵㐱㔰㐳ㄶㄵ戰〹昷ㅣ㤷敥㙦㘲摤㘹㘲㝢㉣㌲挱攴㘰㔷㔲捦㠷㠱㠳㡤㤵摥攸㤱㘶戶挷㘳〵慢愹㈹挶愰挸㐷㠸っ㥥㌲㙡慥攳㌹扡㥦㉤ㄱ㙡㘷昱敤愶㐷㈲挳ㄳ搲敢愴戱攷㥣㔸㔸捣挶搵搳ㄲ戲摤挴㠲㑤㐷㈳㝦ㅢ挹愳愳㡣㜱㝢昵昵㘱ㅡ㝥㍥搱㌳戲㠷慣㤸㠱ㄳ昰つ㝢㠴㉡改㘸敡ㄸ㍤攸㍡愲攸㔸慡㘱摦㉥㔴㠲㝦昴扣㙢ぢ愶㘹㕦扡戵扣つ搷ㄵ㈹摣戵搱ㄷ㍥扦㔰㡢昳〶攱㔳摡㍡敦戸ぢ㔵挷㔹挰慥昵昳㤶㔷㘷捣挷ㄵ㔸搲ち㥣ㄶ㜵㑡㡣愲搱㌵㤷㕤攱㔶㠱㠹㐵捡㡦ㄲ㐹㑦㤸㘶戶愵搱㤳挷搱戵收㔲㑥㝥㡣扡昶搳攵挲愲㘹攸〶搳戲㈵㍡㈰挹㌲㙡搵㌰㈹㉣戲㘵㐶ㅣ戲㙦㜶㘹㌴户㘲㝡㉢挲慦㘹㠷㜰捦㘶㕥㝡㝥摢敥慢㤹攲㜳㙦㝣晤愱㝦扦㜵攵愳挲慦㐲㐶昷捤㤹㠴㐸搹搳〵ㄴㅤ㥦㝦敤㑢づ挴㤷㑣㔷㔸攴㤸攱㠵㔶㥣敥戰㝣㥦戹昶㥤㠰㠱攴㐴ㅣ昶㝡扡㈷晣㑥扥㐵㜸ㄳ㝥㐹㤶㠳攳㈷愶愷㕢㔷㔳㘲愴㡤ㄲ〱愸〱㘹㘰㐸攱㙡㑢昸㠷㍦㠹㕣愷づ㉡㠰㈸ㄴ㠲㤲㐰ㄸ㠸挴㠵㝦搱ㄲㅥ扤晥户㉥攱㙢㉤㘱㈰ㄷㄷ㝥慤㈵晣捥攸昶戶㜰ぢ㤴㐲捤愳㈴捣挱㄰㌷㘹昲ㄴ㤱攸㤴㕢攳攸㉣扣㑡攳攱ㄹ慦㝣晡㜳㝦晣昶戱㜲晥戹㤷扦昹搵昴ㅦ㉥㈷㠴㥦㠶㡣换㑦㙢慦㝤㘳攷㥢㤳慦㍥昶昶ㄷ㐷㥦晦晢摤〲㄰戲慤㑤㠱戶㐰搳㡦㌷搲㜴㈵㘴㌴晦晣㠵昴扦摥㝥攸㠹㤷㝦晢搹攴㠷昷㝤昹㘳〲㘰戶㤷愶ㅦ㙣愴改晢㈱㘳㝥攰搲挵㉢㥦ㄹ㥦扥晡扤㍦晤攸昳㡦㍥㜳㔱〰㔶昷搲昴摤㡤㌴扤ㄲ㌲挶扥昵捦㑦㝤敤㥤㘷愶㉦ㅦ晥攴挵慤㉦扤㌵㤱㘹愱户〴攴㌹戶㜱〰㜴㥣㌸㐳摤㔷㑦㤳㜴㤵搴挴晥㐶改摢㔷攲㘹㐲㑣㝣攴搶㜴戵㉥㙡㘴㔲㈷㝤㠷摥晡㍤攸㔹ぢ敥搰戸㡢㝥捡㜹愸〶改づㄲㅣ㍣㔳㔸㐷搷愵㐳㌲㠹挸㈹扦昰昳挷晦㜳昰㈳ㄳ挹晦〲摦㠶㈳㍣</t>
  </si>
  <si>
    <t>c012005b-3846-4224-8d93-36401dfb0977</t>
  </si>
  <si>
    <t>㜸〱敤㕣㔹㙣㈴㐷ㄹ㥥㙡㑦㡦愷挷昶摡㔹㙦㡥つ㈱㜱ㄲ㤲㐰扣㌸㙢㈷㑢〸戰㉣㍥昶ち摥戵戳昶㙥㐰㈱㥡㙤捦㔴慦㍢㍢摤敤㜴昷㜸搷㈱㈲ㄱ㠴㑢㕣㔲㌸㐴㈰ㅣ㡡㄰ㄲ㉦ㅣ㉦摣㉦㐸㐸㈰ㄴ㈴ㅥ攰〱挴㐳㐰〸ㅥ㐰㘸㈵㕥㜸㐰㠲敦慢敥㥥改㤹昱戴㥤㐹〲づ㜲㙤收㜷㜵㕤㕤㔵晦㔹晦㕦㥤㥣挸攵㜲晦㐶攲㕦愶㍣㌳㌷㉣㙤〴愱㜴㈶㘶扤㕡㑤㔶㐲摢㜳㠳㠹㘹摦㌷㌷收敤㈰散㐳㠳㐲搹㐶㝤愰㤷〳晢㌱㔹㉣慦㑢㍦㐰㈳㍤㤷㉢ㄶつつ昵ㅣ㠴扦㤱攴挱㘰慦挱㍣挰昲散捣挲捡㈳ㄸ㜵㈹昴㝣㜹㘰散㕣搴昷昰攴攴挴攴挴搴㝤㔳㙦㥡㌸㜸㘰㙣戶㕥ぢ敢扥㍣散捡㝡攸㥢戵〳㘳㡢昵㤵㥡㕤㜹愷摣㔸昶㉥㑡昷戰㕣㌹㜸昷㡡㜹捦㥢㈷敦㌹㜴挸扡敦扥㌷て攲搵戹搳戳㌳㡢扥戴㠲㤷㘹㑣㥤㔳扥㘷㑥㔶㙣慥㑤㑡摦㜶㉦㑣捣捥攰扦搴晣昱㜴敦挴搲慡㤴㈱㕦㉤㝤改㔶㘴㘰愰攳㠰㌳ㅤ〴㜵㘷㡤㥢㘷㌸挷戰搴㡡ㄹ㠴扡㌳㉢㙢㌵挳㐹㐶㉤㍡ぢ搸扢㥡戹㌱攸㉣㐹㌷戰㐳㝢摤づ㌷ち捥㌲〶慡づ㌹㘷〳㜹挶㜴㉦挸搳愶㈳㜵攷㜸摤慥收愳㤴敢扢㈳ㄹ㈲㍤㌱戵晣㠹改挰㤹㕤㌵㝤㌵愳㠰ㅢ㤳搱昶㤸㕦㘹㙤㝢㙢昷㜱㌹㜵昵〶㡥㜹㕢昷㜶愸㌹㘷晡㡤㤶攳摤㕢挶㡢㙦㥤挱㕤摤摢愷昶愸戵捦ㅢ扡昷㔱㕢搹摡㕡っ挴昴慤㜶ㄴ㡢㌱ち〴晤〴㐵〲㈲搰㈸ㄱっ㄰っ〲㠸晣㍦挰㈵改㡥慣搲捡愶㔶㕥搱捡ㄵ慤㕣搵捡㔲㉢㕢㕡昹㠲㔶㕥搵捡戶㔶㝥㐴㉢㕦㐴㥢㈴ㄵ晢晢戵㌸扤敦㤶摦㝤㐰㝢攸昶愳ㅦ晡晣㔴敥㑦捦㍥晣㠷挱㍤㘸昴㐰㍣愹㌹摦扣〴㔲㙢㔲昱搴挴㐱晥摢㥡㉢挰ㄴ搶㈱敢㕥㙢㜲戲㝡攸愰㜹户愹㜳㔹ㄹ挸㙦㈱㤴ㄱ戴ㅤ戴ㅥ戴摤慡㜷㐹攱敥㠶ㄹ㌳㤰捤㡤ㅢ㡦敢㘶扣扡㕢つ㕥戳㜹攵㔲㘸㠶昲晡昶扡收㈰ㅤ摤㤶挰㔶㌲㔰敦扢戱扤摢㌹戳㔶㤷搳㤷敤愸晡戵㙤搵捥愲敦慤㜴慦㍤收换㐷ㅢ戵ㅤ㌳㥡㠶㔰㕢㔷㘳㜷慣㌲慡㡡收㌵㌶扢敡〵搲㔵搳ㅢ㜷ㄶ敤捡㐵改㉦㐹㡡㐴㔹㔵㑢扤㥡㔵㌱搷㡦㉦戸㔸㈸戸戵㝡㑢扡搴㍡㝡㌹〴㌳换㉡收扢㈶晤㜰㘳搹㕣愹挹㙢㕡㥡㐴敦㐴挵晥㤶攲㘳㕥愵ㅥ捣㝡㙥攸㝢戵搶㥡改敡扡〹㐹㔳㍤攵㔵㘵㍥㥦㔳㐲〱〲户慦㑦㠸摣㥤摤㜹㐱㈱㈲㠵㘲㌲昲㜵慤㘴㌷㜱〶慢挳㉡㙡㤲㌴愹扤㙥㡢挱㌸㕦㈵㘳㌲㌸㌰戵㈶敡て扥昴昵㕢っ摢挰摣㉢摢㔸搳㐶攳搵ㅦ㕤㤷㙥㜸挲㜴慢㌵改㘷㙡㍦挱ㄹㄹ挳〰晡ㄵ〸㠴慥扢㐷㔵㈷㉥㡢つ晤㤲㕤つ㔷ぢ慢搲扥戰ㅡ愲っㅡ戲㔸攴搶㜶㈴攳㉡ㄴㄹ㝢〹㐶〱㑡愵㕣㘱ㅦㅢㄵ㑡㐸㌹㥤搲㈹㠳㤷㕢〴㌹晢戵昰昲愰㜵捣慥㠵㌲ㄲ捡挳ㄶ㌰ㄲ㘹㌵㠵扥㈱㤲愸㙦㔶㈲㠵戱捦㥡〵㤵㥡戶ㅢ㙥㌴昹戶㠳㑢㈲㈲摡㤵〵㍢㑥ㄶ㔰ㄴ戴捡㠳っ㕥〳搱戴㐹㠳散挶㈹㈲㈲ㅢ㘴㘸㜶㡣摣㑡㘴㙣㥦㈱㈳搰㍥㑤㠴㙣㝤戰扢㡣㈰戱㜷ㄲ㈹㍢㜵攵挷㕤㘹戶㤹㉤ㅦ㐹戳慢戱㜱挶㌵〴搷ㄲ㕣㐷戰ㅦ㐰晣ㄹㄲ㡥㔲づ昹搶㘴扣〶捦挶つ〴慦〵㠰㝣㌲㈸㜳㘲㔱㐵ㅢ㙡㍢㜶㈴摢つ挱㑥㔶㐶㜱㈴㡡㘸ㄹ㌷散捣㈱㐷㈱㍡戶㍡㜷㠶慥捤㉢ㅤ㝢㝢㜷摡㑣㉦㠷ㄴ㤹搱㌴扤搶㉤㥡愶㌷㠲㑤㝢搴㕢㌷愱慢㌱㐶㜰㌳㐰挹戸㠵㄰捡㠵〶敦昶㉣㝡㥡㤴慦ち戳㈸㌲㠶㝡㔴昰㌱㈱昳〸㤰㈱攴㍡㡥㉦扢㌶㌴捤挱㜱敢㔵㙦㐳ㅦ攸捥摦㌱搲摢昴收慥摥愱扦攸㐵㕡搱户㠲扤挴敦扢敡㤸摢㔰㙤摣㑥㜰〷㐰㥢㡥攱改晢挵㝡ち㤴㔹散愴㌰户㤷㕥ㄷ㘵攵㉥㙦慣㐹愵㠱〶慤㘵搳扦㈰㐳㜸㌰㑥捥挱ㄶ昶㝣㕦搶㜰愸慤慡〲㥥㕦慥㙤㉤っ㡥昹㥥挳昲㕤ㅢ㌹㜸㔵㈸㠶㝣㕥敢换戵搹挸ㄹ戶㘶捡攷㤴愲ㅣ敡攰扢扢ぢ㠹㔴愷㔶昲㘲扦散昳攵慥㈴改㐱㤲扣〱摢㙡摣〹〰㈹㈱㝥搳㔵愲ㅣ㘰戳㌷慡㘶慤ㄶ㉢㍤㝣ㄹ愷㤳㌶ㅦ㘲㠷ㅣㄹ㠸ㅣ戶㌳昰ㅦ〴㐳捥㤲敤㌴㠴挵㠰戳㈸晤ち㝣ぢ㜶㑤㤶㈲户㉣㐵捤慥慣㜸㤵挸㡡扥扥㡥昳㜴㠶㝦㑤搱㐹㥢㤴挸攴昶捣捡㡣戳㜸㤳愸攸㠶愴㔰挹㜰つ㌵㈴㄰㈹㡦㙤㜷㐵㑣て㈲收㉥㙣㥣㜱㤰㘰㤲㘰ち㐰晦㈵㈴捤㜶㌷㥥攱戰晥㜵扡戴换攵㕣㤱㘸㔰㉥挲攷扢ち慢㐳㝣捤㥢〸敥〵㘸㌳㝦攸㠰捣㈰㐴㠵昲ㄴ㈱慡㌰㠶㜵捥㤶㤷㐸〳㝢㉣〴㤶㘶敢㐱攸㌹㡣㉣つ㔹㜳摥㘹㉦㥣戳㠳㌵㐴愲㐶慤㌸昳攰慡㜴㐱㕤㍥㙣㥦戶㌲㙦㙤㑤㔶つ㙢挹慢㐳戴㥤㥣摢〹〷㜳㙣〷㙣㐹㜵㌶搷〴㔲㙦攷㘳っ㈱戰搳捡摦㑡㙦散戶扣摦㍣昴つ㌷㜷㜴搹づ㙢㜲挰㡡㤸㡥昹愲㠵㕤㐴攴愰摡㙦㉤慦晡㔲捥つ㔹挷㝤扢㕡戳㕤㐹㘴挰挶㘴戰㙥㕥㕥㐰㤴㘰搱㘳っ搰㜳㠷慣㘵摦㜴㠳㌵㤳〱挵㡤扤㉤㑦㉡㉣愲㕢㌳戶ㅢ攰㌵ち㡢捣て㕢㑢慢摥㈵㐴㙣敢㡥㝢摣㕣ぢ㜶〴㔶㐸昴㔱㔲愸ㄱ㥡搰㌴㔱搴㡡扤攲㠷〷昲㕣㡥扣㤷㈷㔰戸捡改昴㤹㘷㘸㙦摡昵㜱㡣㠶㜶㍡攷㌴㠸攸㔱愳戰㉦㔳ち㤳㔳㡤晢搸攷㉤〰昷ㅦ㍦㝢戲ㄹ㤹㝢㐹㌱㙢㥤㕥晥っㄹ慦挸愲ㄱ〸愱㡦㙥㑦㐴㉡㉣㈳攵㠰〳㠱㜱㍥戵㤳㕦挹㔲㙤㐸㝤㝢㥡搹㘳㠸㈴つ㕡昳收㡡慣㈱ㅥ敤㤸攱㥥攸㠱㘶慣㘳搶㠲戸㙥搶㜳ㅣ㤳愴㐵戲㕣慡㤸愴攰改㝡攸㥤戲㕤挳〲㔰昴ㄷㄷ㤹㤷㔱㘴㕥㔶㐵㠳搶ㄹ㠶〶㔵㥥㘳㜹ㄷ㑣摦づ㔷ㅤ扢㔲攴〳挳㜷㍢㠲㈶挱攴㤴扣㐹㑡㘴挶㔸㥢㌵㝦ㄶ㈶㕢㌰〱㜴㑦㐰㡥㜲敢㠸㝥㔰慥㈶ち昸㈷㝡㜴㉣㐱挰㈸㑦愹昱㌶㡣愶慢摢ㄱ㄰㌹㉡㕤㐹敥㘰㕣㜹〲㈵㤱㄰㈲搶㌳㐸〴㕥挱㤴㤰愷㡢扢㘰㥤㜵敤㄰搸㈳挶㡥搹攱㕣〰㤴〳㈰慢㡥户搷㉢慣愶㍡㡤㌷戴挲㑤㥤㔵㉤㙡攲挶捥晡戴摥㜸摤㈶搵㤱㐶㐹㈹㤲慤ㅡ㈹捤戲挹ㅣ㜷㤲慡ㄱ㑡㜱㈷摡㐶㘴戹㑤㥢晢㑥㈹昲ㄲㄴ㤳愲㤹㥣昱㜶㐵㈸〸昴挶㍡㡡㍥晢㙣昲㐸㐵㙣㘸〳㤴愸愷愲戲愱㌸㈴㜸ㄲ搷㑥慡戲ㄴ㍦㠱扦昷挴搹㠵㝡搸㔲㘳㕥ㅥ㡤㙢愶㙢戵〵ㄷ㔶㐲挵昴慢㍢㠴愵戱戶㐸挳㈸敥散㔵晢㐷摢㥢㘲挴㤸つㄹㄶ挹昰〳㠳つ挱㕣愹㠸㉡慤戳㈱㙥㜵愳戸挸愷㔳搲㜴ㄵ〶㤶挲敡㥣㕣㔷㘶㔸搳㤲ㅦ㔵ㅤㅡ愷㐵㈵㐷つ㙢㝡㈵㠰㑡て㈹挷攳㥣㘲㜰挳㍡㐳户ㄴ㉥㌱㐰散挶戹挵㑡㠸搰㙥㘳〰㥥っ㜶づ㜶戰㈳㔱攸㠴搶ㄹ㈵㘸㈱㠳㜰㕢ㄷ㐱摥改ㄱ愳㄰愴㤶㑡㝦㍦㈲扥昰っ搳㌷㡥攴㤲㑣捣㐴っ㜷㘵㔸て㐰㙥㍡㌲㐹㉥ㅡ㑤〲收㤱㘴㔳㐲㙢㌰㈹愳㠹㌱㐴㤳捦て㜱㡢㠷戱慣㘱戲㑤つ昷摣㐲ㅢ摡戴戶戱挷㍡改㔶㙡昵慡㔴慡㌸㤱搵㑡㈳敦〸㝣愹㉢㠰ㄱ㌷㘵散㑢扣㈹㈷㜱㤴攲㤲㠹愴摥敤㙥攳〸扡㉢㈱㠷㌱㈲搵挷〰㘴㠶㕢㑥〵挴㍡敥㈹搰㍥摣摢扣挰愰㉥捦㐱愴㜵ㄴ㔱㤶捤攳㍥㕥㈳㡡慣戸㉤搵㙣摥㥢昷㘸戳愷㡡㑥搸㔱搱㡥挰ㄱ搶ㄹ〹扣㐲〱挶㐸㡦摣挱㐱㜲㔷攲攸敥㤵㈷搴㘳敥ち㔰愱㌰㈰ㄸ攳攵㈹㈸㠷㕤〵㈳搱攰搶㥡㔶户㘰昴㤷㤶户㌱つ㈰ㄸ〶愶㐱㡢㤶㤱㠱㌳㡢晣搶〶捥㑤㘸㤵ㄱ㈱㑤〷㔳ㄹ愳ㅣ㠵挳ㅥ㐸〳㌷昱㈰扤散㐱〹㠵晢搴挵戰攴㙥攲戸㠳㈳㤰攷㕦搳㔶戸㘸㠶戸晥攲敥㙦㉢㥥慥㔶㘹敥挲㍦户㈳戰㡡慢ㅢ㤱㌹扡慦敤㔲㤶㕡ㄳ敤扢㕢摢㉡攲换㠲㔳㜳ㄳ㈷捣戰戲扡ㄴ㙥㐴ㄷ户㝡㈵〹晤挷昰㐷㙣晡㜶摡捣㜹㤷ㄷ㔱搷戹昷愵㡢慥㜷挹㔵昳搲〳摥晡〳㠵攰ち㘵㍦㈷㔹捡晤ㅢ晦㔴搲㜲晡㡦㌰攲㜶愶捤〱㥡づㄲ㡥愳㔲㈴つ挶㤰捦愰ㄳ搸敥㡤㕢〳愴㤳㝤㙤㜴愲〴挱㉥愱戸ㄷ㕥㌶㐲ㄱ㍦〴㕡㐹㉣搱㤱ㅣ㝢晥㜵戰扥昸〱㑡㠸㜰㍣挷㘲㐴扦ㄹ戹っ搴㈹㐱ㅥ㕦昱攰㠵㤰晦ㅦ㉣㈵摣扣㈹㍢晤ㄷ㤸㔹㝣扦ㅤ㐵㌷ㄲ㐵摦敢㐰㤱攰㌵㄰挵扦昷㈳㤳㈴㥤攱搹ㄷㄵ〸攷㥡㜶て愰慦昸㠵摦晦攱〱㜴㍥㈶づ㘵愳㈱搴㜶ㅢ㥥ㅢ㈶㐲㕦㠷㠹挰攰扤㌲ㄱ㑥㈱㈳ㄸ挵㡦㑣㠴搸〷戲㠰㠲慤㑤〴挶昶㌲っ挱㔴愸㌵攵搶攰〹散ㅡ㠷晥戱ㄳ戸㜸㉢〳挴昳愱戴㠲㔹㜸愴慥敤㉣㕥㌴㝤搳搹慦捡㡦晢ㄲ捡捣㕦挶㑤㙥搵㠵㍤慥摦戴㐶㜵摡挴㔷㤱㜸搹㜷晤㈹摢扢扦づ㑣㐵㈹㜲摦㡢愲㈸扣〴㑦㠹攰戹㈱昷摥㝤摦㍣晥㠷挷㥥㍡挲摢㙡㌱慤敡㜷㈲摦㑢挸㥥昶〴㠲扡愹㡢㈲㔷昳挳㥣㔳昸㐴挹㕥慢挹ㄹ搳㔷㔶㔰㘰㌸㐹㌶㈲扣ㄴ㘱㐶挴户ㄳ㑣㑣摣㝢㠸㑣捣㠹㌶㜷愷晡戰㐹戹〸㈷㔲ㄳ㔷㍥扤㈴㙣㈸扡㉡戲ㅥ慤㑤晤摢㔰㐵㉦㜲㈲慤㔶㈲㑦㥤㑣㐲㝣慢㕤搷ㅤ愲慥㡢づ㌲っ晢㈷㔲ち昱〷㔲㐸晡㈰挳ぢ〱㑡㑡㥤㐱㐶扦ぢ㈰㈳戲搶ㅥ攲愵㍦㘰㔷〸挸挶愵扦ㅥ㍦㘲挱㉥〲㡢㠹㉦扥搷ㄳ㉤㙤搱㐴㌵㌱㔴慢㙣㥡㈵㘴搴攱㠵〵㤳㐹改㌲㌲㐹搲愷㤰摢戶㍢㡡㉦ㄹ㜲愲挰㕢挴搸扡㐳㕦㕢挹㌹敡搶㜱昳〳㝡愶愰ㄴ㠶扢㤷挵㌸㤰慡ㄸ㕤搴戴ㄴㄵㄱづ㐷搹㐶愷㠱戸ち㍡换摤㡦㔳㈹㠲㝦晣㔲㠸昵攳捤愱慦㙥慦愱㡥㜳晢戱㐰晥㘰㝦摤㤸挱搸㜸㉢㌹〶ㄲ㜶㕢慤㡡搱昵昰戳攸挲㐵攷㠴搱捣慡㘷㜱〸㝦ㄲ捥敡搳㍡昴㍦愳搷㡡戳捥戱㌷挳搸㉤晡晦㕤㈸搸㔲晦ぢ挶摥ㄴ㈲摦ㅤ㘷昸愰㌳㝥戲㘵挸㠶㍢〲捦㌶㠲㌷敡㘰㙣愸㉣㐳摥㔱㙥〹ㅦ慦㐶搵㑡㠲挳敦㤵㙦扦ㅡ搱攸㑢摢㜶愰慢〰㘴㙣㐸晦㍡㐴㔰搷晥慤㜲㉢㌹摤ㄶㅥ㐲挷㝤愷散㡡敦〵㥥ㄵ㡥㉤㈱攸㍢挶㙦捦㉣搸㍣搳攲㙢敤㐲敤㔶散挴攰挳攸㜳㝡〱〲晢戴っ㕦慥㔸㈴㈳ぢ摢㡢㘴昰㍢愴㤱㔴㜸㠹摡㈱戸捡㝡愰㙥搶昰改敡〲㝣㥤㈱㡢㜶㠴戲㡢㍣捥敤㌷㌴戸㜵戸愳昵㑥昸㠳㘴㙤〲挱㌱戵㠴㠷ㅥ收扥戶敦㐱㙢摢㜸㙤〱㕢昶收㜳㉢改捦〱愷摢㝢㑢㉢挹昰㥤晣㈲戹㘴㤴〹㜱㘹晦〸晥㙥摦㐱换搱㐶㐱攷昱〷摤㜴㠴㡤搷攰㍥摢㐶昴晢㍣扡㡡㘹〲晣っ㌳捥昰㐱搰换㐷㔶ㄴ㕦挶戲挸〰挸攷ちㄵ㠰敥㔴晤散㘶㔴㍤㜲㍦㝢㈲〹㥥㌱㐸㡥㈵昱㐵㌴攴㜶㐵换〶㑢㜰搹㐲㥤㈵㤰㌷㤲ㅥ挸攷〴捦ㄲ㙡㈲㥦㐷㠷挶㐴㙣㤴㜶㥦挸攷㌶㥢㠸愰ㄵ愰ㄶ㥡ㅥ㝦㈴搱㈲㐶つ搵㠶㐳攰ㄲ㜸〰㈳㠹㌲ㄹ愶㝣愴搰㈹㐴㌱㠶ㅦ㄰㐵㐸扦㡡晦扥㜰攴㤷捦㌳晤敤㠸㔰ㄲㄱ㔵慤慢愰㐴㔴慢昸㔴㝡ㄵ㍥㑡扢慦攲ㄳ㥢慤㘲㠴挲㤲㌳㌱㐲㠰愱㍥㔱挶ㅦ戵慡㍡㌲摣㔰晥挴㜹〲晣㕡㘶㌱㘲愲㐴昵扤㠴っ晡㜲攷㔵慢换挸㈴㝤㜵㙥㐴挶㔷㍥捡㔰攲㡤㐸㍡㜵ち㤱㔷戶㄰愹挷愲ㄳ扢㘳㜷㠴㤰挰㤲昸搹㙣㔷搹㕥攸㌱搴㉦㍥㥣㈰收挴㠹攴ㄳ㉡㉤づ㍥㠱㌰㈲搳㤴㠴挴㡤ㄴㅦ㑡ㅡ㝦攷扢㑤摦㈹㉡㤰㐰㍤㔱㘳ㄲ㥣㙡晣挱愴昱ㄴ㍥捦㔲㙤㜲扣㑡挰昴㐲搲㤸㠴愹ㅡ㍦㤵㌴晥敢搴晥㐶攳㠴づ愳㤱㜵ㄲ㐹㠶搱慢㡥〱愹㑦戵㠷搱㕣户愸㐸〷慣愸㤸㈲㔴挵㤰㙢㑡㤵づ攲㔶㠸㡦㡦愵攷㜱挹〹㜷㐱㈰㙤愳晦㘷挲㐹㕣㝥㥡㌳㐳ㄳ摦㐲慦㈳敡散ㅢ敡㠹㥤ぢ搶㠲㡦㠲㝥敢㘴㠰挳㔵㜵㐷㤱〸散㠲㝣戴扦㕢㜸攷㌳㙣挸收㝥㈴搱㌲㡤㤷㐹㝡搳㈲㉡挲㤲ㄷ敦㑦㌰㥢㝢戲㐹㌳挶ㄳ㐰づ挴㈴㈰㌳挶㤳㠰㔱㐴㘶ㅦぢ㐶挸晦㡡戹摦捦㡡て㄰㍣〵㔰ㄲ㘴㜶搲㐱攱㠳〰挳挹晦戱㘲㙣㕤㌹㑥㌴昱㔸昲戲㌴ㄹㄹㅦ㘶㠷㡦〰昴挱㡦㉢㘲㈲㉣ㄹㅦ㐵㐹晡愵ㄴㅣ敡愵ㅦ㘳挵挷〹㍥〱㔰搲㌹搹㙤敦ㅡ搷搴愳ち晢㈴扡㡡㈷〹昰㌳㍥ㄵ㘷昸愰㜳ㅦ摥摡摤㘸收㤹㌸昹挲ㅦ㌱捦㤶㑦昹㡦攲搳晣つ㉥扡て晦㘷ㄲ㕤㔹昸㜹敤㉤扤㡤㐵㈶愰㜱慥㝥㙢搸散㤷㌰づ搷搵っ愵㜰㐴㉡㤵愲㔶㄰挴㌷ㄷ㉣㍣扣㠱㙦㌹慣㉡㠴㈰つ愸ち㌷慥㌸㠲〲攳搳㙣㑡ㅣㄳ㑦挶㘷昸㐴搴慡㑤晣㙣㥣攱㠳㈰㕥㔵昷㐷攲敥挹ぢ㠹㙢㔵㘱户扤㤰昸㔷ㄵ慢改ㄷ㍥挳挱ㄴ戲㤰㘹搵㑡㐴㥡愲愱㉦㈲㌳搴㌷捣戹㍤㠸㥦㜶㔹㔴捥㔷捦㥦晦攷㜰㝥散晡晣扢摥㌱昸捣ぢ扦昸攳搳扦㝥捦攱扦晣敢搹㘷㝦晤愷愷㥦晦搷㡦㔷づ晦散戹攷㝥㝡晦㔷㥥晦攳㕥敢慢摡㜷晦㌹晦搵挷㈷㉦㍥晥愸㜵昶捥攳㡦扦晢㤱〷㈶ㄷ慦ㅡ敦敢敢敦扦㘳昴攷搷扤㝥攴挹㐷扦㉦㝥昲摢㙢㕤愱㤶㡢ㄷ戴㑥㠳换㔶搳昸ㄲ㌲㤸〶㘷晣㡡㑥㠳换㔵ㅢ戵ㄲ㙦搴っち㡡㜰㙥㜰〲慡挲㙣慤ㄸ昸て㌰攰戲㤰</t>
  </si>
  <si>
    <t>02c682f5-8ae5-47c0-b2b5-19787ad23b78</t>
  </si>
  <si>
    <t>㜸〱捤㔹摢㙦ㅣ㔷ㄹ摦㤹摤ㄹ敦慣搷昶收搲㕢㝡挱㠵戴㘹敢㜴ㄵ愷㑤㥡㌴㠴挶㕥挷㡥㕢㈷㑥戲㑥㐲㈹㘸㌳摥㌹ㄳ㑦㌲ㄷ㜷㘶搶戱㔱愵昲て昰〲ㄲ㔲慢㤶㤶昲〰〵〱㙦〸〹㤰㐰㈰㠱㔰㤰㜸愸〴扣愱ち挱〳㔵㔵挴㑢㈵㉡㤵摦敦捣散㝡㜷扤摥愴㙥㤰㝣㉣㝦㝢㙥昳捤㌹摦敤晣捥㌷ㄹ㈵㤳挹㝣㡣挲㕦㤶ㅣ㉢昷㔵搷愲㔸㜸攵㑡攰扡愲ㅥ㍢㠱ㅦ㤵㈷挲搰㕣㥢㜳愲㌸㡢〹㝡捤挱㜸愴搵㈲攷慢㈲㕦㕢ㄱ㘱㠴㐹㕡㈶㤳捦ㅢ㉡挶挹㠴晦愵㘶挳攰㔳挵ㅣ挸㐲㘵㜲㝥昱㉡戸㔶攳㈰ㄴ晢㐷㉦㈶捦ㅥㅦㅦ㉦㡦㤷てㅥ㍤㜸戸㝣㘰晦㘸愵攱挶㡤㔰ㅣ昷㐵㈳づ㑤㜷晦攸搹挶愲敢搴㥦ㄳ㙢ぢ挱㌵攱ㅦㄷ㡢〷㥥㔸㌴㥦㍣㌲晥攴愱㐳昶搱愳㐷㡡㜸㜵收㑣㘵昲㙣㈸散攸㜶昱搴挹㜳扥㌲㔹㍥㈳攲摢挵㜳〰㍣挱㜲㉡昰㑣挷扦㑤㑣㌵捡昶㠹㈹㔱㜷愸〴㈱㐲挷扦㔲挶戲㍢〴㡤搶㔳攵㘹㐸扣㙥㐶㜱㐵戸敥㜹㘱㜳㌱㐵㡦㌲ㄳ愱昰敢㈲ㅡ昶㑥慥搶㠵㥢づ㐷㜹敦愲ㄹ㥥㌱㍤㤱㘳㘵挴㑢昴㌶㙢〹㍦㜶攲戵㈱敦㐲㈴捥㥢晥ㄵ挱㈹㥡㌷搳㜰慣㕣㑥挹攵㌲搹㝤扤ㄶ㈳㜵㔳㥥づ敢㤵㈵㌳㡣㘵㡢㕡ㅢ敦㌵户捤㐲攴挲㍢㤶㐵㉢ㅡ敤㝡㡡㙡慡㍡摥㜳㈲昴㠵换㤷㔰㜹㘳㕤㤳愴㑣ㄲ搱户㠴搳摣つ㘵愱っ愶㜶㉦户㠲づ㈳㑦㘲㠰攸〵㤰扢づㅥㄸ㍦昴㌸挸攱搱㑢㑥扣攴昸愳㤳つ敢㡡㠸㡤㐱㑥㉢㠲㈸戹晦挰㤷摡搹㜰㐸慤㤹㙡㙤㔱慤搵搵㥡愵搶㠴㕡戳搵摡ㄵ戵戶愴搶ㅣ戵㜶㔵慤㕤挳㥣㘶挹てっ愸㘹昹㜶昶㠷㡦㝡㙦㝦慢昲扤搷攷㡦扤晦㡦㍦ㄵ㡢挳㤸㜴㉥㕤攲㔴㘸㕥㠷㥥搷㑤攸㘰昹〰晦㙥敥㍢㜰ㅤ晢㤰晤㤴㍤㍥㙥ㅤ㍡㘰㍥㘱㙡摣攴慤㙡㙣㌷收ㄶ敤㑢㡥㙦〵搷愵ち㡢昶戴攳挶㈲㤴㡤ㄱㅢ㍦㠹ㄹ捡昶㤰㝤㜲ㄵ晥㕢㑦戴扤摢慥㠸㌰㠶摤挷㙢敢㈶㜰摦愴ㄹ㠹昵收㔸捡㝢㌲㘸昸㔶㜴㙦敦挱㙡㙣挶㘲㑦昷搸㍡㤳つ㡦㔵攱ㄳ㈲㤲㑢㝡愰晢戱㡢愶摢㄰ㄳ慢㑥㌲㝣㝦搷㌰扣㈳㔸摣㝣㜴㍡ㄴ㉦戶㐶㌷慣㘸〲愱㜳㐵昲摥戰换㘴㈸㔹搷㘸㘵㈹㠸㠴㉦㤷㌷收㥤㜵敡搷㐴㔸ㄵっ扣挲㤲㕢扤㠳㐳愹㡢㡥捤晢搸㈸㥣捥晡㙣㝢㉦〵㉤㝣㑢㔸㔸敦㌲愴扣戶㘰㉥扡攲捥㡥㈹挹㍢㌱㜰㑦㐷昷㜴㔰㙦㐴㤵挰㡦挳挰敤ㅣ㤹戰㔶㑣㠴〵敢㜴㘰㠹㥣㉣㤹㠴㉡㤹㙣㔶㔱㌲㡦昴昲㉦昲㡥攸㠱㙤㐶㐲㍦敦㍦戹捤㠸㌸戹愷攷戶㌸愳搲㘶㘴㥣晦㘸摦㤵戴ㅢ㈱㘷ㅦ攸㍢扢㠷㤱昲愱扢㍢ㅤ慦㝣ㅥ晡㠱ㅥ㕣㐱慦㔴昷㙥捥㜲摤㉥㙦戲搲㌶慤昰㥣攵散㍥㐲㤳㙣㕢戶昷晦㥤慣慡扢搲摤㥦㕣㐱昰㍦㘵晡㤶㉢挲扥㈸㐱攱㡡㡣ㄱ㤲ㄲ挹づ㤲㥤㈴扢㐰戴昷㄰㈶㌷㤵㈸〳扣戲慡慣㘹搷ㅤ㉢㕥搲㤷㠴㜳㘵㈹㐶ㅦ搰㐵㍥㑦㜱㙦㈸挶ㅤ攸㌲敥㈴戹ぢ愴㔰挸攸㜷㜳㤲㕥㌰敥攱捦ㅥ㤰㤱收改㠷攰捤昰㔵挸㘸㡣散㥦晣晣㈱愶㌱攴㜱〷㍣ㄲ㘹ㅥ昸㐶搹㙣㉦㘹㥣㌲愳愵㤸㡥搸㜷㤰摢㌵敥㈵戹て愴㜸㍦挸㤹㔳挲㠵ㅢ摦㉥㈸愳昱ㄴ扡改㤱㐹敤摣改㔵搷晣晡㔲ㄸ昸〰㜶㔳㘶㙣㑥搴㠱ぢ㈲挵搴扤戹愰搲㠸㜵敦㤴㠳㥦愲㜷㕥㉣ぢ㌳慥㈰㑣挷㐳摥ㅣ㌰㠵㡣愳戳搶慡收㈵㜰㘰㑡㐴㜵㠳戸㘱ㄶ㘱㘹㔵㐷つ㜱戶攸㌱搰㠸搵㤸慣〷扣戳㈶㜰㐷㙣㘰搲㤸㝣㉡愹昱挹㈱搹搷㝣扡㤰戶挰愱㈴慢㙤㕣〶㘵㐷挲㈹㐳㔱㘶㄰㤹㌲搹㕣㑡扢㍤攸㐲散戸㔱㌹ㄵ㙦㜹㉡〰慥ㄴㄲ摡㔲散扡づ〳搳晢㉡慢摢搱〹㍣收敢㡢〹㕢㉣㘵㈶っㅡ换〴ㅦ户㡢て㜹㘵㡣〷㐰摥昸昷て㡥㍤昴晡㑦㍥㑥㝦㕦㠶ぢ挹㘲㄰㥢ㄸ戴㜷㌶昱㈳㡢昱㈰㝥ち晤挶㌴㈲㤶㥥㤱㜶ㄳ㡣㐴㤷㉥㝡搸敤㐲㈸㈴攸换换挶摡戲ㄸ昲㉥〵攱戵挵㈰戸㐶攵て换㔶戴㈴㐴㑣㈴㌵㤸〲㐷搶ㄵ㐵挹㘶㍢昰㔱ㅢ攴㈲〶搳ㅦ〲ㄹ㥡㜰摤搱㈶挷㐸㝦ㄸ㕤㔹㘲扡㝤愸㍣〶㤸户散㍡戶㈳慣搱㙡㈳㈲㥥㌰ㄷㅤㄷ㠰㜴㜴㐱㘰〴搰㘰㜴攵㘰㜹搵㡤㔶㤵扦㐰ㅥ〴㘴㉦㘴㜶晥㙡晡挸摥挹慦㝦昳昰㠹晢晦㙢㕣㔷晥㥣づ㜴㐳㉣㡤〱慢摢㘴㈴㙣㙣ㅤ㍥㙤挷ㅡ㐳㤱㙥㕦昰㥤㌸ㅡ戴㈷ㅡ㜱㌰敤挴㔳㔱㕣戴㐱㔰㤵㡦散㤱㜱扡敤愱㌱晢愲㈳慥㉦㐰㘸㥦搹㌸〴㐴㕤挱㥥〲改つて㙣ㅣ㥦ち捥〴昱㤴ㄳ㘱㥢㙢㝢㝢っ㈷㈳㤷㤶㠴て攰㄰〲㍦摣㙣㔲戰扣㉣慣ㅥ㙢慣〶㡤戰㉥㘶愷戶〳昴㔰ㄲ户捥挰㜲攰搴捡㐳㥢ㅦ戵㙤㜲愷慤慡戰㌶㘵㡢㈷㤷㍣㍥㡣㌱㜰挱㐵㔶挱㠹㘲散㐷ㄵ〷㡢挶攳慣扦㠹戴㠱ㄹ〶摥㠲つ戵㈶㝤㐳㈹㕡㥥昵㈳挷ㄲ㠵戴㜵摡昱㠷搳敡㝣㈳敥ㄸ㌱㔷㜷愵㈳㜰㠹㜹ㅦ慡慦㥢愱戵ㅤ戴㠲㡤愱㈴㉡㔱㜴晣㙤㑤搰〹㥢㑣收㠳㘶〶攲㠳㤷ㄱ戵ㅥ㐷㌷㘵㑤搴搰㌳㐲戵摣ㄱ㤵㌶㉣㐸昷ㅤ愲戸㕢摤㜹戶㑥ぢ搳㤷㕡愸挶搶㤴㔸ㄹ㤶㌳〴っㅣㄷ㔹㔷散敡㙣捡㠳捡戰㈷ㄶ愳挰㙤挴㘲戸㔵㤳㡥㙥搸攷〵㘲っ㜰㝤戱㔵㍢㕢㡦㜱昳㘹昱㈳㘶摦㍥ㅡ㠲㐴㜲愹㤶ㄴ愹㈷扤㡦昱㜶㙥㠲㍥戴㐵慤攲〸戶㘵㜹晦ㄹ攵搵㔷㔸摥㝥㈶搳慣ㄴ㔸㌲ㅡ昱挶慤〳㜷㝡搲慥收㝤㌲㠹㜰㌲㜸ㄵ㥢㝤挴捣㐳戶㡣㝢戸ㄸ㌳㠷㌱㐲搷㜱㤱㘰㡡㥤扡改扡㙢挳昶慣㕦㜷ㅢ㤶㤸㌳ㄷ㠵摢㡣搹㐱攸㙤ㄳ㝤挹摣㕢愲慢㍥㜲㐹㙦㌳戳㐸挰㌵慦〹㕢づ㜳ㄹ愳っ戱㑡散〰ㅥ〵攳〰㕡㔴つ㌱晡㈷扥㈵ㄱ㠶散㕣扦攳换搴㄰㐲摢㠶㉥挶㌴㈲挶搶㐵㑢㝡㕣摢戴戹㘰㉥挰㈵搸㙡敢㍡攵㈴㕤摢挶慦愴㥡㜴㕤摦敡〱〳㔹愱㝣㤰挲㌵〴扤愴晤っ攵㑦つ昰㐲搳㡤㌵摢㠰㠸㍣晢㘵㄰攴㜱㌴挲〸㤶〰㠷〵㈷㜶挵愰㉤挷㘵㍤㑦㤷愰㌴〷散㠵㈵攰戶愹㈱㝢㈶㜴㉣搷昱〵㐱〸㤲㌲㑣挷捤㠹㉢㐸ㅦ㥣つ㈲㠷搹摥㈱㝢㈱㌴晤㘸㤹昰扣扥戶戳愳㈵㤵愵搹㤳㡥て〷㑡摥挹晡㠸㕤㕤ち慥㈳㘱摣昰晣ㄹ㜳㌹摡ㄶ㡡㘲ち㍡㈹㠹㔷愹㡡慡㉡㜹㌵扦搵戳ちㄶづ㤶〷挱㔲㈵㐹㔵挵㙢㘷ㅦ㝦愵㤶搲攴つ晤㤵㙢敡㐸扡昶扣㌹戶戲敤㡣挱挶㌸㥦攱ㅢ㥦㥤戹㌰扢㥥昲晢㔴㈹㜳㡤ㄷ攵㍥㐷㠱㌴㡢㔶㝥㠱收㌸㥣㤸ち晢㘸㌹㠶搴㌸㕢摤收㔷戰攵ㅣ㕡㈲㑥㑦㑥㘷㜵ㅡ㌷扦㈲ㅣㅦ愱ㄷ㌷㘶挴摣攱愴㐱㌸攷㤹㙥㤴㡥㔵〲捦㌳㘹㕡㌴换㉡攲戶挸㑢㙣㡤㐸㘲搸㈰搲晥搲㉥㜳ㄵ㕤收慡散挲㜱捣㥣愱慣㤳㔷㜰挵っ㤱愴昵㥣㝡㥥つ收昵戶㠵㑤挲㠴攴㉤ㄵ〲㘵㤱㠶〹愰摡㝤㍢㑦㉥㤴㔰㜷ㄹ㜷〷㡡㑥㕡㕤㕥㔱攵ㄹ慥㙣㌱㈱〳昳㤵挱摥㜸ㄲ慦搶攴挷ㄹ摥㤳㔹摡〰ㄸ㝡㘴㄰㔲㤸㍢攱戰㜱㠸㌳搲㤲㘳慡愲敦ㅤ㤹昷戸挲㕣㘰㕡搳㐸晤〶攱㐰晡㠹㈷て搵㌲愴㠴㈵收㐵㉡㐸㉡㈲㔹戹〲ㅣㅣ收搹㔱㐵挶㈱挷㡣㡡㥥攸㤰戲挹㘸摡㘰扥搷扢㘶㥢扣昶愶昷挷昶㑦㔵戳ㅢ昸扦㜷敥〸㈲㉢户㐵ㄸ㘱ㅣ㈶㜹ち㐴㘱挶㠵晢改㥡㜰㠴ㄳ㡥㠲㘸扣㜸㜷㝢挹愶㌹〴㝥㠸搱㍣收㌶昲ㅥ户〳戸愱㈳攳㠱ㅣ〹㐴愲て收㤹㘳㌰㥥〶昹攳㡤ㅢ挷昱㤳㔱ㅥ〴㘹扥㕦㡡㉤㔹攰㌱㜴ㅢ㥦〷搱㜸〳戹戵ㅢてㅦ㉦戵㕤㐳改愳搱づ晢㕣挳攴攵㜸ㅥ㔸㈸㘶搷㜶㜰㠲㕣㠲㐸扢㍦㍡㜴㝥挴挱㘵㑥㙥攱㠵慦㌰〵搲㉤㠳捥戹改摥㈲捥摣ㅡ㘲㉤㘸扦㐱㑥攰搶摥㐲㤷ㄸ㔸㘱㍥慢㔶㐳㥥〷㉤㉡扥㘰㝣㠱戴㤰㔱㜸㔳摣攰㌶ち敦㌴ㅢ㝡㌵攲慦㍥㠷㐷ㄷ搸攳昳扢搶㑤㥤㐱㙤捣攵㌷搹㕥㍥搲㜹㠶㥣攰敢㠹敦㌶慣㐱攱昱㈲㝢㈷搳㡡戴㘳㠶㠸㥢㐶㈵㠶㌲㕣㘳ㄱ㥦慡昱㥡㡢㌳㠱㔵收㠰㤲ㅡ㥤㈰ㄹ挶愲㠳㄰〰㌷搷㥤昵㙤㍤换㙣捡攰敥慥㉣扢㝣㡣㈳っ㝦摡㉦愱愲㑤㥦攷づ搶戵挲㘷㔸昴㈹㤰摤愷㥤㝡ㄸ㐴㠱ㅤ㡦㔶㠱㙢㐶昹摤挵〶挲㥤搰㝥づ㡥㍤摦挹㡤攵㝣㝥搸㤴㡡㉥㕣昳㠳敢扥㕣㡤ㄶ昱昳㤳㤴搷挰〰㕦㐳摣㉢换攷㈰挵㔲㌳㔴㤶ㄸ㘴㔸㑡っ㌴㉣㈵㐶ㄵ㤶ㄲ㈳ぢ换〸㘳〱ㅦ愷つ摤搶㔲㘲〴愱ㅡ昵㘹㤰ㅤ㤵挹㕡攷挷㕢㝤〶摤㐵㜴换㔸㝢ㅥ㥦㙣昴㔳攸ㄹ㐶㑦ㅢ㕥㈹㌱〴㤱㡢㌱㑢挲㜴戹晣㈴慡搰搲愵〴收㔰攱〴晥㉢㈷㐸昰摦㍡㉥搸㈸搱愸㈸㑤攳っ挸㔰㔶㈱㉢㘶ㅥつ㘶晡㡣㠷㐹昶㠱㈸㍦㑥㜳㜲ㅢ㤲㜵㍦㑡〷扡㤳㜵㈵扥㕣㜲㕥㈰㤳ぢ㈴ㄷ㐱ちㅡ摦昴搸收㘹愲〴㕡慣㝦ㄳ㘴搶㐰戳㘹戵㠳㜶昲㐹㡥㠱㐷㘶㘷㕣愹昲㈲㔰㐶㠸慦㜲㜳〰捤挰ㄶ挸㐰愶搲〴㤸㘶戴㙦㥥㘳㠶㙣昱㘱摤㥥て㜱戰つ搸戳ㄱ愰戹㤵㐷慡㍢挶㔷㔲㝦㍢㐴㕦㌸㘱㡥㐷㍦戴挶㠴㥡摡搳晥㘹搸摤攷㕥摢晤㘳㕤ㅥ捤㍢愸ち㔸扤㐵㔴愲㕦挲换搶㍦捦㐸㠷㡢㔴攵晢搰㍢晤戳昰慦㠳昷愴昷㈴㌵㘳㍣㡦戹晡㤷戸㜸㘴㠴㤵㘴ㅦ㠸扤㉦愰㈷㠱㌶㌲㜳愷搱㈴㡥㙤㙥〲㙤㐶㍥㠶ㄸ摢昱改昴㈴㍥㠵慥㤱㜱ㄶ㘸㐴㤳づ㤲㔳㥦摥ㅡ㉦摡〲㈱扣晣晦㉥㌶昳㈹昸搰㥢搶〳ㅣ㌹搲㍤昳慡慥搰昴戹㘱攵㉤扣㠱㙦㈱戸挸〳㔵搲ㅤ攴挰㜷搲〱愲㈰攳㌲㠸㐶㌹摥戲㠲昹敡㉤㥥㍢㈶ㅥ㔵愸ㅤ昲㌰ㄶ㐱㈸㕡晥㡦㕣〶愱敡搵㔵愵㝥搹扡㝣昹挳㤱摣攸㥥摣ㄷ㑦ㄴ㕦昹摢ㅦ摥晤挶㍢㕦㍥晥捦㡦㕥㝢敤㥤扦㝦攳挶㐷扦㔸㍣晥扢户摥晡敤戳㙦摣㜸㜷愷晤愶晡搳て攷摥㝣㘹晣摡㑢㉦摡ㄷㅥ㥢㜹改昹慢攷挶捦敥ㄸ换㘶〷〶昶敤晡晤摤㡦㤴扥昶攲捦㤴㕦晦昵㉥㕦㤱敦挶ぢ㡣㍡〸ぢ愳㐵㠹㙢㤰㘱挳㐲挵㄰㈰㐳㙡㠹㌳搸㌹㤴㔳搸㉤㠵昶㙡㉡戴㐹㜴攴㤱〵收㔴㌹昰㑡㍡挰扢户戱〴愲㤰㔰愲㠶挳㤶㈴㙣㕤〵㘹㤶㔲戳㌱昸㍦㄰攱㘳㐱</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</si>
</sst>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
    <numFmt numFmtId="165" formatCode="0.0%"/>
  </numFmts>
  <fonts count="5" x14ac:knownFonts="1">
    <font>
      <sz val="11"/>
      <color theme="1"/>
      <name val="Calibri"/>
      <family val="2"/>
      <scheme val="minor"/>
    </font>
    <font>
      <b/>
      <sz val="11"/>
      <color theme="1"/>
      <name val="Calibri"/>
      <family val="2"/>
      <scheme val="minor"/>
    </font>
    <font>
      <b/>
      <sz val="11"/>
      <color rgb="FFFF0000"/>
      <name val="Calibri"/>
      <family val="2"/>
      <scheme val="minor"/>
    </font>
    <font>
      <b/>
      <sz val="11"/>
      <color theme="0"/>
      <name val="Calibri"/>
      <family val="2"/>
      <scheme val="minor"/>
    </font>
    <font>
      <sz val="11"/>
      <color theme="0"/>
      <name val="Calibri"/>
      <family val="2"/>
      <scheme val="minor"/>
    </font>
  </fonts>
  <fills count="7">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
      <patternFill patternType="solid">
        <fgColor theme="6" tint="0.39997558519241921"/>
        <bgColor indexed="64"/>
      </patternFill>
    </fill>
    <fill>
      <patternFill patternType="solid">
        <fgColor rgb="FF00FFFF"/>
        <bgColor indexed="64"/>
      </patternFill>
    </fill>
    <fill>
      <patternFill patternType="solid">
        <fgColor rgb="FFA5A5A5"/>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double">
        <color rgb="FF3F3F3F"/>
      </left>
      <right style="double">
        <color rgb="FF3F3F3F"/>
      </right>
      <top style="double">
        <color rgb="FF3F3F3F"/>
      </top>
      <bottom style="double">
        <color rgb="FF3F3F3F"/>
      </bottom>
      <diagonal/>
    </border>
  </borders>
  <cellStyleXfs count="2">
    <xf numFmtId="0" fontId="0" fillId="0" borderId="0"/>
    <xf numFmtId="0" fontId="3" fillId="6" borderId="18" applyNumberFormat="0" applyAlignment="0" applyProtection="0"/>
  </cellStyleXfs>
  <cellXfs count="61">
    <xf numFmtId="0" fontId="0" fillId="0" borderId="0" xfId="0"/>
    <xf numFmtId="0" fontId="0" fillId="0" borderId="1" xfId="0" applyBorder="1"/>
    <xf numFmtId="0" fontId="2" fillId="0" borderId="0" xfId="0" applyFont="1"/>
    <xf numFmtId="0" fontId="1" fillId="0" borderId="0" xfId="0" applyFont="1"/>
    <xf numFmtId="0" fontId="1" fillId="2" borderId="1" xfId="0" applyFont="1" applyFill="1" applyBorder="1" applyAlignment="1">
      <alignment horizontal="center"/>
    </xf>
    <xf numFmtId="1" fontId="0" fillId="0" borderId="1" xfId="0" applyNumberFormat="1" applyBorder="1"/>
    <xf numFmtId="0" fontId="0" fillId="0" borderId="1" xfId="0" applyBorder="1" applyAlignment="1">
      <alignment horizontal="center"/>
    </xf>
    <xf numFmtId="1" fontId="0" fillId="0" borderId="0" xfId="0" applyNumberFormat="1"/>
    <xf numFmtId="0" fontId="0" fillId="2" borderId="1" xfId="0" applyFill="1" applyBorder="1" applyAlignment="1">
      <alignment horizontal="center"/>
    </xf>
    <xf numFmtId="0" fontId="0" fillId="2" borderId="1" xfId="0" applyFill="1" applyBorder="1"/>
    <xf numFmtId="0" fontId="0" fillId="3" borderId="1" xfId="0" applyFill="1" applyBorder="1"/>
    <xf numFmtId="164" fontId="0" fillId="3" borderId="1" xfId="0" applyNumberFormat="1" applyFill="1" applyBorder="1"/>
    <xf numFmtId="0" fontId="0" fillId="3" borderId="1" xfId="0" applyFill="1" applyBorder="1" applyAlignment="1">
      <alignment horizontal="center"/>
    </xf>
    <xf numFmtId="164" fontId="0" fillId="0" borderId="1" xfId="0" applyNumberFormat="1" applyBorder="1"/>
    <xf numFmtId="164" fontId="0" fillId="0" borderId="1" xfId="0" applyNumberFormat="1" applyBorder="1" applyAlignment="1">
      <alignment horizontal="center"/>
    </xf>
    <xf numFmtId="0" fontId="0" fillId="2" borderId="5" xfId="0" applyFill="1" applyBorder="1" applyAlignment="1">
      <alignment horizontal="center"/>
    </xf>
    <xf numFmtId="0" fontId="0" fillId="2" borderId="7" xfId="0" applyFill="1" applyBorder="1" applyAlignment="1">
      <alignment horizontal="center"/>
    </xf>
    <xf numFmtId="0" fontId="0" fillId="2" borderId="6" xfId="0" applyFill="1" applyBorder="1"/>
    <xf numFmtId="0" fontId="0" fillId="2" borderId="9" xfId="0" applyFill="1" applyBorder="1"/>
    <xf numFmtId="0" fontId="0" fillId="2" borderId="3" xfId="0" applyFill="1" applyBorder="1" applyAlignment="1">
      <alignment horizontal="center"/>
    </xf>
    <xf numFmtId="0" fontId="0" fillId="2" borderId="4" xfId="0" applyFill="1" applyBorder="1"/>
    <xf numFmtId="164" fontId="0" fillId="2" borderId="12" xfId="0" applyNumberFormat="1" applyFill="1" applyBorder="1" applyAlignment="1">
      <alignment horizontal="center"/>
    </xf>
    <xf numFmtId="164" fontId="0" fillId="2" borderId="2" xfId="0" applyNumberFormat="1" applyFill="1" applyBorder="1" applyAlignment="1">
      <alignment horizontal="center"/>
    </xf>
    <xf numFmtId="164" fontId="0" fillId="2" borderId="4" xfId="0" applyNumberFormat="1" applyFill="1" applyBorder="1" applyAlignment="1">
      <alignment horizontal="center"/>
    </xf>
    <xf numFmtId="0" fontId="0" fillId="2" borderId="13" xfId="0" applyFill="1" applyBorder="1" applyAlignment="1">
      <alignment horizontal="center"/>
    </xf>
    <xf numFmtId="0" fontId="0" fillId="2" borderId="14" xfId="0" applyFill="1" applyBorder="1" applyAlignment="1">
      <alignment horizontal="center"/>
    </xf>
    <xf numFmtId="0" fontId="0" fillId="2" borderId="15" xfId="0" applyFill="1" applyBorder="1" applyAlignment="1">
      <alignment horizontal="center"/>
    </xf>
    <xf numFmtId="0" fontId="0" fillId="2" borderId="16" xfId="0" applyFill="1" applyBorder="1" applyAlignment="1">
      <alignment horizontal="center"/>
    </xf>
    <xf numFmtId="0" fontId="1" fillId="2" borderId="1" xfId="0" applyFont="1" applyFill="1" applyBorder="1"/>
    <xf numFmtId="0" fontId="0" fillId="0" borderId="0" xfId="0" applyFill="1" applyBorder="1"/>
    <xf numFmtId="0" fontId="0" fillId="0" borderId="0" xfId="0" applyBorder="1"/>
    <xf numFmtId="164" fontId="0" fillId="0" borderId="0" xfId="0" applyNumberFormat="1"/>
    <xf numFmtId="164" fontId="0" fillId="4" borderId="1" xfId="0" applyNumberFormat="1" applyFill="1" applyBorder="1" applyAlignment="1">
      <alignment horizontal="center"/>
    </xf>
    <xf numFmtId="164" fontId="0" fillId="4" borderId="10" xfId="0" applyNumberFormat="1" applyFill="1" applyBorder="1" applyAlignment="1">
      <alignment horizontal="center"/>
    </xf>
    <xf numFmtId="164" fontId="0" fillId="4" borderId="6" xfId="0" applyNumberFormat="1" applyFill="1" applyBorder="1" applyAlignment="1">
      <alignment horizontal="center"/>
    </xf>
    <xf numFmtId="164" fontId="0" fillId="4" borderId="11" xfId="0" applyNumberFormat="1" applyFill="1" applyBorder="1" applyAlignment="1">
      <alignment horizontal="center"/>
    </xf>
    <xf numFmtId="164" fontId="0" fillId="4" borderId="8" xfId="0" applyNumberFormat="1" applyFill="1" applyBorder="1" applyAlignment="1">
      <alignment horizontal="center"/>
    </xf>
    <xf numFmtId="164" fontId="0" fillId="4" borderId="9" xfId="0" applyNumberFormat="1" applyFill="1" applyBorder="1" applyAlignment="1">
      <alignment horizontal="center"/>
    </xf>
    <xf numFmtId="0" fontId="0" fillId="4" borderId="1" xfId="0" applyFill="1" applyBorder="1" applyAlignment="1">
      <alignment horizontal="center" wrapText="1"/>
    </xf>
    <xf numFmtId="0" fontId="0" fillId="2" borderId="1" xfId="0" applyFill="1" applyBorder="1" applyAlignment="1">
      <alignment horizontal="center"/>
    </xf>
    <xf numFmtId="0" fontId="0" fillId="2" borderId="1" xfId="0" applyFill="1" applyBorder="1" applyAlignment="1">
      <alignment horizontal="center"/>
    </xf>
    <xf numFmtId="9" fontId="0" fillId="0" borderId="0" xfId="0" applyNumberFormat="1"/>
    <xf numFmtId="9" fontId="0" fillId="0" borderId="1" xfId="0" applyNumberFormat="1" applyBorder="1" applyAlignment="1">
      <alignment horizontal="center"/>
    </xf>
    <xf numFmtId="9" fontId="0" fillId="4" borderId="1" xfId="0" applyNumberFormat="1" applyFill="1" applyBorder="1" applyAlignment="1">
      <alignment horizontal="center"/>
    </xf>
    <xf numFmtId="3" fontId="0" fillId="0" borderId="1" xfId="0" applyNumberFormat="1" applyBorder="1" applyAlignment="1">
      <alignment horizontal="center"/>
    </xf>
    <xf numFmtId="0" fontId="0" fillId="0" borderId="0" xfId="0" quotePrefix="1"/>
    <xf numFmtId="0" fontId="0" fillId="0" borderId="1" xfId="0" applyFill="1" applyBorder="1" applyAlignment="1">
      <alignment horizontal="center"/>
    </xf>
    <xf numFmtId="0" fontId="0" fillId="2" borderId="1" xfId="0" applyFill="1" applyBorder="1" applyAlignment="1">
      <alignment horizontal="center" wrapText="1"/>
    </xf>
    <xf numFmtId="1" fontId="0" fillId="0" borderId="1" xfId="0" applyNumberFormat="1" applyBorder="1" applyAlignment="1">
      <alignment horizontal="center"/>
    </xf>
    <xf numFmtId="164" fontId="0" fillId="3" borderId="1" xfId="0" applyNumberFormat="1" applyFill="1" applyBorder="1" applyAlignment="1">
      <alignment horizontal="center"/>
    </xf>
    <xf numFmtId="0" fontId="0" fillId="2" borderId="1" xfId="0" applyFill="1" applyBorder="1" applyAlignment="1">
      <alignment horizontal="center"/>
    </xf>
    <xf numFmtId="0" fontId="1" fillId="0" borderId="1" xfId="0" applyFont="1" applyBorder="1" applyAlignment="1">
      <alignment horizontal="center"/>
    </xf>
    <xf numFmtId="164" fontId="1" fillId="0" borderId="1" xfId="0" applyNumberFormat="1" applyFont="1" applyBorder="1" applyAlignment="1">
      <alignment horizontal="center"/>
    </xf>
    <xf numFmtId="165" fontId="1" fillId="3" borderId="1" xfId="0" applyNumberFormat="1" applyFont="1" applyFill="1" applyBorder="1" applyAlignment="1">
      <alignment horizontal="center"/>
    </xf>
    <xf numFmtId="0" fontId="1" fillId="0" borderId="1" xfId="0" applyFont="1" applyFill="1" applyBorder="1" applyAlignment="1">
      <alignment horizontal="center"/>
    </xf>
    <xf numFmtId="0" fontId="0" fillId="5" borderId="1" xfId="0" applyFill="1" applyBorder="1" applyAlignment="1">
      <alignment horizontal="center"/>
    </xf>
    <xf numFmtId="0" fontId="4" fillId="0" borderId="0" xfId="1" applyFont="1" applyFill="1" applyBorder="1"/>
    <xf numFmtId="0" fontId="0" fillId="2" borderId="1" xfId="0" applyFill="1" applyBorder="1" applyAlignment="1">
      <alignment horizontal="center"/>
    </xf>
    <xf numFmtId="0" fontId="0" fillId="4" borderId="1" xfId="0" applyFill="1" applyBorder="1" applyAlignment="1">
      <alignment horizontal="center"/>
    </xf>
    <xf numFmtId="0" fontId="0" fillId="4" borderId="17" xfId="0" applyFill="1" applyBorder="1" applyAlignment="1">
      <alignment horizontal="center"/>
    </xf>
    <xf numFmtId="0" fontId="0" fillId="4" borderId="2" xfId="0" applyFill="1" applyBorder="1" applyAlignment="1">
      <alignment horizontal="center"/>
    </xf>
  </cellXfs>
  <cellStyles count="2">
    <cellStyle name="Check Cell" xfId="1" builtinId="23"/>
    <cellStyle name="Normal" xfId="0" builtinId="0"/>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6"/>
  <sheetViews>
    <sheetView showGridLines="0" tabSelected="1" workbookViewId="0">
      <selection activeCell="A3" sqref="A3"/>
    </sheetView>
  </sheetViews>
  <sheetFormatPr defaultColWidth="22.28515625" defaultRowHeight="15" x14ac:dyDescent="0.25"/>
  <cols>
    <col min="1" max="1" width="17" customWidth="1"/>
    <col min="2" max="2" width="4.5703125" hidden="1" customWidth="1"/>
    <col min="3" max="3" width="18" bestFit="1" customWidth="1"/>
    <col min="4" max="4" width="18.85546875" bestFit="1" customWidth="1"/>
  </cols>
  <sheetData>
    <row r="1" spans="1:13" x14ac:dyDescent="0.25">
      <c r="A1" s="2" t="s">
        <v>9</v>
      </c>
    </row>
    <row r="3" spans="1:13" x14ac:dyDescent="0.25">
      <c r="A3" s="3" t="s">
        <v>127</v>
      </c>
    </row>
    <row r="4" spans="1:13" x14ac:dyDescent="0.25">
      <c r="A4" s="39" t="s">
        <v>126</v>
      </c>
      <c r="B4" s="9"/>
      <c r="C4" s="9" t="s">
        <v>125</v>
      </c>
      <c r="D4" s="50" t="s">
        <v>135</v>
      </c>
    </row>
    <row r="5" spans="1:13" x14ac:dyDescent="0.25">
      <c r="A5" s="43">
        <v>0.2</v>
      </c>
      <c r="B5" s="42">
        <v>0</v>
      </c>
      <c r="C5" s="39">
        <v>1</v>
      </c>
      <c r="D5" s="50" t="s">
        <v>0</v>
      </c>
    </row>
    <row r="6" spans="1:13" x14ac:dyDescent="0.25">
      <c r="A6" s="43">
        <v>0.4</v>
      </c>
      <c r="B6" s="42">
        <f>B5+A5</f>
        <v>0.2</v>
      </c>
      <c r="C6" s="39">
        <v>2</v>
      </c>
      <c r="D6" s="50" t="s">
        <v>96</v>
      </c>
    </row>
    <row r="7" spans="1:13" x14ac:dyDescent="0.25">
      <c r="A7" s="43">
        <v>0.39</v>
      </c>
      <c r="B7" s="42">
        <f>B6+A6</f>
        <v>0.60000000000000009</v>
      </c>
      <c r="C7" s="39">
        <v>3</v>
      </c>
      <c r="D7" s="50" t="s">
        <v>97</v>
      </c>
    </row>
    <row r="8" spans="1:13" x14ac:dyDescent="0.25">
      <c r="A8" s="43">
        <v>0.01</v>
      </c>
      <c r="B8" s="42">
        <f>B7+A7</f>
        <v>0.9900000000000001</v>
      </c>
      <c r="C8" s="39">
        <v>4</v>
      </c>
      <c r="D8" s="50" t="s">
        <v>98</v>
      </c>
    </row>
    <row r="10" spans="1:13" x14ac:dyDescent="0.25">
      <c r="A10" s="3" t="s">
        <v>134</v>
      </c>
    </row>
    <row r="11" spans="1:13" x14ac:dyDescent="0.25">
      <c r="A11" s="40" t="s">
        <v>126</v>
      </c>
      <c r="B11" s="9"/>
      <c r="C11" s="9" t="s">
        <v>125</v>
      </c>
      <c r="D11" s="50" t="s">
        <v>135</v>
      </c>
    </row>
    <row r="12" spans="1:13" x14ac:dyDescent="0.25">
      <c r="A12" s="43">
        <v>0.05</v>
      </c>
      <c r="B12" s="42">
        <v>0</v>
      </c>
      <c r="C12" s="39">
        <v>1</v>
      </c>
      <c r="D12" s="50" t="s">
        <v>0</v>
      </c>
      <c r="I12" s="30"/>
      <c r="J12" s="30"/>
      <c r="K12" s="30"/>
      <c r="L12" s="30"/>
      <c r="M12" s="30"/>
    </row>
    <row r="13" spans="1:13" x14ac:dyDescent="0.25">
      <c r="A13" s="43">
        <v>0.4</v>
      </c>
      <c r="B13" s="42">
        <f>B12+A12</f>
        <v>0.05</v>
      </c>
      <c r="C13" s="39">
        <v>2</v>
      </c>
      <c r="D13" s="50" t="s">
        <v>96</v>
      </c>
      <c r="I13" s="30"/>
      <c r="J13" s="30"/>
      <c r="K13" s="30"/>
      <c r="L13" s="30"/>
      <c r="M13" s="30"/>
    </row>
    <row r="14" spans="1:13" x14ac:dyDescent="0.25">
      <c r="A14" s="43">
        <v>0.5</v>
      </c>
      <c r="B14" s="42">
        <f>B13+A13</f>
        <v>0.45</v>
      </c>
      <c r="C14" s="39">
        <v>3</v>
      </c>
      <c r="D14" s="50" t="s">
        <v>97</v>
      </c>
      <c r="I14" s="30"/>
      <c r="J14" s="30"/>
      <c r="K14" s="30"/>
      <c r="L14" s="30"/>
      <c r="M14" s="30"/>
    </row>
    <row r="15" spans="1:13" x14ac:dyDescent="0.25">
      <c r="A15" s="43">
        <v>0.05</v>
      </c>
      <c r="B15" s="42">
        <f>B14+A14</f>
        <v>0.95</v>
      </c>
      <c r="C15" s="39">
        <v>4</v>
      </c>
      <c r="D15" s="50" t="s">
        <v>98</v>
      </c>
      <c r="I15" s="30"/>
      <c r="J15" s="30"/>
      <c r="K15" s="56"/>
      <c r="L15" s="30"/>
      <c r="M15" s="30"/>
    </row>
    <row r="16" spans="1:13" x14ac:dyDescent="0.25">
      <c r="I16" s="30"/>
      <c r="J16" s="30"/>
      <c r="K16" s="30"/>
      <c r="L16" s="30"/>
      <c r="M16" s="30"/>
    </row>
    <row r="17" spans="1:4" x14ac:dyDescent="0.25">
      <c r="A17" s="3" t="s">
        <v>131</v>
      </c>
    </row>
    <row r="18" spans="1:4" x14ac:dyDescent="0.25">
      <c r="A18" s="40" t="s">
        <v>126</v>
      </c>
      <c r="B18" s="9"/>
      <c r="C18" s="9" t="s">
        <v>125</v>
      </c>
      <c r="D18" s="50" t="s">
        <v>135</v>
      </c>
    </row>
    <row r="19" spans="1:4" x14ac:dyDescent="0.25">
      <c r="A19" s="43">
        <v>0.05</v>
      </c>
      <c r="B19" s="42">
        <v>0</v>
      </c>
      <c r="C19" s="39">
        <v>1</v>
      </c>
      <c r="D19" s="50" t="s">
        <v>0</v>
      </c>
    </row>
    <row r="20" spans="1:4" x14ac:dyDescent="0.25">
      <c r="A20" s="43">
        <v>0.05</v>
      </c>
      <c r="B20" s="42">
        <f>B19+A19</f>
        <v>0.05</v>
      </c>
      <c r="C20" s="39">
        <v>2</v>
      </c>
      <c r="D20" s="50" t="s">
        <v>96</v>
      </c>
    </row>
    <row r="21" spans="1:4" x14ac:dyDescent="0.25">
      <c r="A21" s="43">
        <v>0.75</v>
      </c>
      <c r="B21" s="42">
        <f>B20+A20</f>
        <v>0.1</v>
      </c>
      <c r="C21" s="39">
        <v>3</v>
      </c>
      <c r="D21" s="50" t="s">
        <v>97</v>
      </c>
    </row>
    <row r="22" spans="1:4" x14ac:dyDescent="0.25">
      <c r="A22" s="43">
        <v>0.15</v>
      </c>
      <c r="B22" s="42">
        <f>B21+A21</f>
        <v>0.85</v>
      </c>
      <c r="C22" s="39">
        <v>4</v>
      </c>
      <c r="D22" s="50" t="s">
        <v>98</v>
      </c>
    </row>
    <row r="23" spans="1:4" x14ac:dyDescent="0.25">
      <c r="A23" s="3"/>
    </row>
    <row r="24" spans="1:4" x14ac:dyDescent="0.25">
      <c r="A24" s="3" t="s">
        <v>132</v>
      </c>
    </row>
    <row r="25" spans="1:4" x14ac:dyDescent="0.25">
      <c r="A25" s="40" t="s">
        <v>126</v>
      </c>
      <c r="B25" s="9"/>
      <c r="C25" s="9" t="s">
        <v>125</v>
      </c>
      <c r="D25" s="50" t="s">
        <v>135</v>
      </c>
    </row>
    <row r="26" spans="1:4" x14ac:dyDescent="0.25">
      <c r="A26" s="43">
        <v>0.01</v>
      </c>
      <c r="B26" s="42">
        <v>0</v>
      </c>
      <c r="C26" s="39">
        <v>1</v>
      </c>
      <c r="D26" s="50" t="s">
        <v>0</v>
      </c>
    </row>
    <row r="27" spans="1:4" x14ac:dyDescent="0.25">
      <c r="A27" s="43">
        <v>0.01</v>
      </c>
      <c r="B27" s="42">
        <f>B26+A26</f>
        <v>0.01</v>
      </c>
      <c r="C27" s="39">
        <v>2</v>
      </c>
      <c r="D27" s="50" t="s">
        <v>96</v>
      </c>
    </row>
    <row r="28" spans="1:4" x14ac:dyDescent="0.25">
      <c r="A28" s="43">
        <v>0.18</v>
      </c>
      <c r="B28" s="42">
        <f>B27+A27</f>
        <v>0.02</v>
      </c>
      <c r="C28" s="39">
        <v>3</v>
      </c>
      <c r="D28" s="50" t="s">
        <v>97</v>
      </c>
    </row>
    <row r="29" spans="1:4" x14ac:dyDescent="0.25">
      <c r="A29" s="43">
        <v>0.8</v>
      </c>
      <c r="B29" s="42">
        <f>B28+A28</f>
        <v>0.19999999999999998</v>
      </c>
      <c r="C29" s="39">
        <v>4</v>
      </c>
      <c r="D29" s="50" t="s">
        <v>98</v>
      </c>
    </row>
    <row r="30" spans="1:4" x14ac:dyDescent="0.25">
      <c r="A30" s="41"/>
    </row>
    <row r="31" spans="1:4" x14ac:dyDescent="0.25">
      <c r="A31" s="3" t="s">
        <v>133</v>
      </c>
    </row>
    <row r="32" spans="1:4" x14ac:dyDescent="0.25">
      <c r="A32" s="40" t="s">
        <v>126</v>
      </c>
      <c r="B32" s="9"/>
      <c r="C32" s="9" t="s">
        <v>125</v>
      </c>
      <c r="D32" s="50" t="s">
        <v>135</v>
      </c>
    </row>
    <row r="33" spans="1:4" x14ac:dyDescent="0.25">
      <c r="A33" s="43">
        <v>0.1</v>
      </c>
      <c r="B33" s="42">
        <v>0</v>
      </c>
      <c r="C33" s="39">
        <v>1</v>
      </c>
      <c r="D33" s="50" t="s">
        <v>0</v>
      </c>
    </row>
    <row r="34" spans="1:4" x14ac:dyDescent="0.25">
      <c r="A34" s="43">
        <v>0.1</v>
      </c>
      <c r="B34" s="42">
        <f>B33+A33</f>
        <v>0.1</v>
      </c>
      <c r="C34" s="39">
        <v>2</v>
      </c>
      <c r="D34" s="50" t="s">
        <v>96</v>
      </c>
    </row>
    <row r="35" spans="1:4" x14ac:dyDescent="0.25">
      <c r="A35" s="43">
        <v>0.75</v>
      </c>
      <c r="B35" s="42">
        <f>B34+A34</f>
        <v>0.2</v>
      </c>
      <c r="C35" s="39">
        <v>3</v>
      </c>
      <c r="D35" s="50" t="s">
        <v>97</v>
      </c>
    </row>
    <row r="36" spans="1:4" x14ac:dyDescent="0.25">
      <c r="A36" s="43">
        <v>0.05</v>
      </c>
      <c r="B36" s="42">
        <f>B35+A35</f>
        <v>0.95</v>
      </c>
      <c r="C36" s="39">
        <v>4</v>
      </c>
      <c r="D36" s="50" t="s">
        <v>98</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10"/>
  <sheetViews>
    <sheetView showGridLines="0" topLeftCell="S1" workbookViewId="0">
      <selection activeCell="B11" sqref="B11:H11"/>
    </sheetView>
  </sheetViews>
  <sheetFormatPr defaultRowHeight="15" x14ac:dyDescent="0.25"/>
  <cols>
    <col min="1" max="1" width="44.7109375" bestFit="1" customWidth="1"/>
    <col min="2" max="2" width="13.85546875" bestFit="1" customWidth="1"/>
    <col min="3" max="3" width="7.5703125" bestFit="1" customWidth="1"/>
    <col min="4" max="4" width="20.140625" customWidth="1"/>
    <col min="5" max="6" width="20" customWidth="1"/>
    <col min="7" max="10" width="14" bestFit="1" customWidth="1"/>
    <col min="11" max="11" width="8.85546875" bestFit="1" customWidth="1"/>
    <col min="12" max="12" width="7.28515625" bestFit="1" customWidth="1"/>
    <col min="13" max="13" width="8" bestFit="1" customWidth="1"/>
    <col min="14" max="16" width="10.42578125" bestFit="1" customWidth="1"/>
    <col min="17" max="17" width="8" bestFit="1" customWidth="1"/>
    <col min="18" max="18" width="8.7109375" bestFit="1" customWidth="1"/>
    <col min="19" max="21" width="11.140625" bestFit="1" customWidth="1"/>
    <col min="22" max="22" width="15.85546875" bestFit="1" customWidth="1"/>
    <col min="23" max="23" width="13.140625" bestFit="1" customWidth="1"/>
    <col min="24" max="24" width="11.140625" bestFit="1" customWidth="1"/>
    <col min="25" max="25" width="11.42578125" bestFit="1" customWidth="1"/>
    <col min="26" max="26" width="11.140625" bestFit="1" customWidth="1"/>
    <col min="27" max="27" width="11.42578125" bestFit="1" customWidth="1"/>
    <col min="28" max="28" width="11.140625" bestFit="1" customWidth="1"/>
    <col min="29" max="29" width="11.42578125" bestFit="1" customWidth="1"/>
    <col min="30" max="30" width="11.140625" bestFit="1" customWidth="1"/>
    <col min="31" max="31" width="11.42578125" bestFit="1" customWidth="1"/>
    <col min="32" max="32" width="14.5703125" bestFit="1" customWidth="1"/>
    <col min="33" max="33" width="14.85546875" bestFit="1" customWidth="1"/>
    <col min="35" max="35" width="17.5703125" bestFit="1" customWidth="1"/>
    <col min="36" max="36" width="8.5703125" bestFit="1" customWidth="1"/>
  </cols>
  <sheetData>
    <row r="1" spans="1:36" x14ac:dyDescent="0.25">
      <c r="A1" s="2" t="s">
        <v>78</v>
      </c>
      <c r="G1" s="7"/>
    </row>
    <row r="2" spans="1:36" x14ac:dyDescent="0.25">
      <c r="G2" s="7"/>
    </row>
    <row r="3" spans="1:36" x14ac:dyDescent="0.25">
      <c r="A3" s="39" t="s">
        <v>17</v>
      </c>
      <c r="B3" s="39" t="s">
        <v>18</v>
      </c>
      <c r="C3" s="39" t="s">
        <v>19</v>
      </c>
      <c r="D3" s="39" t="s">
        <v>123</v>
      </c>
      <c r="E3" s="39" t="s">
        <v>94</v>
      </c>
      <c r="F3" s="39" t="s">
        <v>101</v>
      </c>
      <c r="G3" s="39" t="s">
        <v>95</v>
      </c>
      <c r="H3" s="39" t="s">
        <v>41</v>
      </c>
      <c r="I3" s="39" t="s">
        <v>42</v>
      </c>
      <c r="J3" s="39" t="s">
        <v>43</v>
      </c>
      <c r="K3" s="39" t="s">
        <v>40</v>
      </c>
      <c r="L3" s="39" t="s">
        <v>44</v>
      </c>
      <c r="M3" s="39" t="s">
        <v>45</v>
      </c>
      <c r="N3" s="39" t="s">
        <v>46</v>
      </c>
      <c r="O3" s="39" t="s">
        <v>47</v>
      </c>
      <c r="P3" s="39" t="s">
        <v>48</v>
      </c>
      <c r="Q3" s="39" t="s">
        <v>49</v>
      </c>
      <c r="R3" s="39" t="s">
        <v>50</v>
      </c>
      <c r="S3" s="39" t="s">
        <v>51</v>
      </c>
      <c r="T3" s="39" t="s">
        <v>52</v>
      </c>
      <c r="U3" s="39" t="s">
        <v>53</v>
      </c>
      <c r="V3" s="39" t="s">
        <v>54</v>
      </c>
      <c r="W3" s="39" t="s">
        <v>7</v>
      </c>
      <c r="X3" s="39" t="s">
        <v>55</v>
      </c>
      <c r="Y3" s="39" t="s">
        <v>56</v>
      </c>
      <c r="Z3" s="39" t="s">
        <v>57</v>
      </c>
      <c r="AA3" s="39" t="s">
        <v>58</v>
      </c>
      <c r="AB3" s="39" t="s">
        <v>64</v>
      </c>
      <c r="AC3" s="39" t="s">
        <v>65</v>
      </c>
      <c r="AD3" s="39" t="s">
        <v>83</v>
      </c>
      <c r="AE3" s="39" t="s">
        <v>84</v>
      </c>
      <c r="AF3" s="12" t="s">
        <v>70</v>
      </c>
      <c r="AG3" s="12" t="s">
        <v>71</v>
      </c>
      <c r="AI3" s="1" t="s">
        <v>61</v>
      </c>
      <c r="AJ3" s="13">
        <f ca="1">Budget!B7+'2012-2013'!AJ4</f>
        <v>536254</v>
      </c>
    </row>
    <row r="4" spans="1:36" x14ac:dyDescent="0.25">
      <c r="A4" s="6">
        <f>'Salary and Rating'!A5</f>
        <v>1</v>
      </c>
      <c r="B4" s="6" t="str">
        <f>'Salary and Rating'!B5</f>
        <v>Teacher 1</v>
      </c>
      <c r="C4" s="14">
        <f ca="1">'2012-2013'!AF4</f>
        <v>46100</v>
      </c>
      <c r="D4" s="44">
        <f ca="1">IF('2012-2013'!G4=0,0,'2012-2013'!D4+1)</f>
        <v>1</v>
      </c>
      <c r="E4" s="48">
        <f>'2012-2013'!E4</f>
        <v>1</v>
      </c>
      <c r="F4" s="42">
        <f ca="1">IF('Salary and Rating'!F5=1,VLOOKUP(D4,'Attrition Probabilities'!$A$5:$E$45,2,TRUE),IF('Salary and Rating'!F5=2,VLOOKUP(D4,'Attrition Probabilities'!$A$5:$E$45,3,TRUE),IF('Salary and Rating'!F5=3,VLOOKUP(D4,'Attrition Probabilities'!$A$5:$E$45,4,TRUE),IF('Salary and Rating'!F5=4,VLOOKUP(D4,'Attrition Probabilities'!$A$5:$E$45,5,TRUE),0))))</f>
        <v>0.14000000000000001</v>
      </c>
      <c r="G4" s="48">
        <f ca="1">IF(E4=0,0,IF(RAND()&lt;F4,0,1))</f>
        <v>1</v>
      </c>
      <c r="H4" s="48">
        <f ca="1">IF(E4=0,0,IF(RAND()&lt;'Demand Component Probability'!$B$4,1,0))</f>
        <v>0</v>
      </c>
      <c r="I4" s="48">
        <f ca="1">IF(E4=0,0,IF(RAND()&lt;'Demand Component Probability'!$B$5,1,0))</f>
        <v>0</v>
      </c>
      <c r="J4" s="48">
        <f ca="1">IF(E4=0,0,IF(RAND()&lt;'Demand Component Probability'!$B$6,1,0))</f>
        <v>0</v>
      </c>
      <c r="K4" s="48">
        <f ca="1">'Salary and Rating'!L5</f>
        <v>3</v>
      </c>
      <c r="L4" s="48">
        <f ca="1">IFERROR(IF(VLOOKUP(K4,Inputs!$A$20:$G$29,3,FALSE)="Stipend Award",VLOOKUP(K4,Inputs!$A$7:$G$16,3,FALSE),0),0)</f>
        <v>50</v>
      </c>
      <c r="M4" s="48">
        <f ca="1">IFERROR(IF(VLOOKUP(K4,Inputs!$A$20:$G$29,4,FALSE)="Stipend Award",VLOOKUP(K4,Inputs!$A$7:$G$16,4,FALSE),0),0)</f>
        <v>50</v>
      </c>
      <c r="N4" s="48">
        <f ca="1">IFERROR(IF(H4=1,IF(VLOOKUP(K4,Inputs!$A$20:$G$29,5,FALSE)="Stipend Award",VLOOKUP(K4,Inputs!$A$7:$G$16,5,FALSE),0),0),0)</f>
        <v>0</v>
      </c>
      <c r="O4" s="48">
        <f ca="1">IFERROR(IF(I4=1,IF(VLOOKUP(K4,Inputs!$A$20:$G$29,6,FALSE)="Stipend Award",VLOOKUP(K4,Inputs!$A$7:$G$16,6,FALSE),0),0),0)</f>
        <v>0</v>
      </c>
      <c r="P4" s="48">
        <f ca="1">IFERROR(IF(J4=1,IF(VLOOKUP(K4,Inputs!$A$20:$G$29,7,FALSE)="Stipend Award",VLOOKUP(K4,Inputs!$A$7:$G$16,7,FALSE),0),0),0)</f>
        <v>0</v>
      </c>
      <c r="Q4" s="48">
        <f ca="1">IFERROR(IF(VLOOKUP(K4,Inputs!$A$20:$G$29,3,FALSE)="Base Increase",VLOOKUP(K4,Inputs!$A$7:$G$16,3,FALSE),0),0)</f>
        <v>0</v>
      </c>
      <c r="R4" s="48">
        <f ca="1">IFERROR(IF(VLOOKUP(K4,Inputs!$A$20:$G$29,4,FALSE)="Base Increase",VLOOKUP(K4,Inputs!$A$7:$G$16,4,FALSE),0),0)</f>
        <v>0</v>
      </c>
      <c r="S4" s="48">
        <f ca="1">IFERROR(IF(H4=1,IF(VLOOKUP(K4,Inputs!$A$20:$G$29,5,FALSE)="Base Increase",VLOOKUP(K4,Inputs!$A$7:$G$16,5,FALSE),0),0),0)</f>
        <v>0</v>
      </c>
      <c r="T4" s="48">
        <f ca="1">IFERROR(IF(I4=1,IF(VLOOKUP(K4,Inputs!$A$20:$G$29,6,FALSE)="Base Increase",VLOOKUP(K4,Inputs!$A$7:$G$16,6,FALSE),0),0),0)</f>
        <v>0</v>
      </c>
      <c r="U4" s="48">
        <f ca="1">IFERROR(IF(J4=1,IF(VLOOKUP(K4,Inputs!$A$20:$G$29,7,FALSE)="Base Increase",VLOOKUP(K4,Inputs!$A$7:$G$16,7,FALSE),0),0),0)</f>
        <v>0</v>
      </c>
      <c r="V4" s="48">
        <f ca="1">SUM(L4:P4)</f>
        <v>100</v>
      </c>
      <c r="W4" s="48">
        <f ca="1">SUM(Q4:U4)</f>
        <v>0</v>
      </c>
      <c r="X4" s="48">
        <f ca="1">W4+C4</f>
        <v>46100</v>
      </c>
      <c r="Y4" s="48">
        <f ca="1">W4+V4+C4</f>
        <v>46200</v>
      </c>
      <c r="Z4" s="48">
        <f ca="1">IF(AND(K4&lt;=4,X4&gt;Inputs!$B$32),MAX(C4,Inputs!$B$32),X4)</f>
        <v>46100</v>
      </c>
      <c r="AA4" s="48">
        <f ca="1">IF(AND(K4&lt;=4,Y4&gt;Inputs!$B$32),MAX(C4,Inputs!$B$32),Y4)</f>
        <v>46200</v>
      </c>
      <c r="AB4" s="48">
        <f ca="1">IF(AND(K4&lt;=7,Z4&gt;Inputs!$B$33),MAX(C4,Inputs!$B$33),Z4)</f>
        <v>46100</v>
      </c>
      <c r="AC4" s="48">
        <f ca="1">IF(AND(K4&lt;=7,AA4&gt;Inputs!$B$33),MAX(C4,Inputs!$B$33),AA4)</f>
        <v>46200</v>
      </c>
      <c r="AD4" s="48">
        <f ca="1">IF(AB4&gt;Inputs!$B$34,Inputs!$B$34,AB4)</f>
        <v>46100</v>
      </c>
      <c r="AE4" s="48">
        <f ca="1">IF(AC4&gt;Inputs!$B$34,Inputs!$B$34,AC4)</f>
        <v>46200</v>
      </c>
      <c r="AF4" s="49">
        <f ca="1">IF(AND(E4=1,G4=0),Inputs!$B$3,AD4)</f>
        <v>46100</v>
      </c>
      <c r="AG4" s="49">
        <f ca="1">IF(AND(E4=1,G4=0),Inputs!$B$3,AE4)</f>
        <v>46200</v>
      </c>
      <c r="AI4" s="1" t="s">
        <v>62</v>
      </c>
      <c r="AJ4" s="13">
        <f ca="1">AJ3-SUM(AG:AG)</f>
        <v>33246</v>
      </c>
    </row>
    <row r="5" spans="1:36" x14ac:dyDescent="0.25">
      <c r="A5" s="6">
        <f>'Salary and Rating'!A6</f>
        <v>2</v>
      </c>
      <c r="B5" s="6" t="str">
        <f>'Salary and Rating'!B6</f>
        <v>Teacher 2</v>
      </c>
      <c r="C5" s="14">
        <f ca="1">'2012-2013'!AF5</f>
        <v>47434</v>
      </c>
      <c r="D5" s="44">
        <f ca="1">IF('2012-2013'!G5=0,0,'2012-2013'!D5+1)</f>
        <v>9</v>
      </c>
      <c r="E5" s="48">
        <f>'2012-2013'!E5</f>
        <v>1</v>
      </c>
      <c r="F5" s="42">
        <f ca="1">IF('Salary and Rating'!F6=1,VLOOKUP(D5,'Attrition Probabilities'!$A$5:$E$45,2,TRUE),IF('Salary and Rating'!F6=2,VLOOKUP(D5,'Attrition Probabilities'!$A$5:$E$45,3,TRUE),IF('Salary and Rating'!F6=3,VLOOKUP(D5,'Attrition Probabilities'!$A$5:$E$45,4,TRUE),IF('Salary and Rating'!F6=4,VLOOKUP(D5,'Attrition Probabilities'!$A$5:$E$45,5,TRUE),0))))</f>
        <v>0.01</v>
      </c>
      <c r="G5" s="48">
        <f t="shared" ref="G5:G68" ca="1" si="0">IF(E5=0,0,IF(RAND()&lt;F5,0,1))</f>
        <v>1</v>
      </c>
      <c r="H5" s="48">
        <f ca="1">IF(E5=0,0,IF(RAND()&lt;'Demand Component Probability'!$B$4,1,0))</f>
        <v>0</v>
      </c>
      <c r="I5" s="48">
        <f ca="1">IF(E5=0,0,IF(RAND()&lt;'Demand Component Probability'!$B$5,1,0))</f>
        <v>0</v>
      </c>
      <c r="J5" s="48">
        <f ca="1">IF(E5=0,0,IF(RAND()&lt;'Demand Component Probability'!$B$6,1,0))</f>
        <v>0</v>
      </c>
      <c r="K5" s="48">
        <f ca="1">'Salary and Rating'!L6</f>
        <v>6</v>
      </c>
      <c r="L5" s="48">
        <f ca="1">IFERROR(IF(VLOOKUP(K5,Inputs!$A$20:$G$29,3,FALSE)="Stipend Award",VLOOKUP(K5,Inputs!$A$7:$G$16,3,FALSE),0),0)</f>
        <v>0</v>
      </c>
      <c r="M5" s="48">
        <f ca="1">IFERROR(IF(VLOOKUP(K5,Inputs!$A$20:$G$29,4,FALSE)="Stipend Award",VLOOKUP(K5,Inputs!$A$7:$G$16,4,FALSE),0),0)</f>
        <v>0</v>
      </c>
      <c r="N5" s="48">
        <f ca="1">IFERROR(IF(H5=1,IF(VLOOKUP(K5,Inputs!$A$20:$G$29,5,FALSE)="Stipend Award",VLOOKUP(K5,Inputs!$A$7:$G$16,5,FALSE),0),0),0)</f>
        <v>0</v>
      </c>
      <c r="O5" s="48">
        <f ca="1">IFERROR(IF(I5=1,IF(VLOOKUP(K5,Inputs!$A$20:$G$29,6,FALSE)="Stipend Award",VLOOKUP(K5,Inputs!$A$7:$G$16,6,FALSE),0),0),0)</f>
        <v>0</v>
      </c>
      <c r="P5" s="48">
        <f ca="1">IFERROR(IF(J5=1,IF(VLOOKUP(K5,Inputs!$A$20:$G$29,7,FALSE)="Stipend Award",VLOOKUP(K5,Inputs!$A$7:$G$16,7,FALSE),0),0),0)</f>
        <v>0</v>
      </c>
      <c r="Q5" s="48">
        <f ca="1">IFERROR(IF(VLOOKUP(K5,Inputs!$A$20:$G$29,3,FALSE)="Base Increase",VLOOKUP(K5,Inputs!$A$7:$G$16,3,FALSE),0),0)</f>
        <v>300</v>
      </c>
      <c r="R5" s="48">
        <f ca="1">IFERROR(IF(VLOOKUP(K5,Inputs!$A$20:$G$29,4,FALSE)="Base Increase",VLOOKUP(K5,Inputs!$A$7:$G$16,4,FALSE),0),0)</f>
        <v>150</v>
      </c>
      <c r="S5" s="48">
        <f ca="1">IFERROR(IF(H5=1,IF(VLOOKUP(K5,Inputs!$A$20:$G$29,5,FALSE)="Base Increase",VLOOKUP(K5,Inputs!$A$7:$G$16,5,FALSE),0),0),0)</f>
        <v>0</v>
      </c>
      <c r="T5" s="48">
        <f ca="1">IFERROR(IF(I5=1,IF(VLOOKUP(K5,Inputs!$A$20:$G$29,6,FALSE)="Base Increase",VLOOKUP(K5,Inputs!$A$7:$G$16,6,FALSE),0),0),0)</f>
        <v>0</v>
      </c>
      <c r="U5" s="48">
        <f ca="1">IFERROR(IF(J5=1,IF(VLOOKUP(K5,Inputs!$A$20:$G$29,7,FALSE)="Base Increase",VLOOKUP(K5,Inputs!$A$7:$G$16,7,FALSE),0),0),0)</f>
        <v>0</v>
      </c>
      <c r="V5" s="48">
        <f t="shared" ref="V5:V68" ca="1" si="1">SUM(L5:P5)</f>
        <v>0</v>
      </c>
      <c r="W5" s="48">
        <f t="shared" ref="W5:W68" ca="1" si="2">SUM(Q5:U5)</f>
        <v>450</v>
      </c>
      <c r="X5" s="48">
        <f t="shared" ref="X5:X68" ca="1" si="3">W5+C5</f>
        <v>47884</v>
      </c>
      <c r="Y5" s="48">
        <f t="shared" ref="Y5:Y68" ca="1" si="4">W5+V5+C5</f>
        <v>47884</v>
      </c>
      <c r="Z5" s="48">
        <f ca="1">IF(AND(K5&lt;=4,X5&gt;Inputs!$B$32),MAX(C5,Inputs!$B$32),X5)</f>
        <v>47884</v>
      </c>
      <c r="AA5" s="48">
        <f ca="1">IF(AND(K5&lt;=4,Y5&gt;Inputs!$B$32),MAX(C5,Inputs!$B$32),Y5)</f>
        <v>47884</v>
      </c>
      <c r="AB5" s="48">
        <f ca="1">IF(AND(K5&lt;=7,Z5&gt;Inputs!$B$33),MAX(C5,Inputs!$B$33),Z5)</f>
        <v>47884</v>
      </c>
      <c r="AC5" s="48">
        <f ca="1">IF(Y5&gt;Inputs!$B$34,Inputs!$B$34,AA5)</f>
        <v>47884</v>
      </c>
      <c r="AD5" s="48">
        <f ca="1">IF(AB5&gt;Inputs!$B$34,Inputs!$B$34,AB5)</f>
        <v>47884</v>
      </c>
      <c r="AE5" s="48">
        <f ca="1">IF(AC5&gt;Inputs!$B$34,Inputs!$B$34,AC5)</f>
        <v>47884</v>
      </c>
      <c r="AF5" s="49">
        <f ca="1">IF(AND(E5=1,G5=0),Inputs!$B$3,AD5)</f>
        <v>47884</v>
      </c>
      <c r="AG5" s="49">
        <f ca="1">IF(AND(E5=1,G5=0),Inputs!$B$3,AE5)</f>
        <v>47884</v>
      </c>
      <c r="AI5" s="1" t="s">
        <v>63</v>
      </c>
      <c r="AJ5" s="12" t="str">
        <f ca="1">IF(AND(AJ4&gt;0,'2012-2013'!AJ5="YES"),"YES","NO")</f>
        <v>YES</v>
      </c>
    </row>
    <row r="6" spans="1:36" x14ac:dyDescent="0.25">
      <c r="A6" s="6">
        <f>'Salary and Rating'!A7</f>
        <v>3</v>
      </c>
      <c r="B6" s="6" t="str">
        <f>'Salary and Rating'!B7</f>
        <v>Teacher 3</v>
      </c>
      <c r="C6" s="14">
        <f ca="1">'2012-2013'!AF6</f>
        <v>48694</v>
      </c>
      <c r="D6" s="44">
        <f ca="1">IF('2012-2013'!G6=0,0,'2012-2013'!D6+1)</f>
        <v>11</v>
      </c>
      <c r="E6" s="48">
        <f>'2012-2013'!E6</f>
        <v>1</v>
      </c>
      <c r="F6" s="42">
        <f ca="1">IF('Salary and Rating'!F7=1,VLOOKUP(D6,'Attrition Probabilities'!$A$5:$E$45,2,TRUE),IF('Salary and Rating'!F7=2,VLOOKUP(D6,'Attrition Probabilities'!$A$5:$E$45,3,TRUE),IF('Salary and Rating'!F7=3,VLOOKUP(D6,'Attrition Probabilities'!$A$5:$E$45,4,TRUE),IF('Salary and Rating'!F7=4,VLOOKUP(D6,'Attrition Probabilities'!$A$5:$E$45,5,TRUE),0))))</f>
        <v>0.01</v>
      </c>
      <c r="G6" s="48">
        <f t="shared" ca="1" si="0"/>
        <v>1</v>
      </c>
      <c r="H6" s="48">
        <f ca="1">IF(E6=0,0,IF(RAND()&lt;'Demand Component Probability'!$B$4,1,0))</f>
        <v>0</v>
      </c>
      <c r="I6" s="48">
        <f ca="1">IF(E6=0,0,IF(RAND()&lt;'Demand Component Probability'!$B$5,1,0))</f>
        <v>0</v>
      </c>
      <c r="J6" s="48">
        <f ca="1">IF(E6=0,0,IF(RAND()&lt;'Demand Component Probability'!$B$6,1,0))</f>
        <v>0</v>
      </c>
      <c r="K6" s="48">
        <f ca="1">'Salary and Rating'!L7</f>
        <v>9</v>
      </c>
      <c r="L6" s="48">
        <f ca="1">IFERROR(IF(VLOOKUP(K6,Inputs!$A$20:$G$29,3,FALSE)="Stipend Award",VLOOKUP(K6,Inputs!$A$7:$G$16,3,FALSE),0),0)</f>
        <v>0</v>
      </c>
      <c r="M6" s="48">
        <f ca="1">IFERROR(IF(VLOOKUP(K6,Inputs!$A$20:$G$29,4,FALSE)="Stipend Award",VLOOKUP(K6,Inputs!$A$7:$G$16,4,FALSE),0),0)</f>
        <v>0</v>
      </c>
      <c r="N6" s="48">
        <f ca="1">IFERROR(IF(H6=1,IF(VLOOKUP(K6,Inputs!$A$20:$G$29,5,FALSE)="Stipend Award",VLOOKUP(K6,Inputs!$A$7:$G$16,5,FALSE),0),0),0)</f>
        <v>0</v>
      </c>
      <c r="O6" s="48">
        <f ca="1">IFERROR(IF(I6=1,IF(VLOOKUP(K6,Inputs!$A$20:$G$29,6,FALSE)="Stipend Award",VLOOKUP(K6,Inputs!$A$7:$G$16,6,FALSE),0),0),0)</f>
        <v>0</v>
      </c>
      <c r="P6" s="48">
        <f ca="1">IFERROR(IF(J6=1,IF(VLOOKUP(K6,Inputs!$A$20:$G$29,7,FALSE)="Stipend Award",VLOOKUP(K6,Inputs!$A$7:$G$16,7,FALSE),0),0),0)</f>
        <v>0</v>
      </c>
      <c r="Q6" s="48">
        <f ca="1">IFERROR(IF(VLOOKUP(K6,Inputs!$A$20:$G$29,3,FALSE)="Base Increase",VLOOKUP(K6,Inputs!$A$7:$G$16,3,FALSE),0),0)</f>
        <v>500</v>
      </c>
      <c r="R6" s="48">
        <f ca="1">IFERROR(IF(VLOOKUP(K6,Inputs!$A$20:$G$29,4,FALSE)="Base Increase",VLOOKUP(K6,Inputs!$A$7:$G$16,4,FALSE),0),0)</f>
        <v>250</v>
      </c>
      <c r="S6" s="48">
        <f ca="1">IFERROR(IF(H6=1,IF(VLOOKUP(K6,Inputs!$A$20:$G$29,5,FALSE)="Base Increase",VLOOKUP(K6,Inputs!$A$7:$G$16,5,FALSE),0),0),0)</f>
        <v>0</v>
      </c>
      <c r="T6" s="48">
        <f ca="1">IFERROR(IF(I6=1,IF(VLOOKUP(K6,Inputs!$A$20:$G$29,6,FALSE)="Base Increase",VLOOKUP(K6,Inputs!$A$7:$G$16,6,FALSE),0),0),0)</f>
        <v>0</v>
      </c>
      <c r="U6" s="48">
        <f ca="1">IFERROR(IF(J6=1,IF(VLOOKUP(K6,Inputs!$A$20:$G$29,7,FALSE)="Base Increase",VLOOKUP(K6,Inputs!$A$7:$G$16,7,FALSE),0),0),0)</f>
        <v>0</v>
      </c>
      <c r="V6" s="48">
        <f t="shared" ca="1" si="1"/>
        <v>0</v>
      </c>
      <c r="W6" s="48">
        <f t="shared" ca="1" si="2"/>
        <v>750</v>
      </c>
      <c r="X6" s="48">
        <f t="shared" ca="1" si="3"/>
        <v>49444</v>
      </c>
      <c r="Y6" s="48">
        <f t="shared" ca="1" si="4"/>
        <v>49444</v>
      </c>
      <c r="Z6" s="48">
        <f ca="1">IF(AND(K6&lt;=4,X6&gt;Inputs!$B$32),MAX(C6,Inputs!$B$32),X6)</f>
        <v>49444</v>
      </c>
      <c r="AA6" s="48">
        <f ca="1">IF(AND(K6&lt;=4,Y6&gt;Inputs!$B$32),MAX(C6,Inputs!$B$32),Y6)</f>
        <v>49444</v>
      </c>
      <c r="AB6" s="48">
        <f ca="1">IF(AND(K6&lt;=7,Z6&gt;Inputs!$B$33),MAX(C6,Inputs!$B$33),Z6)</f>
        <v>49444</v>
      </c>
      <c r="AC6" s="48">
        <f ca="1">IF(Y6&gt;Inputs!$B$34,Inputs!$B$34,AA6)</f>
        <v>49444</v>
      </c>
      <c r="AD6" s="48">
        <f ca="1">IF(AB6&gt;Inputs!$B$34,Inputs!$B$34,AB6)</f>
        <v>49444</v>
      </c>
      <c r="AE6" s="48">
        <f ca="1">IF(AC6&gt;Inputs!$B$34,Inputs!$B$34,AC6)</f>
        <v>49444</v>
      </c>
      <c r="AF6" s="49">
        <f ca="1">IF(AND(E6=1,G6=0),Inputs!$B$3,AD6)</f>
        <v>49444</v>
      </c>
      <c r="AG6" s="49">
        <f ca="1">IF(AND(E6=1,G6=0),Inputs!$B$3,AE6)</f>
        <v>49444</v>
      </c>
    </row>
    <row r="7" spans="1:36" x14ac:dyDescent="0.25">
      <c r="A7" s="6">
        <f>'Salary and Rating'!A8</f>
        <v>4</v>
      </c>
      <c r="B7" s="6" t="str">
        <f>'Salary and Rating'!B8</f>
        <v>Teacher 4</v>
      </c>
      <c r="C7" s="14">
        <f ca="1">'2012-2013'!AF7</f>
        <v>51274</v>
      </c>
      <c r="D7" s="44">
        <f ca="1">IF('2012-2013'!G7=0,0,'2012-2013'!D7+1)</f>
        <v>17</v>
      </c>
      <c r="E7" s="48">
        <f>'2012-2013'!E7</f>
        <v>1</v>
      </c>
      <c r="F7" s="42">
        <f ca="1">IF('Salary and Rating'!F8=1,VLOOKUP(D7,'Attrition Probabilities'!$A$5:$E$45,2,TRUE),IF('Salary and Rating'!F8=2,VLOOKUP(D7,'Attrition Probabilities'!$A$5:$E$45,3,TRUE),IF('Salary and Rating'!F8=3,VLOOKUP(D7,'Attrition Probabilities'!$A$5:$E$45,4,TRUE),IF('Salary and Rating'!F8=4,VLOOKUP(D7,'Attrition Probabilities'!$A$5:$E$45,5,TRUE),0))))</f>
        <v>0.01</v>
      </c>
      <c r="G7" s="48">
        <f t="shared" ca="1" si="0"/>
        <v>1</v>
      </c>
      <c r="H7" s="48">
        <f ca="1">IF(E7=0,0,IF(RAND()&lt;'Demand Component Probability'!$B$4,1,0))</f>
        <v>1</v>
      </c>
      <c r="I7" s="48">
        <f ca="1">IF(E7=0,0,IF(RAND()&lt;'Demand Component Probability'!$B$5,1,0))</f>
        <v>0</v>
      </c>
      <c r="J7" s="48">
        <f ca="1">IF(E7=0,0,IF(RAND()&lt;'Demand Component Probability'!$B$6,1,0))</f>
        <v>0</v>
      </c>
      <c r="K7" s="48">
        <f ca="1">'Salary and Rating'!L8</f>
        <v>6</v>
      </c>
      <c r="L7" s="48">
        <f ca="1">IFERROR(IF(VLOOKUP(K7,Inputs!$A$20:$G$29,3,FALSE)="Stipend Award",VLOOKUP(K7,Inputs!$A$7:$G$16,3,FALSE),0),0)</f>
        <v>0</v>
      </c>
      <c r="M7" s="48">
        <f ca="1">IFERROR(IF(VLOOKUP(K7,Inputs!$A$20:$G$29,4,FALSE)="Stipend Award",VLOOKUP(K7,Inputs!$A$7:$G$16,4,FALSE),0),0)</f>
        <v>0</v>
      </c>
      <c r="N7" s="48">
        <f ca="1">IFERROR(IF(H7=1,IF(VLOOKUP(K7,Inputs!$A$20:$G$29,5,FALSE)="Stipend Award",VLOOKUP(K7,Inputs!$A$7:$G$16,5,FALSE),0),0),0)</f>
        <v>150</v>
      </c>
      <c r="O7" s="48">
        <f ca="1">IFERROR(IF(I7=1,IF(VLOOKUP(K7,Inputs!$A$20:$G$29,6,FALSE)="Stipend Award",VLOOKUP(K7,Inputs!$A$7:$G$16,6,FALSE),0),0),0)</f>
        <v>0</v>
      </c>
      <c r="P7" s="48">
        <f ca="1">IFERROR(IF(J7=1,IF(VLOOKUP(K7,Inputs!$A$20:$G$29,7,FALSE)="Stipend Award",VLOOKUP(K7,Inputs!$A$7:$G$16,7,FALSE),0),0),0)</f>
        <v>0</v>
      </c>
      <c r="Q7" s="48">
        <f ca="1">IFERROR(IF(VLOOKUP(K7,Inputs!$A$20:$G$29,3,FALSE)="Base Increase",VLOOKUP(K7,Inputs!$A$7:$G$16,3,FALSE),0),0)</f>
        <v>300</v>
      </c>
      <c r="R7" s="48">
        <f ca="1">IFERROR(IF(VLOOKUP(K7,Inputs!$A$20:$G$29,4,FALSE)="Base Increase",VLOOKUP(K7,Inputs!$A$7:$G$16,4,FALSE),0),0)</f>
        <v>150</v>
      </c>
      <c r="S7" s="48">
        <f ca="1">IFERROR(IF(H7=1,IF(VLOOKUP(K7,Inputs!$A$20:$G$29,5,FALSE)="Base Increase",VLOOKUP(K7,Inputs!$A$7:$G$16,5,FALSE),0),0),0)</f>
        <v>0</v>
      </c>
      <c r="T7" s="48">
        <f ca="1">IFERROR(IF(I7=1,IF(VLOOKUP(K7,Inputs!$A$20:$G$29,6,FALSE)="Base Increase",VLOOKUP(K7,Inputs!$A$7:$G$16,6,FALSE),0),0),0)</f>
        <v>0</v>
      </c>
      <c r="U7" s="48">
        <f ca="1">IFERROR(IF(J7=1,IF(VLOOKUP(K7,Inputs!$A$20:$G$29,7,FALSE)="Base Increase",VLOOKUP(K7,Inputs!$A$7:$G$16,7,FALSE),0),0),0)</f>
        <v>0</v>
      </c>
      <c r="V7" s="48">
        <f t="shared" ca="1" si="1"/>
        <v>150</v>
      </c>
      <c r="W7" s="48">
        <f t="shared" ca="1" si="2"/>
        <v>450</v>
      </c>
      <c r="X7" s="48">
        <f t="shared" ca="1" si="3"/>
        <v>51724</v>
      </c>
      <c r="Y7" s="48">
        <f t="shared" ca="1" si="4"/>
        <v>51874</v>
      </c>
      <c r="Z7" s="48">
        <f ca="1">IF(AND(K7&lt;=4,X7&gt;Inputs!$B$32),MAX(C7,Inputs!$B$32),X7)</f>
        <v>51724</v>
      </c>
      <c r="AA7" s="48">
        <f ca="1">IF(AND(K7&lt;=4,Y7&gt;Inputs!$B$32),MAX(C7,Inputs!$B$32),Y7)</f>
        <v>51874</v>
      </c>
      <c r="AB7" s="48">
        <f ca="1">IF(AND(K7&lt;=7,Z7&gt;Inputs!$B$33),MAX(C7,Inputs!$B$33),Z7)</f>
        <v>51724</v>
      </c>
      <c r="AC7" s="48">
        <f ca="1">IF(Y7&gt;Inputs!$B$34,Inputs!$B$34,AA7)</f>
        <v>51874</v>
      </c>
      <c r="AD7" s="48">
        <f ca="1">IF(AB7&gt;Inputs!$B$34,Inputs!$B$34,AB7)</f>
        <v>51724</v>
      </c>
      <c r="AE7" s="48">
        <f ca="1">IF(AC7&gt;Inputs!$B$34,Inputs!$B$34,AC7)</f>
        <v>51874</v>
      </c>
      <c r="AF7" s="49">
        <f ca="1">IF(AND(E7=1,G7=0),Inputs!$B$3,AD7)</f>
        <v>51724</v>
      </c>
      <c r="AG7" s="49">
        <f ca="1">IF(AND(E7=1,G7=0),Inputs!$B$3,AE7)</f>
        <v>51874</v>
      </c>
    </row>
    <row r="8" spans="1:36" x14ac:dyDescent="0.25">
      <c r="A8" s="6">
        <f>'Salary and Rating'!A9</f>
        <v>5</v>
      </c>
      <c r="B8" s="6" t="str">
        <f>'Salary and Rating'!B9</f>
        <v>Teacher 5</v>
      </c>
      <c r="C8" s="14">
        <f ca="1">'2012-2013'!AF8</f>
        <v>51754</v>
      </c>
      <c r="D8" s="44">
        <f ca="1">IF('2012-2013'!G8=0,0,'2012-2013'!D8+1)</f>
        <v>18</v>
      </c>
      <c r="E8" s="48">
        <f>'2012-2013'!E8</f>
        <v>1</v>
      </c>
      <c r="F8" s="42">
        <f ca="1">IF('Salary and Rating'!F9=1,VLOOKUP(D8,'Attrition Probabilities'!$A$5:$E$45,2,TRUE),IF('Salary and Rating'!F9=2,VLOOKUP(D8,'Attrition Probabilities'!$A$5:$E$45,3,TRUE),IF('Salary and Rating'!F9=3,VLOOKUP(D8,'Attrition Probabilities'!$A$5:$E$45,4,TRUE),IF('Salary and Rating'!F9=4,VLOOKUP(D8,'Attrition Probabilities'!$A$5:$E$45,5,TRUE),0))))</f>
        <v>0.01</v>
      </c>
      <c r="G8" s="48">
        <f t="shared" ca="1" si="0"/>
        <v>1</v>
      </c>
      <c r="H8" s="48">
        <f ca="1">IF(E8=0,0,IF(RAND()&lt;'Demand Component Probability'!$B$4,1,0))</f>
        <v>0</v>
      </c>
      <c r="I8" s="48">
        <f ca="1">IF(E8=0,0,IF(RAND()&lt;'Demand Component Probability'!$B$5,1,0))</f>
        <v>0</v>
      </c>
      <c r="J8" s="48">
        <f ca="1">IF(E8=0,0,IF(RAND()&lt;'Demand Component Probability'!$B$6,1,0))</f>
        <v>1</v>
      </c>
      <c r="K8" s="48">
        <f ca="1">'Salary and Rating'!L9</f>
        <v>6</v>
      </c>
      <c r="L8" s="48">
        <f ca="1">IFERROR(IF(VLOOKUP(K8,Inputs!$A$20:$G$29,3,FALSE)="Stipend Award",VLOOKUP(K8,Inputs!$A$7:$G$16,3,FALSE),0),0)</f>
        <v>0</v>
      </c>
      <c r="M8" s="48">
        <f ca="1">IFERROR(IF(VLOOKUP(K8,Inputs!$A$20:$G$29,4,FALSE)="Stipend Award",VLOOKUP(K8,Inputs!$A$7:$G$16,4,FALSE),0),0)</f>
        <v>0</v>
      </c>
      <c r="N8" s="48">
        <f ca="1">IFERROR(IF(H8=1,IF(VLOOKUP(K8,Inputs!$A$20:$G$29,5,FALSE)="Stipend Award",VLOOKUP(K8,Inputs!$A$7:$G$16,5,FALSE),0),0),0)</f>
        <v>0</v>
      </c>
      <c r="O8" s="48">
        <f ca="1">IFERROR(IF(I8=1,IF(VLOOKUP(K8,Inputs!$A$20:$G$29,6,FALSE)="Stipend Award",VLOOKUP(K8,Inputs!$A$7:$G$16,6,FALSE),0),0),0)</f>
        <v>0</v>
      </c>
      <c r="P8" s="48">
        <f ca="1">IFERROR(IF(J8=1,IF(VLOOKUP(K8,Inputs!$A$20:$G$29,7,FALSE)="Stipend Award",VLOOKUP(K8,Inputs!$A$7:$G$16,7,FALSE),0),0),0)</f>
        <v>0</v>
      </c>
      <c r="Q8" s="48">
        <f ca="1">IFERROR(IF(VLOOKUP(K8,Inputs!$A$20:$G$29,3,FALSE)="Base Increase",VLOOKUP(K8,Inputs!$A$7:$G$16,3,FALSE),0),0)</f>
        <v>300</v>
      </c>
      <c r="R8" s="48">
        <f ca="1">IFERROR(IF(VLOOKUP(K8,Inputs!$A$20:$G$29,4,FALSE)="Base Increase",VLOOKUP(K8,Inputs!$A$7:$G$16,4,FALSE),0),0)</f>
        <v>150</v>
      </c>
      <c r="S8" s="48">
        <f ca="1">IFERROR(IF(H8=1,IF(VLOOKUP(K8,Inputs!$A$20:$G$29,5,FALSE)="Base Increase",VLOOKUP(K8,Inputs!$A$7:$G$16,5,FALSE),0),0),0)</f>
        <v>0</v>
      </c>
      <c r="T8" s="48">
        <f ca="1">IFERROR(IF(I8=1,IF(VLOOKUP(K8,Inputs!$A$20:$G$29,6,FALSE)="Base Increase",VLOOKUP(K8,Inputs!$A$7:$G$16,6,FALSE),0),0),0)</f>
        <v>0</v>
      </c>
      <c r="U8" s="48">
        <f ca="1">IFERROR(IF(J8=1,IF(VLOOKUP(K8,Inputs!$A$20:$G$29,7,FALSE)="Base Increase",VLOOKUP(K8,Inputs!$A$7:$G$16,7,FALSE),0),0),0)</f>
        <v>0</v>
      </c>
      <c r="V8" s="48">
        <f t="shared" ca="1" si="1"/>
        <v>0</v>
      </c>
      <c r="W8" s="48">
        <f t="shared" ca="1" si="2"/>
        <v>450</v>
      </c>
      <c r="X8" s="48">
        <f t="shared" ca="1" si="3"/>
        <v>52204</v>
      </c>
      <c r="Y8" s="48">
        <f t="shared" ca="1" si="4"/>
        <v>52204</v>
      </c>
      <c r="Z8" s="48">
        <f ca="1">IF(AND(K8&lt;=4,X8&gt;Inputs!$B$32),MAX(C8,Inputs!$B$32),X8)</f>
        <v>52204</v>
      </c>
      <c r="AA8" s="48">
        <f ca="1">IF(AND(K8&lt;=4,Y8&gt;Inputs!$B$32),MAX(C8,Inputs!$B$32),Y8)</f>
        <v>52204</v>
      </c>
      <c r="AB8" s="48">
        <f ca="1">IF(AND(K8&lt;=7,Z8&gt;Inputs!$B$33),MAX(C8,Inputs!$B$33),Z8)</f>
        <v>52204</v>
      </c>
      <c r="AC8" s="48">
        <f ca="1">IF(Y8&gt;Inputs!$B$34,Inputs!$B$34,AA8)</f>
        <v>52204</v>
      </c>
      <c r="AD8" s="48">
        <f ca="1">IF(AB8&gt;Inputs!$B$34,Inputs!$B$34,AB8)</f>
        <v>52204</v>
      </c>
      <c r="AE8" s="48">
        <f ca="1">IF(AC8&gt;Inputs!$B$34,Inputs!$B$34,AC8)</f>
        <v>52204</v>
      </c>
      <c r="AF8" s="49">
        <f ca="1">IF(AND(E8=1,G8=0),Inputs!$B$3,AD8)</f>
        <v>52204</v>
      </c>
      <c r="AG8" s="49">
        <f ca="1">IF(AND(E8=1,G8=0),Inputs!$B$3,AE8)</f>
        <v>52204</v>
      </c>
    </row>
    <row r="9" spans="1:36" x14ac:dyDescent="0.25">
      <c r="A9" s="6">
        <f>'Salary and Rating'!A10</f>
        <v>6</v>
      </c>
      <c r="B9" s="6" t="str">
        <f>'Salary and Rating'!B10</f>
        <v>Teacher 6</v>
      </c>
      <c r="C9" s="14">
        <f ca="1">'2012-2013'!AF9</f>
        <v>52714</v>
      </c>
      <c r="D9" s="44">
        <f ca="1">IF('2012-2013'!G9=0,0,'2012-2013'!D9+1)</f>
        <v>20</v>
      </c>
      <c r="E9" s="48">
        <f>'2012-2013'!E9</f>
        <v>1</v>
      </c>
      <c r="F9" s="42">
        <f ca="1">IF('Salary and Rating'!F10=1,VLOOKUP(D9,'Attrition Probabilities'!$A$5:$E$45,2,TRUE),IF('Salary and Rating'!F10=2,VLOOKUP(D9,'Attrition Probabilities'!$A$5:$E$45,3,TRUE),IF('Salary and Rating'!F10=3,VLOOKUP(D9,'Attrition Probabilities'!$A$5:$E$45,4,TRUE),IF('Salary and Rating'!F10=4,VLOOKUP(D9,'Attrition Probabilities'!$A$5:$E$45,5,TRUE),0))))</f>
        <v>0.01</v>
      </c>
      <c r="G9" s="48">
        <f t="shared" ca="1" si="0"/>
        <v>1</v>
      </c>
      <c r="H9" s="48">
        <f ca="1">IF(E9=0,0,IF(RAND()&lt;'Demand Component Probability'!$B$4,1,0))</f>
        <v>0</v>
      </c>
      <c r="I9" s="48">
        <f ca="1">IF(E9=0,0,IF(RAND()&lt;'Demand Component Probability'!$B$5,1,0))</f>
        <v>0</v>
      </c>
      <c r="J9" s="48">
        <f ca="1">IF(E9=0,0,IF(RAND()&lt;'Demand Component Probability'!$B$6,1,0))</f>
        <v>0</v>
      </c>
      <c r="K9" s="48">
        <f ca="1">'Salary and Rating'!L10</f>
        <v>6</v>
      </c>
      <c r="L9" s="48">
        <f ca="1">IFERROR(IF(VLOOKUP(K9,Inputs!$A$20:$G$29,3,FALSE)="Stipend Award",VLOOKUP(K9,Inputs!$A$7:$G$16,3,FALSE),0),0)</f>
        <v>0</v>
      </c>
      <c r="M9" s="48">
        <f ca="1">IFERROR(IF(VLOOKUP(K9,Inputs!$A$20:$G$29,4,FALSE)="Stipend Award",VLOOKUP(K9,Inputs!$A$7:$G$16,4,FALSE),0),0)</f>
        <v>0</v>
      </c>
      <c r="N9" s="48">
        <f ca="1">IFERROR(IF(H9=1,IF(VLOOKUP(K9,Inputs!$A$20:$G$29,5,FALSE)="Stipend Award",VLOOKUP(K9,Inputs!$A$7:$G$16,5,FALSE),0),0),0)</f>
        <v>0</v>
      </c>
      <c r="O9" s="48">
        <f ca="1">IFERROR(IF(I9=1,IF(VLOOKUP(K9,Inputs!$A$20:$G$29,6,FALSE)="Stipend Award",VLOOKUP(K9,Inputs!$A$7:$G$16,6,FALSE),0),0),0)</f>
        <v>0</v>
      </c>
      <c r="P9" s="48">
        <f ca="1">IFERROR(IF(J9=1,IF(VLOOKUP(K9,Inputs!$A$20:$G$29,7,FALSE)="Stipend Award",VLOOKUP(K9,Inputs!$A$7:$G$16,7,FALSE),0),0),0)</f>
        <v>0</v>
      </c>
      <c r="Q9" s="48">
        <f ca="1">IFERROR(IF(VLOOKUP(K9,Inputs!$A$20:$G$29,3,FALSE)="Base Increase",VLOOKUP(K9,Inputs!$A$7:$G$16,3,FALSE),0),0)</f>
        <v>300</v>
      </c>
      <c r="R9" s="48">
        <f ca="1">IFERROR(IF(VLOOKUP(K9,Inputs!$A$20:$G$29,4,FALSE)="Base Increase",VLOOKUP(K9,Inputs!$A$7:$G$16,4,FALSE),0),0)</f>
        <v>150</v>
      </c>
      <c r="S9" s="48">
        <f ca="1">IFERROR(IF(H9=1,IF(VLOOKUP(K9,Inputs!$A$20:$G$29,5,FALSE)="Base Increase",VLOOKUP(K9,Inputs!$A$7:$G$16,5,FALSE),0),0),0)</f>
        <v>0</v>
      </c>
      <c r="T9" s="48">
        <f ca="1">IFERROR(IF(I9=1,IF(VLOOKUP(K9,Inputs!$A$20:$G$29,6,FALSE)="Base Increase",VLOOKUP(K9,Inputs!$A$7:$G$16,6,FALSE),0),0),0)</f>
        <v>0</v>
      </c>
      <c r="U9" s="48">
        <f ca="1">IFERROR(IF(J9=1,IF(VLOOKUP(K9,Inputs!$A$20:$G$29,7,FALSE)="Base Increase",VLOOKUP(K9,Inputs!$A$7:$G$16,7,FALSE),0),0),0)</f>
        <v>0</v>
      </c>
      <c r="V9" s="48">
        <f t="shared" ca="1" si="1"/>
        <v>0</v>
      </c>
      <c r="W9" s="48">
        <f t="shared" ca="1" si="2"/>
        <v>450</v>
      </c>
      <c r="X9" s="48">
        <f t="shared" ca="1" si="3"/>
        <v>53164</v>
      </c>
      <c r="Y9" s="48">
        <f t="shared" ca="1" si="4"/>
        <v>53164</v>
      </c>
      <c r="Z9" s="48">
        <f ca="1">IF(AND(K9&lt;=4,X9&gt;Inputs!$B$32),MAX(C9,Inputs!$B$32),X9)</f>
        <v>53164</v>
      </c>
      <c r="AA9" s="48">
        <f ca="1">IF(AND(K9&lt;=4,Y9&gt;Inputs!$B$32),MAX(C9,Inputs!$B$32),Y9)</f>
        <v>53164</v>
      </c>
      <c r="AB9" s="48">
        <f ca="1">IF(AND(K9&lt;=7,Z9&gt;Inputs!$B$33),MAX(C9,Inputs!$B$33),Z9)</f>
        <v>53164</v>
      </c>
      <c r="AC9" s="48">
        <f ca="1">IF(Y9&gt;Inputs!$B$34,Inputs!$B$34,AA9)</f>
        <v>53164</v>
      </c>
      <c r="AD9" s="48">
        <f ca="1">IF(AB9&gt;Inputs!$B$34,Inputs!$B$34,AB9)</f>
        <v>53164</v>
      </c>
      <c r="AE9" s="48">
        <f ca="1">IF(AC9&gt;Inputs!$B$34,Inputs!$B$34,AC9)</f>
        <v>53164</v>
      </c>
      <c r="AF9" s="49">
        <f ca="1">IF(AND(E9=1,G9=0),Inputs!$B$3,AD9)</f>
        <v>53164</v>
      </c>
      <c r="AG9" s="49">
        <f ca="1">IF(AND(E9=1,G9=0),Inputs!$B$3,AE9)</f>
        <v>53164</v>
      </c>
    </row>
    <row r="10" spans="1:36" x14ac:dyDescent="0.25">
      <c r="A10" s="6">
        <f>'Salary and Rating'!A11</f>
        <v>7</v>
      </c>
      <c r="B10" s="6" t="str">
        <f>'Salary and Rating'!B11</f>
        <v>Teacher 7</v>
      </c>
      <c r="C10" s="14">
        <f ca="1">'2012-2013'!AF10</f>
        <v>53674</v>
      </c>
      <c r="D10" s="44">
        <f ca="1">IF('2012-2013'!G10=0,0,'2012-2013'!D10+1)</f>
        <v>22</v>
      </c>
      <c r="E10" s="48">
        <f>'2012-2013'!E10</f>
        <v>1</v>
      </c>
      <c r="F10" s="42">
        <f ca="1">IF('Salary and Rating'!F11=1,VLOOKUP(D10,'Attrition Probabilities'!$A$5:$E$45,2,TRUE),IF('Salary and Rating'!F11=2,VLOOKUP(D10,'Attrition Probabilities'!$A$5:$E$45,3,TRUE),IF('Salary and Rating'!F11=3,VLOOKUP(D10,'Attrition Probabilities'!$A$5:$E$45,4,TRUE),IF('Salary and Rating'!F11=4,VLOOKUP(D10,'Attrition Probabilities'!$A$5:$E$45,5,TRUE),0))))</f>
        <v>0.01</v>
      </c>
      <c r="G10" s="48">
        <f t="shared" ca="1" si="0"/>
        <v>1</v>
      </c>
      <c r="H10" s="48">
        <f ca="1">IF(E10=0,0,IF(RAND()&lt;'Demand Component Probability'!$B$4,1,0))</f>
        <v>0</v>
      </c>
      <c r="I10" s="48">
        <f ca="1">IF(E10=0,0,IF(RAND()&lt;'Demand Component Probability'!$B$5,1,0))</f>
        <v>0</v>
      </c>
      <c r="J10" s="48">
        <f ca="1">IF(E10=0,0,IF(RAND()&lt;'Demand Component Probability'!$B$6,1,0))</f>
        <v>0</v>
      </c>
      <c r="K10" s="48">
        <f ca="1">'Salary and Rating'!L11</f>
        <v>6</v>
      </c>
      <c r="L10" s="48">
        <f ca="1">IFERROR(IF(VLOOKUP(K10,Inputs!$A$20:$G$29,3,FALSE)="Stipend Award",VLOOKUP(K10,Inputs!$A$7:$G$16,3,FALSE),0),0)</f>
        <v>0</v>
      </c>
      <c r="M10" s="48">
        <f ca="1">IFERROR(IF(VLOOKUP(K10,Inputs!$A$20:$G$29,4,FALSE)="Stipend Award",VLOOKUP(K10,Inputs!$A$7:$G$16,4,FALSE),0),0)</f>
        <v>0</v>
      </c>
      <c r="N10" s="48">
        <f ca="1">IFERROR(IF(H10=1,IF(VLOOKUP(K10,Inputs!$A$20:$G$29,5,FALSE)="Stipend Award",VLOOKUP(K10,Inputs!$A$7:$G$16,5,FALSE),0),0),0)</f>
        <v>0</v>
      </c>
      <c r="O10" s="48">
        <f ca="1">IFERROR(IF(I10=1,IF(VLOOKUP(K10,Inputs!$A$20:$G$29,6,FALSE)="Stipend Award",VLOOKUP(K10,Inputs!$A$7:$G$16,6,FALSE),0),0),0)</f>
        <v>0</v>
      </c>
      <c r="P10" s="48">
        <f ca="1">IFERROR(IF(J10=1,IF(VLOOKUP(K10,Inputs!$A$20:$G$29,7,FALSE)="Stipend Award",VLOOKUP(K10,Inputs!$A$7:$G$16,7,FALSE),0),0),0)</f>
        <v>0</v>
      </c>
      <c r="Q10" s="48">
        <f ca="1">IFERROR(IF(VLOOKUP(K10,Inputs!$A$20:$G$29,3,FALSE)="Base Increase",VLOOKUP(K10,Inputs!$A$7:$G$16,3,FALSE),0),0)</f>
        <v>300</v>
      </c>
      <c r="R10" s="48">
        <f ca="1">IFERROR(IF(VLOOKUP(K10,Inputs!$A$20:$G$29,4,FALSE)="Base Increase",VLOOKUP(K10,Inputs!$A$7:$G$16,4,FALSE),0),0)</f>
        <v>150</v>
      </c>
      <c r="S10" s="48">
        <f ca="1">IFERROR(IF(H10=1,IF(VLOOKUP(K10,Inputs!$A$20:$G$29,5,FALSE)="Base Increase",VLOOKUP(K10,Inputs!$A$7:$G$16,5,FALSE),0),0),0)</f>
        <v>0</v>
      </c>
      <c r="T10" s="48">
        <f ca="1">IFERROR(IF(I10=1,IF(VLOOKUP(K10,Inputs!$A$20:$G$29,6,FALSE)="Base Increase",VLOOKUP(K10,Inputs!$A$7:$G$16,6,FALSE),0),0),0)</f>
        <v>0</v>
      </c>
      <c r="U10" s="48">
        <f ca="1">IFERROR(IF(J10=1,IF(VLOOKUP(K10,Inputs!$A$20:$G$29,7,FALSE)="Base Increase",VLOOKUP(K10,Inputs!$A$7:$G$16,7,FALSE),0),0),0)</f>
        <v>0</v>
      </c>
      <c r="V10" s="48">
        <f t="shared" ca="1" si="1"/>
        <v>0</v>
      </c>
      <c r="W10" s="48">
        <f t="shared" ca="1" si="2"/>
        <v>450</v>
      </c>
      <c r="X10" s="48">
        <f t="shared" ca="1" si="3"/>
        <v>54124</v>
      </c>
      <c r="Y10" s="48">
        <f t="shared" ca="1" si="4"/>
        <v>54124</v>
      </c>
      <c r="Z10" s="48">
        <f ca="1">IF(AND(K10&lt;=4,X10&gt;Inputs!$B$32),MAX(C10,Inputs!$B$32),X10)</f>
        <v>54124</v>
      </c>
      <c r="AA10" s="48">
        <f ca="1">IF(AND(K10&lt;=4,Y10&gt;Inputs!$B$32),MAX(C10,Inputs!$B$32),Y10)</f>
        <v>54124</v>
      </c>
      <c r="AB10" s="48">
        <f ca="1">IF(AND(K10&lt;=7,Z10&gt;Inputs!$B$33),MAX(C10,Inputs!$B$33),Z10)</f>
        <v>54124</v>
      </c>
      <c r="AC10" s="48">
        <f ca="1">IF(Y10&gt;Inputs!$B$34,Inputs!$B$34,AA10)</f>
        <v>54124</v>
      </c>
      <c r="AD10" s="48">
        <f ca="1">IF(AB10&gt;Inputs!$B$34,Inputs!$B$34,AB10)</f>
        <v>54124</v>
      </c>
      <c r="AE10" s="48">
        <f ca="1">IF(AC10&gt;Inputs!$B$34,Inputs!$B$34,AC10)</f>
        <v>54124</v>
      </c>
      <c r="AF10" s="49">
        <f ca="1">IF(AND(E10=1,G10=0),Inputs!$B$3,AD10)</f>
        <v>54124</v>
      </c>
      <c r="AG10" s="49">
        <f ca="1">IF(AND(E10=1,G10=0),Inputs!$B$3,AE10)</f>
        <v>54124</v>
      </c>
    </row>
    <row r="11" spans="1:36" x14ac:dyDescent="0.25">
      <c r="A11" s="6">
        <f>'Salary and Rating'!A12</f>
        <v>8</v>
      </c>
      <c r="B11" s="6" t="str">
        <f>'Salary and Rating'!B12</f>
        <v>Teacher 8</v>
      </c>
      <c r="C11" s="14">
        <f ca="1">'2012-2013'!AF11</f>
        <v>54614</v>
      </c>
      <c r="D11" s="44">
        <f ca="1">IF('2012-2013'!G11=0,0,'2012-2013'!D11+1)</f>
        <v>22</v>
      </c>
      <c r="E11" s="48">
        <f>'2012-2013'!E11</f>
        <v>1</v>
      </c>
      <c r="F11" s="42">
        <f ca="1">IF('Salary and Rating'!F12=1,VLOOKUP(D11,'Attrition Probabilities'!$A$5:$E$45,2,TRUE),IF('Salary and Rating'!F12=2,VLOOKUP(D11,'Attrition Probabilities'!$A$5:$E$45,3,TRUE),IF('Salary and Rating'!F12=3,VLOOKUP(D11,'Attrition Probabilities'!$A$5:$E$45,4,TRUE),IF('Salary and Rating'!F12=4,VLOOKUP(D11,'Attrition Probabilities'!$A$5:$E$45,5,TRUE),0))))</f>
        <v>0.01</v>
      </c>
      <c r="G11" s="48">
        <f t="shared" ca="1" si="0"/>
        <v>1</v>
      </c>
      <c r="H11" s="48">
        <f ca="1">IF(E11=0,0,IF(RAND()&lt;'Demand Component Probability'!$B$4,1,0))</f>
        <v>1</v>
      </c>
      <c r="I11" s="48">
        <f ca="1">IF(E11=0,0,IF(RAND()&lt;'Demand Component Probability'!$B$5,1,0))</f>
        <v>0</v>
      </c>
      <c r="J11" s="48">
        <f ca="1">IF(E11=0,0,IF(RAND()&lt;'Demand Component Probability'!$B$6,1,0))</f>
        <v>1</v>
      </c>
      <c r="K11" s="48">
        <f ca="1">'Salary and Rating'!L12</f>
        <v>5</v>
      </c>
      <c r="L11" s="48">
        <f ca="1">IFERROR(IF(VLOOKUP(K11,Inputs!$A$20:$G$29,3,FALSE)="Stipend Award",VLOOKUP(K11,Inputs!$A$7:$G$16,3,FALSE),0),0)</f>
        <v>0</v>
      </c>
      <c r="M11" s="48">
        <f ca="1">IFERROR(IF(VLOOKUP(K11,Inputs!$A$20:$G$29,4,FALSE)="Stipend Award",VLOOKUP(K11,Inputs!$A$7:$G$16,4,FALSE),0),0)</f>
        <v>0</v>
      </c>
      <c r="N11" s="48">
        <f ca="1">IFERROR(IF(H11=1,IF(VLOOKUP(K11,Inputs!$A$20:$G$29,5,FALSE)="Stipend Award",VLOOKUP(K11,Inputs!$A$7:$G$16,5,FALSE),0),0),0)</f>
        <v>100</v>
      </c>
      <c r="O11" s="48">
        <f ca="1">IFERROR(IF(I11=1,IF(VLOOKUP(K11,Inputs!$A$20:$G$29,6,FALSE)="Stipend Award",VLOOKUP(K11,Inputs!$A$7:$G$16,6,FALSE),0),0),0)</f>
        <v>0</v>
      </c>
      <c r="P11" s="48">
        <f ca="1">IFERROR(IF(J11=1,IF(VLOOKUP(K11,Inputs!$A$20:$G$29,7,FALSE)="Stipend Award",VLOOKUP(K11,Inputs!$A$7:$G$16,7,FALSE),0),0),0)</f>
        <v>0</v>
      </c>
      <c r="Q11" s="48">
        <f ca="1">IFERROR(IF(VLOOKUP(K11,Inputs!$A$20:$G$29,3,FALSE)="Base Increase",VLOOKUP(K11,Inputs!$A$7:$G$16,3,FALSE),0),0)</f>
        <v>200</v>
      </c>
      <c r="R11" s="48">
        <f ca="1">IFERROR(IF(VLOOKUP(K11,Inputs!$A$20:$G$29,4,FALSE)="Base Increase",VLOOKUP(K11,Inputs!$A$7:$G$16,4,FALSE),0),0)</f>
        <v>100</v>
      </c>
      <c r="S11" s="48">
        <f ca="1">IFERROR(IF(H11=1,IF(VLOOKUP(K11,Inputs!$A$20:$G$29,5,FALSE)="Base Increase",VLOOKUP(K11,Inputs!$A$7:$G$16,5,FALSE),0),0),0)</f>
        <v>0</v>
      </c>
      <c r="T11" s="48">
        <f ca="1">IFERROR(IF(I11=1,IF(VLOOKUP(K11,Inputs!$A$20:$G$29,6,FALSE)="Base Increase",VLOOKUP(K11,Inputs!$A$7:$G$16,6,FALSE),0),0),0)</f>
        <v>0</v>
      </c>
      <c r="U11" s="48">
        <f ca="1">IFERROR(IF(J11=1,IF(VLOOKUP(K11,Inputs!$A$20:$G$29,7,FALSE)="Base Increase",VLOOKUP(K11,Inputs!$A$7:$G$16,7,FALSE),0),0),0)</f>
        <v>0</v>
      </c>
      <c r="V11" s="48">
        <f t="shared" ca="1" si="1"/>
        <v>100</v>
      </c>
      <c r="W11" s="48">
        <f t="shared" ca="1" si="2"/>
        <v>300</v>
      </c>
      <c r="X11" s="48">
        <f t="shared" ca="1" si="3"/>
        <v>54914</v>
      </c>
      <c r="Y11" s="48">
        <f t="shared" ca="1" si="4"/>
        <v>55014</v>
      </c>
      <c r="Z11" s="48">
        <f ca="1">IF(AND(K11&lt;=4,X11&gt;Inputs!$B$32),MAX(C11,Inputs!$B$32),X11)</f>
        <v>54914</v>
      </c>
      <c r="AA11" s="48">
        <f ca="1">IF(AND(K11&lt;=4,Y11&gt;Inputs!$B$32),MAX(C11,Inputs!$B$32),Y11)</f>
        <v>55014</v>
      </c>
      <c r="AB11" s="48">
        <f ca="1">IF(AND(K11&lt;=7,Z11&gt;Inputs!$B$33),MAX(C11,Inputs!$B$33),Z11)</f>
        <v>54914</v>
      </c>
      <c r="AC11" s="48">
        <f ca="1">IF(Y11&gt;Inputs!$B$34,Inputs!$B$34,AA11)</f>
        <v>55014</v>
      </c>
      <c r="AD11" s="48">
        <f ca="1">IF(AB11&gt;Inputs!$B$34,Inputs!$B$34,AB11)</f>
        <v>54914</v>
      </c>
      <c r="AE11" s="48">
        <f ca="1">IF(AC11&gt;Inputs!$B$34,Inputs!$B$34,AC11)</f>
        <v>55014</v>
      </c>
      <c r="AF11" s="49">
        <f ca="1">IF(AND(E11=1,G11=0),Inputs!$B$3,AD11)</f>
        <v>54914</v>
      </c>
      <c r="AG11" s="49">
        <f ca="1">IF(AND(E11=1,G11=0),Inputs!$B$3,AE11)</f>
        <v>55014</v>
      </c>
    </row>
    <row r="12" spans="1:36" x14ac:dyDescent="0.25">
      <c r="A12" s="6">
        <f>'Salary and Rating'!A13</f>
        <v>9</v>
      </c>
      <c r="B12" s="6" t="str">
        <f>'Salary and Rating'!B13</f>
        <v>Teacher 9</v>
      </c>
      <c r="C12" s="14">
        <f ca="1">'2012-2013'!AF12</f>
        <v>46100</v>
      </c>
      <c r="D12" s="44">
        <f ca="1">IF('2012-2013'!G12=0,0,'2012-2013'!D12+1)</f>
        <v>0</v>
      </c>
      <c r="E12" s="48">
        <f>'2012-2013'!E12</f>
        <v>1</v>
      </c>
      <c r="F12" s="42">
        <f ca="1">IF('Salary and Rating'!F13=1,VLOOKUP(D12,'Attrition Probabilities'!$A$5:$E$45,2,TRUE),IF('Salary and Rating'!F13=2,VLOOKUP(D12,'Attrition Probabilities'!$A$5:$E$45,3,TRUE),IF('Salary and Rating'!F13=3,VLOOKUP(D12,'Attrition Probabilities'!$A$5:$E$45,4,TRUE),IF('Salary and Rating'!F13=4,VLOOKUP(D12,'Attrition Probabilities'!$A$5:$E$45,5,TRUE),0))))</f>
        <v>0.05</v>
      </c>
      <c r="G12" s="48">
        <f t="shared" ca="1" si="0"/>
        <v>1</v>
      </c>
      <c r="H12" s="48">
        <f ca="1">IF(E12=0,0,IF(RAND()&lt;'Demand Component Probability'!$B$4,1,0))</f>
        <v>0</v>
      </c>
      <c r="I12" s="48">
        <f ca="1">IF(E12=0,0,IF(RAND()&lt;'Demand Component Probability'!$B$5,1,0))</f>
        <v>0</v>
      </c>
      <c r="J12" s="48">
        <f ca="1">IF(E12=0,0,IF(RAND()&lt;'Demand Component Probability'!$B$6,1,0))</f>
        <v>0</v>
      </c>
      <c r="K12" s="48">
        <f ca="1">'Salary and Rating'!L13</f>
        <v>8</v>
      </c>
      <c r="L12" s="48">
        <f ca="1">IFERROR(IF(VLOOKUP(K12,Inputs!$A$20:$G$29,3,FALSE)="Stipend Award",VLOOKUP(K12,Inputs!$A$7:$G$16,3,FALSE),0),0)</f>
        <v>0</v>
      </c>
      <c r="M12" s="48">
        <f ca="1">IFERROR(IF(VLOOKUP(K12,Inputs!$A$20:$G$29,4,FALSE)="Stipend Award",VLOOKUP(K12,Inputs!$A$7:$G$16,4,FALSE),0),0)</f>
        <v>0</v>
      </c>
      <c r="N12" s="48">
        <f ca="1">IFERROR(IF(H12=1,IF(VLOOKUP(K12,Inputs!$A$20:$G$29,5,FALSE)="Stipend Award",VLOOKUP(K12,Inputs!$A$7:$G$16,5,FALSE),0),0),0)</f>
        <v>0</v>
      </c>
      <c r="O12" s="48">
        <f ca="1">IFERROR(IF(I12=1,IF(VLOOKUP(K12,Inputs!$A$20:$G$29,6,FALSE)="Stipend Award",VLOOKUP(K12,Inputs!$A$7:$G$16,6,FALSE),0),0),0)</f>
        <v>0</v>
      </c>
      <c r="P12" s="48">
        <f ca="1">IFERROR(IF(J12=1,IF(VLOOKUP(K12,Inputs!$A$20:$G$29,7,FALSE)="Stipend Award",VLOOKUP(K12,Inputs!$A$7:$G$16,7,FALSE),0),0),0)</f>
        <v>0</v>
      </c>
      <c r="Q12" s="48">
        <f ca="1">IFERROR(IF(VLOOKUP(K12,Inputs!$A$20:$G$29,3,FALSE)="Base Increase",VLOOKUP(K12,Inputs!$A$7:$G$16,3,FALSE),0),0)</f>
        <v>400</v>
      </c>
      <c r="R12" s="48">
        <f ca="1">IFERROR(IF(VLOOKUP(K12,Inputs!$A$20:$G$29,4,FALSE)="Base Increase",VLOOKUP(K12,Inputs!$A$7:$G$16,4,FALSE),0),0)</f>
        <v>200</v>
      </c>
      <c r="S12" s="48">
        <f ca="1">IFERROR(IF(H12=1,IF(VLOOKUP(K12,Inputs!$A$20:$G$29,5,FALSE)="Base Increase",VLOOKUP(K12,Inputs!$A$7:$G$16,5,FALSE),0),0),0)</f>
        <v>0</v>
      </c>
      <c r="T12" s="48">
        <f ca="1">IFERROR(IF(I12=1,IF(VLOOKUP(K12,Inputs!$A$20:$G$29,6,FALSE)="Base Increase",VLOOKUP(K12,Inputs!$A$7:$G$16,6,FALSE),0),0),0)</f>
        <v>0</v>
      </c>
      <c r="U12" s="48">
        <f ca="1">IFERROR(IF(J12=1,IF(VLOOKUP(K12,Inputs!$A$20:$G$29,7,FALSE)="Base Increase",VLOOKUP(K12,Inputs!$A$7:$G$16,7,FALSE),0),0),0)</f>
        <v>0</v>
      </c>
      <c r="V12" s="48">
        <f t="shared" ca="1" si="1"/>
        <v>0</v>
      </c>
      <c r="W12" s="48">
        <f t="shared" ca="1" si="2"/>
        <v>600</v>
      </c>
      <c r="X12" s="48">
        <f t="shared" ca="1" si="3"/>
        <v>46700</v>
      </c>
      <c r="Y12" s="48">
        <f t="shared" ca="1" si="4"/>
        <v>46700</v>
      </c>
      <c r="Z12" s="48">
        <f ca="1">IF(AND(K12&lt;=4,X12&gt;Inputs!$B$32),MAX(C12,Inputs!$B$32),X12)</f>
        <v>46700</v>
      </c>
      <c r="AA12" s="48">
        <f ca="1">IF(AND(K12&lt;=4,Y12&gt;Inputs!$B$32),MAX(C12,Inputs!$B$32),Y12)</f>
        <v>46700</v>
      </c>
      <c r="AB12" s="48">
        <f ca="1">IF(AND(K12&lt;=7,Z12&gt;Inputs!$B$33),MAX(C12,Inputs!$B$33),Z12)</f>
        <v>46700</v>
      </c>
      <c r="AC12" s="48">
        <f ca="1">IF(Y12&gt;Inputs!$B$34,Inputs!$B$34,AA12)</f>
        <v>46700</v>
      </c>
      <c r="AD12" s="48">
        <f ca="1">IF(AB12&gt;Inputs!$B$34,Inputs!$B$34,AB12)</f>
        <v>46700</v>
      </c>
      <c r="AE12" s="48">
        <f ca="1">IF(AC12&gt;Inputs!$B$34,Inputs!$B$34,AC12)</f>
        <v>46700</v>
      </c>
      <c r="AF12" s="49">
        <f ca="1">IF(AND(E12=1,G12=0),Inputs!$B$3,AD12)</f>
        <v>46700</v>
      </c>
      <c r="AG12" s="49">
        <f ca="1">IF(AND(E12=1,G12=0),Inputs!$B$3,AE12)</f>
        <v>46700</v>
      </c>
    </row>
    <row r="13" spans="1:36" x14ac:dyDescent="0.25">
      <c r="A13" s="6">
        <f>'Salary and Rating'!A14</f>
        <v>10</v>
      </c>
      <c r="B13" s="6" t="str">
        <f>'Salary and Rating'!B14</f>
        <v>Teacher 10</v>
      </c>
      <c r="C13" s="14">
        <f ca="1">'2012-2013'!AF13</f>
        <v>46100</v>
      </c>
      <c r="D13" s="44">
        <f ca="1">IF('2012-2013'!G13=0,0,'2012-2013'!D13+1)</f>
        <v>0</v>
      </c>
      <c r="E13" s="48">
        <f>'2012-2013'!E13</f>
        <v>1</v>
      </c>
      <c r="F13" s="42">
        <f ca="1">IF('Salary and Rating'!F14=1,VLOOKUP(D13,'Attrition Probabilities'!$A$5:$E$45,2,TRUE),IF('Salary and Rating'!F14=2,VLOOKUP(D13,'Attrition Probabilities'!$A$5:$E$45,3,TRUE),IF('Salary and Rating'!F14=3,VLOOKUP(D13,'Attrition Probabilities'!$A$5:$E$45,4,TRUE),IF('Salary and Rating'!F14=4,VLOOKUP(D13,'Attrition Probabilities'!$A$5:$E$45,5,TRUE),0))))</f>
        <v>0.05</v>
      </c>
      <c r="G13" s="48">
        <f t="shared" ca="1" si="0"/>
        <v>1</v>
      </c>
      <c r="H13" s="48">
        <f ca="1">IF(E13=0,0,IF(RAND()&lt;'Demand Component Probability'!$B$4,1,0))</f>
        <v>0</v>
      </c>
      <c r="I13" s="48">
        <f ca="1">IF(E13=0,0,IF(RAND()&lt;'Demand Component Probability'!$B$5,1,0))</f>
        <v>0</v>
      </c>
      <c r="J13" s="48">
        <f ca="1">IF(E13=0,0,IF(RAND()&lt;'Demand Component Probability'!$B$6,1,0))</f>
        <v>1</v>
      </c>
      <c r="K13" s="48">
        <f ca="1">'Salary and Rating'!L14</f>
        <v>5</v>
      </c>
      <c r="L13" s="48">
        <f ca="1">IFERROR(IF(VLOOKUP(K13,Inputs!$A$20:$G$29,3,FALSE)="Stipend Award",VLOOKUP(K13,Inputs!$A$7:$G$16,3,FALSE),0),0)</f>
        <v>0</v>
      </c>
      <c r="M13" s="48">
        <f ca="1">IFERROR(IF(VLOOKUP(K13,Inputs!$A$20:$G$29,4,FALSE)="Stipend Award",VLOOKUP(K13,Inputs!$A$7:$G$16,4,FALSE),0),0)</f>
        <v>0</v>
      </c>
      <c r="N13" s="48">
        <f ca="1">IFERROR(IF(H13=1,IF(VLOOKUP(K13,Inputs!$A$20:$G$29,5,FALSE)="Stipend Award",VLOOKUP(K13,Inputs!$A$7:$G$16,5,FALSE),0),0),0)</f>
        <v>0</v>
      </c>
      <c r="O13" s="48">
        <f ca="1">IFERROR(IF(I13=1,IF(VLOOKUP(K13,Inputs!$A$20:$G$29,6,FALSE)="Stipend Award",VLOOKUP(K13,Inputs!$A$7:$G$16,6,FALSE),0),0),0)</f>
        <v>0</v>
      </c>
      <c r="P13" s="48">
        <f ca="1">IFERROR(IF(J13=1,IF(VLOOKUP(K13,Inputs!$A$20:$G$29,7,FALSE)="Stipend Award",VLOOKUP(K13,Inputs!$A$7:$G$16,7,FALSE),0),0),0)</f>
        <v>0</v>
      </c>
      <c r="Q13" s="48">
        <f ca="1">IFERROR(IF(VLOOKUP(K13,Inputs!$A$20:$G$29,3,FALSE)="Base Increase",VLOOKUP(K13,Inputs!$A$7:$G$16,3,FALSE),0),0)</f>
        <v>200</v>
      </c>
      <c r="R13" s="48">
        <f ca="1">IFERROR(IF(VLOOKUP(K13,Inputs!$A$20:$G$29,4,FALSE)="Base Increase",VLOOKUP(K13,Inputs!$A$7:$G$16,4,FALSE),0),0)</f>
        <v>100</v>
      </c>
      <c r="S13" s="48">
        <f ca="1">IFERROR(IF(H13=1,IF(VLOOKUP(K13,Inputs!$A$20:$G$29,5,FALSE)="Base Increase",VLOOKUP(K13,Inputs!$A$7:$G$16,5,FALSE),0),0),0)</f>
        <v>0</v>
      </c>
      <c r="T13" s="48">
        <f ca="1">IFERROR(IF(I13=1,IF(VLOOKUP(K13,Inputs!$A$20:$G$29,6,FALSE)="Base Increase",VLOOKUP(K13,Inputs!$A$7:$G$16,6,FALSE),0),0),0)</f>
        <v>0</v>
      </c>
      <c r="U13" s="48">
        <f ca="1">IFERROR(IF(J13=1,IF(VLOOKUP(K13,Inputs!$A$20:$G$29,7,FALSE)="Base Increase",VLOOKUP(K13,Inputs!$A$7:$G$16,7,FALSE),0),0),0)</f>
        <v>0</v>
      </c>
      <c r="V13" s="48">
        <f t="shared" ca="1" si="1"/>
        <v>0</v>
      </c>
      <c r="W13" s="48">
        <f t="shared" ca="1" si="2"/>
        <v>300</v>
      </c>
      <c r="X13" s="48">
        <f t="shared" ca="1" si="3"/>
        <v>46400</v>
      </c>
      <c r="Y13" s="48">
        <f t="shared" ca="1" si="4"/>
        <v>46400</v>
      </c>
      <c r="Z13" s="48">
        <f ca="1">IF(AND(K13&lt;=4,X13&gt;Inputs!$B$32),MAX(C13,Inputs!$B$32),X13)</f>
        <v>46400</v>
      </c>
      <c r="AA13" s="48">
        <f ca="1">IF(AND(K13&lt;=4,Y13&gt;Inputs!$B$32),MAX(C13,Inputs!$B$32),Y13)</f>
        <v>46400</v>
      </c>
      <c r="AB13" s="48">
        <f ca="1">IF(AND(K13&lt;=7,Z13&gt;Inputs!$B$33),MAX(C13,Inputs!$B$33),Z13)</f>
        <v>46400</v>
      </c>
      <c r="AC13" s="48">
        <f ca="1">IF(Y13&gt;Inputs!$B$34,Inputs!$B$34,AA13)</f>
        <v>46400</v>
      </c>
      <c r="AD13" s="48">
        <f ca="1">IF(AB13&gt;Inputs!$B$34,Inputs!$B$34,AB13)</f>
        <v>46400</v>
      </c>
      <c r="AE13" s="48">
        <f ca="1">IF(AC13&gt;Inputs!$B$34,Inputs!$B$34,AC13)</f>
        <v>46400</v>
      </c>
      <c r="AF13" s="49">
        <f ca="1">IF(AND(E13=1,G13=0),Inputs!$B$3,AD13)</f>
        <v>46400</v>
      </c>
      <c r="AG13" s="49">
        <f ca="1">IF(AND(E13=1,G13=0),Inputs!$B$3,AE13)</f>
        <v>46400</v>
      </c>
    </row>
    <row r="14" spans="1:36" x14ac:dyDescent="0.25">
      <c r="A14" s="6">
        <f>'Salary and Rating'!A15</f>
        <v>11</v>
      </c>
      <c r="B14" s="6">
        <f>'Salary and Rating'!B15</f>
        <v>0</v>
      </c>
      <c r="C14" s="14">
        <f ca="1">'2012-2013'!AF14</f>
        <v>0</v>
      </c>
      <c r="D14" s="44">
        <f ca="1">IF('2012-2013'!G14=0,0,'2012-2013'!D14+1)</f>
        <v>0</v>
      </c>
      <c r="E14" s="48">
        <f>'2012-2013'!E14</f>
        <v>0</v>
      </c>
      <c r="F14" s="42">
        <f ca="1">IF('Salary and Rating'!F15=1,VLOOKUP(D14,'Attrition Probabilities'!$A$5:$E$45,2,TRUE),IF('Salary and Rating'!F15=2,VLOOKUP(D14,'Attrition Probabilities'!$A$5:$E$45,3,TRUE),IF('Salary and Rating'!F15=3,VLOOKUP(D14,'Attrition Probabilities'!$A$5:$E$45,4,TRUE),IF('Salary and Rating'!F15=4,VLOOKUP(D14,'Attrition Probabilities'!$A$5:$E$45,5,TRUE),0))))</f>
        <v>0</v>
      </c>
      <c r="G14" s="48">
        <f t="shared" ca="1" si="0"/>
        <v>0</v>
      </c>
      <c r="H14" s="48">
        <f ca="1">IF(E14=0,0,IF(RAND()&lt;'Demand Component Probability'!$B$4,1,0))</f>
        <v>0</v>
      </c>
      <c r="I14" s="48">
        <f ca="1">IF(E14=0,0,IF(RAND()&lt;'Demand Component Probability'!$B$5,1,0))</f>
        <v>0</v>
      </c>
      <c r="J14" s="48">
        <f ca="1">IF(E14=0,0,IF(RAND()&lt;'Demand Component Probability'!$B$6,1,0))</f>
        <v>0</v>
      </c>
      <c r="K14" s="48">
        <f ca="1">'Salary and Rating'!L15</f>
        <v>0</v>
      </c>
      <c r="L14" s="48">
        <f ca="1">IFERROR(IF(VLOOKUP(K14,Inputs!$A$20:$G$29,3,FALSE)="Stipend Award",VLOOKUP(K14,Inputs!$A$7:$G$16,3,FALSE),0),0)</f>
        <v>0</v>
      </c>
      <c r="M14" s="48">
        <f ca="1">IFERROR(IF(VLOOKUP(K14,Inputs!$A$20:$G$29,4,FALSE)="Stipend Award",VLOOKUP(K14,Inputs!$A$7:$G$16,4,FALSE),0),0)</f>
        <v>0</v>
      </c>
      <c r="N14" s="48">
        <f ca="1">IFERROR(IF(H14=1,IF(VLOOKUP(K14,Inputs!$A$20:$G$29,5,FALSE)="Stipend Award",VLOOKUP(K14,Inputs!$A$7:$G$16,5,FALSE),0),0),0)</f>
        <v>0</v>
      </c>
      <c r="O14" s="48">
        <f ca="1">IFERROR(IF(I14=1,IF(VLOOKUP(K14,Inputs!$A$20:$G$29,6,FALSE)="Stipend Award",VLOOKUP(K14,Inputs!$A$7:$G$16,6,FALSE),0),0),0)</f>
        <v>0</v>
      </c>
      <c r="P14" s="48">
        <f ca="1">IFERROR(IF(J14=1,IF(VLOOKUP(K14,Inputs!$A$20:$G$29,7,FALSE)="Stipend Award",VLOOKUP(K14,Inputs!$A$7:$G$16,7,FALSE),0),0),0)</f>
        <v>0</v>
      </c>
      <c r="Q14" s="48">
        <f ca="1">IFERROR(IF(VLOOKUP(K14,Inputs!$A$20:$G$29,3,FALSE)="Base Increase",VLOOKUP(K14,Inputs!$A$7:$G$16,3,FALSE),0),0)</f>
        <v>0</v>
      </c>
      <c r="R14" s="48">
        <f ca="1">IFERROR(IF(VLOOKUP(K14,Inputs!$A$20:$G$29,4,FALSE)="Base Increase",VLOOKUP(K14,Inputs!$A$7:$G$16,4,FALSE),0),0)</f>
        <v>0</v>
      </c>
      <c r="S14" s="48">
        <f ca="1">IFERROR(IF(H14=1,IF(VLOOKUP(K14,Inputs!$A$20:$G$29,5,FALSE)="Base Increase",VLOOKUP(K14,Inputs!$A$7:$G$16,5,FALSE),0),0),0)</f>
        <v>0</v>
      </c>
      <c r="T14" s="48">
        <f ca="1">IFERROR(IF(I14=1,IF(VLOOKUP(K14,Inputs!$A$20:$G$29,6,FALSE)="Base Increase",VLOOKUP(K14,Inputs!$A$7:$G$16,6,FALSE),0),0),0)</f>
        <v>0</v>
      </c>
      <c r="U14" s="48">
        <f ca="1">IFERROR(IF(J14=1,IF(VLOOKUP(K14,Inputs!$A$20:$G$29,7,FALSE)="Base Increase",VLOOKUP(K14,Inputs!$A$7:$G$16,7,FALSE),0),0),0)</f>
        <v>0</v>
      </c>
      <c r="V14" s="48">
        <f t="shared" ca="1" si="1"/>
        <v>0</v>
      </c>
      <c r="W14" s="48">
        <f t="shared" ca="1" si="2"/>
        <v>0</v>
      </c>
      <c r="X14" s="48">
        <f t="shared" ca="1" si="3"/>
        <v>0</v>
      </c>
      <c r="Y14" s="48">
        <f t="shared" ca="1" si="4"/>
        <v>0</v>
      </c>
      <c r="Z14" s="48">
        <f ca="1">IF(AND(K14&lt;=4,X14&gt;Inputs!$B$32),MAX(C14,Inputs!$B$32),X14)</f>
        <v>0</v>
      </c>
      <c r="AA14" s="48">
        <f ca="1">IF(AND(K14&lt;=4,Y14&gt;Inputs!$B$32),MAX(C14,Inputs!$B$32),Y14)</f>
        <v>0</v>
      </c>
      <c r="AB14" s="48">
        <f ca="1">IF(AND(K14&lt;=7,Z14&gt;Inputs!$B$33),MAX(C14,Inputs!$B$33),Z14)</f>
        <v>0</v>
      </c>
      <c r="AC14" s="48">
        <f ca="1">IF(Y14&gt;Inputs!$B$34,Inputs!$B$34,AA14)</f>
        <v>0</v>
      </c>
      <c r="AD14" s="48">
        <f ca="1">IF(AB14&gt;Inputs!$B$34,Inputs!$B$34,AB14)</f>
        <v>0</v>
      </c>
      <c r="AE14" s="48">
        <f ca="1">IF(AC14&gt;Inputs!$B$34,Inputs!$B$34,AC14)</f>
        <v>0</v>
      </c>
      <c r="AF14" s="49">
        <f ca="1">IF(AND(E14=1,G14=0),Inputs!$B$3,AD14)</f>
        <v>0</v>
      </c>
      <c r="AG14" s="49">
        <f ca="1">IF(AND(E14=1,G14=0),Inputs!$B$3,AE14)</f>
        <v>0</v>
      </c>
    </row>
    <row r="15" spans="1:36" x14ac:dyDescent="0.25">
      <c r="A15" s="6">
        <f>'Salary and Rating'!A16</f>
        <v>12</v>
      </c>
      <c r="B15" s="6">
        <f>'Salary and Rating'!B16</f>
        <v>0</v>
      </c>
      <c r="C15" s="14">
        <f ca="1">'2012-2013'!AF15</f>
        <v>0</v>
      </c>
      <c r="D15" s="44">
        <f ca="1">IF('2012-2013'!G15=0,0,'2012-2013'!D15+1)</f>
        <v>0</v>
      </c>
      <c r="E15" s="48">
        <f>'2012-2013'!E15</f>
        <v>0</v>
      </c>
      <c r="F15" s="42">
        <f ca="1">IF('Salary and Rating'!F16=1,VLOOKUP(D15,'Attrition Probabilities'!$A$5:$E$45,2,TRUE),IF('Salary and Rating'!F16=2,VLOOKUP(D15,'Attrition Probabilities'!$A$5:$E$45,3,TRUE),IF('Salary and Rating'!F16=3,VLOOKUP(D15,'Attrition Probabilities'!$A$5:$E$45,4,TRUE),IF('Salary and Rating'!F16=4,VLOOKUP(D15,'Attrition Probabilities'!$A$5:$E$45,5,TRUE),0))))</f>
        <v>0</v>
      </c>
      <c r="G15" s="48">
        <f t="shared" ca="1" si="0"/>
        <v>0</v>
      </c>
      <c r="H15" s="48">
        <f ca="1">IF(E15=0,0,IF(RAND()&lt;'Demand Component Probability'!$B$4,1,0))</f>
        <v>0</v>
      </c>
      <c r="I15" s="48">
        <f ca="1">IF(E15=0,0,IF(RAND()&lt;'Demand Component Probability'!$B$5,1,0))</f>
        <v>0</v>
      </c>
      <c r="J15" s="48">
        <f ca="1">IF(E15=0,0,IF(RAND()&lt;'Demand Component Probability'!$B$6,1,0))</f>
        <v>0</v>
      </c>
      <c r="K15" s="48">
        <f ca="1">'Salary and Rating'!L16</f>
        <v>0</v>
      </c>
      <c r="L15" s="48">
        <f ca="1">IFERROR(IF(VLOOKUP(K15,Inputs!$A$20:$G$29,3,FALSE)="Stipend Award",VLOOKUP(K15,Inputs!$A$7:$G$16,3,FALSE),0),0)</f>
        <v>0</v>
      </c>
      <c r="M15" s="48">
        <f ca="1">IFERROR(IF(VLOOKUP(K15,Inputs!$A$20:$G$29,4,FALSE)="Stipend Award",VLOOKUP(K15,Inputs!$A$7:$G$16,4,FALSE),0),0)</f>
        <v>0</v>
      </c>
      <c r="N15" s="48">
        <f ca="1">IFERROR(IF(H15=1,IF(VLOOKUP(K15,Inputs!$A$20:$G$29,5,FALSE)="Stipend Award",VLOOKUP(K15,Inputs!$A$7:$G$16,5,FALSE),0),0),0)</f>
        <v>0</v>
      </c>
      <c r="O15" s="48">
        <f ca="1">IFERROR(IF(I15=1,IF(VLOOKUP(K15,Inputs!$A$20:$G$29,6,FALSE)="Stipend Award",VLOOKUP(K15,Inputs!$A$7:$G$16,6,FALSE),0),0),0)</f>
        <v>0</v>
      </c>
      <c r="P15" s="48">
        <f ca="1">IFERROR(IF(J15=1,IF(VLOOKUP(K15,Inputs!$A$20:$G$29,7,FALSE)="Stipend Award",VLOOKUP(K15,Inputs!$A$7:$G$16,7,FALSE),0),0),0)</f>
        <v>0</v>
      </c>
      <c r="Q15" s="48">
        <f ca="1">IFERROR(IF(VLOOKUP(K15,Inputs!$A$20:$G$29,3,FALSE)="Base Increase",VLOOKUP(K15,Inputs!$A$7:$G$16,3,FALSE),0),0)</f>
        <v>0</v>
      </c>
      <c r="R15" s="48">
        <f ca="1">IFERROR(IF(VLOOKUP(K15,Inputs!$A$20:$G$29,4,FALSE)="Base Increase",VLOOKUP(K15,Inputs!$A$7:$G$16,4,FALSE),0),0)</f>
        <v>0</v>
      </c>
      <c r="S15" s="48">
        <f ca="1">IFERROR(IF(H15=1,IF(VLOOKUP(K15,Inputs!$A$20:$G$29,5,FALSE)="Base Increase",VLOOKUP(K15,Inputs!$A$7:$G$16,5,FALSE),0),0),0)</f>
        <v>0</v>
      </c>
      <c r="T15" s="48">
        <f ca="1">IFERROR(IF(I15=1,IF(VLOOKUP(K15,Inputs!$A$20:$G$29,6,FALSE)="Base Increase",VLOOKUP(K15,Inputs!$A$7:$G$16,6,FALSE),0),0),0)</f>
        <v>0</v>
      </c>
      <c r="U15" s="48">
        <f ca="1">IFERROR(IF(J15=1,IF(VLOOKUP(K15,Inputs!$A$20:$G$29,7,FALSE)="Base Increase",VLOOKUP(K15,Inputs!$A$7:$G$16,7,FALSE),0),0),0)</f>
        <v>0</v>
      </c>
      <c r="V15" s="48">
        <f t="shared" ca="1" si="1"/>
        <v>0</v>
      </c>
      <c r="W15" s="48">
        <f t="shared" ca="1" si="2"/>
        <v>0</v>
      </c>
      <c r="X15" s="48">
        <f t="shared" ca="1" si="3"/>
        <v>0</v>
      </c>
      <c r="Y15" s="48">
        <f t="shared" ca="1" si="4"/>
        <v>0</v>
      </c>
      <c r="Z15" s="48">
        <f ca="1">IF(AND(K15&lt;=4,X15&gt;Inputs!$B$32),MAX(C15,Inputs!$B$32),X15)</f>
        <v>0</v>
      </c>
      <c r="AA15" s="48">
        <f ca="1">IF(AND(K15&lt;=4,Y15&gt;Inputs!$B$32),MAX(C15,Inputs!$B$32),Y15)</f>
        <v>0</v>
      </c>
      <c r="AB15" s="48">
        <f ca="1">IF(AND(K15&lt;=7,Z15&gt;Inputs!$B$33),MAX(C15,Inputs!$B$33),Z15)</f>
        <v>0</v>
      </c>
      <c r="AC15" s="48">
        <f ca="1">IF(Y15&gt;Inputs!$B$34,Inputs!$B$34,AA15)</f>
        <v>0</v>
      </c>
      <c r="AD15" s="48">
        <f ca="1">IF(AB15&gt;Inputs!$B$34,Inputs!$B$34,AB15)</f>
        <v>0</v>
      </c>
      <c r="AE15" s="48">
        <f ca="1">IF(AC15&gt;Inputs!$B$34,Inputs!$B$34,AC15)</f>
        <v>0</v>
      </c>
      <c r="AF15" s="49">
        <f ca="1">IF(AND(E15=1,G15=0),Inputs!$B$3,AD15)</f>
        <v>0</v>
      </c>
      <c r="AG15" s="49">
        <f ca="1">IF(AND(E15=1,G15=0),Inputs!$B$3,AE15)</f>
        <v>0</v>
      </c>
    </row>
    <row r="16" spans="1:36" x14ac:dyDescent="0.25">
      <c r="A16" s="6">
        <f>'Salary and Rating'!A17</f>
        <v>13</v>
      </c>
      <c r="B16" s="6">
        <f>'Salary and Rating'!B17</f>
        <v>0</v>
      </c>
      <c r="C16" s="14">
        <f ca="1">'2012-2013'!AF16</f>
        <v>0</v>
      </c>
      <c r="D16" s="44">
        <f ca="1">IF('2012-2013'!G16=0,0,'2012-2013'!D16+1)</f>
        <v>0</v>
      </c>
      <c r="E16" s="48">
        <f>'2012-2013'!E16</f>
        <v>0</v>
      </c>
      <c r="F16" s="42">
        <f ca="1">IF('Salary and Rating'!F17=1,VLOOKUP(D16,'Attrition Probabilities'!$A$5:$E$45,2,TRUE),IF('Salary and Rating'!F17=2,VLOOKUP(D16,'Attrition Probabilities'!$A$5:$E$45,3,TRUE),IF('Salary and Rating'!F17=3,VLOOKUP(D16,'Attrition Probabilities'!$A$5:$E$45,4,TRUE),IF('Salary and Rating'!F17=4,VLOOKUP(D16,'Attrition Probabilities'!$A$5:$E$45,5,TRUE),0))))</f>
        <v>0</v>
      </c>
      <c r="G16" s="48">
        <f t="shared" ca="1" si="0"/>
        <v>0</v>
      </c>
      <c r="H16" s="48">
        <f ca="1">IF(E16=0,0,IF(RAND()&lt;'Demand Component Probability'!$B$4,1,0))</f>
        <v>0</v>
      </c>
      <c r="I16" s="48">
        <f ca="1">IF(E16=0,0,IF(RAND()&lt;'Demand Component Probability'!$B$5,1,0))</f>
        <v>0</v>
      </c>
      <c r="J16" s="48">
        <f ca="1">IF(E16=0,0,IF(RAND()&lt;'Demand Component Probability'!$B$6,1,0))</f>
        <v>0</v>
      </c>
      <c r="K16" s="48">
        <f ca="1">'Salary and Rating'!L17</f>
        <v>0</v>
      </c>
      <c r="L16" s="48">
        <f ca="1">IFERROR(IF(VLOOKUP(K16,Inputs!$A$20:$G$29,3,FALSE)="Stipend Award",VLOOKUP(K16,Inputs!$A$7:$G$16,3,FALSE),0),0)</f>
        <v>0</v>
      </c>
      <c r="M16" s="48">
        <f ca="1">IFERROR(IF(VLOOKUP(K16,Inputs!$A$20:$G$29,4,FALSE)="Stipend Award",VLOOKUP(K16,Inputs!$A$7:$G$16,4,FALSE),0),0)</f>
        <v>0</v>
      </c>
      <c r="N16" s="48">
        <f ca="1">IFERROR(IF(H16=1,IF(VLOOKUP(K16,Inputs!$A$20:$G$29,5,FALSE)="Stipend Award",VLOOKUP(K16,Inputs!$A$7:$G$16,5,FALSE),0),0),0)</f>
        <v>0</v>
      </c>
      <c r="O16" s="48">
        <f ca="1">IFERROR(IF(I16=1,IF(VLOOKUP(K16,Inputs!$A$20:$G$29,6,FALSE)="Stipend Award",VLOOKUP(K16,Inputs!$A$7:$G$16,6,FALSE),0),0),0)</f>
        <v>0</v>
      </c>
      <c r="P16" s="48">
        <f ca="1">IFERROR(IF(J16=1,IF(VLOOKUP(K16,Inputs!$A$20:$G$29,7,FALSE)="Stipend Award",VLOOKUP(K16,Inputs!$A$7:$G$16,7,FALSE),0),0),0)</f>
        <v>0</v>
      </c>
      <c r="Q16" s="48">
        <f ca="1">IFERROR(IF(VLOOKUP(K16,Inputs!$A$20:$G$29,3,FALSE)="Base Increase",VLOOKUP(K16,Inputs!$A$7:$G$16,3,FALSE),0),0)</f>
        <v>0</v>
      </c>
      <c r="R16" s="48">
        <f ca="1">IFERROR(IF(VLOOKUP(K16,Inputs!$A$20:$G$29,4,FALSE)="Base Increase",VLOOKUP(K16,Inputs!$A$7:$G$16,4,FALSE),0),0)</f>
        <v>0</v>
      </c>
      <c r="S16" s="48">
        <f ca="1">IFERROR(IF(H16=1,IF(VLOOKUP(K16,Inputs!$A$20:$G$29,5,FALSE)="Base Increase",VLOOKUP(K16,Inputs!$A$7:$G$16,5,FALSE),0),0),0)</f>
        <v>0</v>
      </c>
      <c r="T16" s="48">
        <f ca="1">IFERROR(IF(I16=1,IF(VLOOKUP(K16,Inputs!$A$20:$G$29,6,FALSE)="Base Increase",VLOOKUP(K16,Inputs!$A$7:$G$16,6,FALSE),0),0),0)</f>
        <v>0</v>
      </c>
      <c r="U16" s="48">
        <f ca="1">IFERROR(IF(J16=1,IF(VLOOKUP(K16,Inputs!$A$20:$G$29,7,FALSE)="Base Increase",VLOOKUP(K16,Inputs!$A$7:$G$16,7,FALSE),0),0),0)</f>
        <v>0</v>
      </c>
      <c r="V16" s="48">
        <f t="shared" ca="1" si="1"/>
        <v>0</v>
      </c>
      <c r="W16" s="48">
        <f t="shared" ca="1" si="2"/>
        <v>0</v>
      </c>
      <c r="X16" s="48">
        <f t="shared" ca="1" si="3"/>
        <v>0</v>
      </c>
      <c r="Y16" s="48">
        <f t="shared" ca="1" si="4"/>
        <v>0</v>
      </c>
      <c r="Z16" s="48">
        <f ca="1">IF(AND(K16&lt;=4,X16&gt;Inputs!$B$32),MAX(C16,Inputs!$B$32),X16)</f>
        <v>0</v>
      </c>
      <c r="AA16" s="48">
        <f ca="1">IF(AND(K16&lt;=4,Y16&gt;Inputs!$B$32),MAX(C16,Inputs!$B$32),Y16)</f>
        <v>0</v>
      </c>
      <c r="AB16" s="48">
        <f ca="1">IF(AND(K16&lt;=7,Z16&gt;Inputs!$B$33),MAX(C16,Inputs!$B$33),Z16)</f>
        <v>0</v>
      </c>
      <c r="AC16" s="48">
        <f ca="1">IF(Y16&gt;Inputs!$B$34,Inputs!$B$34,AA16)</f>
        <v>0</v>
      </c>
      <c r="AD16" s="48">
        <f ca="1">IF(AB16&gt;Inputs!$B$34,Inputs!$B$34,AB16)</f>
        <v>0</v>
      </c>
      <c r="AE16" s="48">
        <f ca="1">IF(AC16&gt;Inputs!$B$34,Inputs!$B$34,AC16)</f>
        <v>0</v>
      </c>
      <c r="AF16" s="49">
        <f ca="1">IF(AND(E16=1,G16=0),Inputs!$B$3,AD16)</f>
        <v>0</v>
      </c>
      <c r="AG16" s="49">
        <f ca="1">IF(AND(E16=1,G16=0),Inputs!$B$3,AE16)</f>
        <v>0</v>
      </c>
    </row>
    <row r="17" spans="1:33" x14ac:dyDescent="0.25">
      <c r="A17" s="6">
        <f>'Salary and Rating'!A18</f>
        <v>14</v>
      </c>
      <c r="B17" s="6">
        <f>'Salary and Rating'!B18</f>
        <v>0</v>
      </c>
      <c r="C17" s="14">
        <f ca="1">'2012-2013'!AF17</f>
        <v>0</v>
      </c>
      <c r="D17" s="44">
        <f ca="1">IF('2012-2013'!G17=0,0,'2012-2013'!D17+1)</f>
        <v>0</v>
      </c>
      <c r="E17" s="48">
        <f>'2012-2013'!E17</f>
        <v>0</v>
      </c>
      <c r="F17" s="42">
        <f ca="1">IF('Salary and Rating'!F18=1,VLOOKUP(D17,'Attrition Probabilities'!$A$5:$E$45,2,TRUE),IF('Salary and Rating'!F18=2,VLOOKUP(D17,'Attrition Probabilities'!$A$5:$E$45,3,TRUE),IF('Salary and Rating'!F18=3,VLOOKUP(D17,'Attrition Probabilities'!$A$5:$E$45,4,TRUE),IF('Salary and Rating'!F18=4,VLOOKUP(D17,'Attrition Probabilities'!$A$5:$E$45,5,TRUE),0))))</f>
        <v>0</v>
      </c>
      <c r="G17" s="48">
        <f t="shared" ca="1" si="0"/>
        <v>0</v>
      </c>
      <c r="H17" s="48">
        <f ca="1">IF(E17=0,0,IF(RAND()&lt;'Demand Component Probability'!$B$4,1,0))</f>
        <v>0</v>
      </c>
      <c r="I17" s="48">
        <f ca="1">IF(E17=0,0,IF(RAND()&lt;'Demand Component Probability'!$B$5,1,0))</f>
        <v>0</v>
      </c>
      <c r="J17" s="48">
        <f ca="1">IF(E17=0,0,IF(RAND()&lt;'Demand Component Probability'!$B$6,1,0))</f>
        <v>0</v>
      </c>
      <c r="K17" s="48">
        <f ca="1">'Salary and Rating'!L18</f>
        <v>0</v>
      </c>
      <c r="L17" s="48">
        <f ca="1">IFERROR(IF(VLOOKUP(K17,Inputs!$A$20:$G$29,3,FALSE)="Stipend Award",VLOOKUP(K17,Inputs!$A$7:$G$16,3,FALSE),0),0)</f>
        <v>0</v>
      </c>
      <c r="M17" s="48">
        <f ca="1">IFERROR(IF(VLOOKUP(K17,Inputs!$A$20:$G$29,4,FALSE)="Stipend Award",VLOOKUP(K17,Inputs!$A$7:$G$16,4,FALSE),0),0)</f>
        <v>0</v>
      </c>
      <c r="N17" s="48">
        <f ca="1">IFERROR(IF(H17=1,IF(VLOOKUP(K17,Inputs!$A$20:$G$29,5,FALSE)="Stipend Award",VLOOKUP(K17,Inputs!$A$7:$G$16,5,FALSE),0),0),0)</f>
        <v>0</v>
      </c>
      <c r="O17" s="48">
        <f ca="1">IFERROR(IF(I17=1,IF(VLOOKUP(K17,Inputs!$A$20:$G$29,6,FALSE)="Stipend Award",VLOOKUP(K17,Inputs!$A$7:$G$16,6,FALSE),0),0),0)</f>
        <v>0</v>
      </c>
      <c r="P17" s="48">
        <f ca="1">IFERROR(IF(J17=1,IF(VLOOKUP(K17,Inputs!$A$20:$G$29,7,FALSE)="Stipend Award",VLOOKUP(K17,Inputs!$A$7:$G$16,7,FALSE),0),0),0)</f>
        <v>0</v>
      </c>
      <c r="Q17" s="48">
        <f ca="1">IFERROR(IF(VLOOKUP(K17,Inputs!$A$20:$G$29,3,FALSE)="Base Increase",VLOOKUP(K17,Inputs!$A$7:$G$16,3,FALSE),0),0)</f>
        <v>0</v>
      </c>
      <c r="R17" s="48">
        <f ca="1">IFERROR(IF(VLOOKUP(K17,Inputs!$A$20:$G$29,4,FALSE)="Base Increase",VLOOKUP(K17,Inputs!$A$7:$G$16,4,FALSE),0),0)</f>
        <v>0</v>
      </c>
      <c r="S17" s="48">
        <f ca="1">IFERROR(IF(H17=1,IF(VLOOKUP(K17,Inputs!$A$20:$G$29,5,FALSE)="Base Increase",VLOOKUP(K17,Inputs!$A$7:$G$16,5,FALSE),0),0),0)</f>
        <v>0</v>
      </c>
      <c r="T17" s="48">
        <f ca="1">IFERROR(IF(I17=1,IF(VLOOKUP(K17,Inputs!$A$20:$G$29,6,FALSE)="Base Increase",VLOOKUP(K17,Inputs!$A$7:$G$16,6,FALSE),0),0),0)</f>
        <v>0</v>
      </c>
      <c r="U17" s="48">
        <f ca="1">IFERROR(IF(J17=1,IF(VLOOKUP(K17,Inputs!$A$20:$G$29,7,FALSE)="Base Increase",VLOOKUP(K17,Inputs!$A$7:$G$16,7,FALSE),0),0),0)</f>
        <v>0</v>
      </c>
      <c r="V17" s="48">
        <f t="shared" ca="1" si="1"/>
        <v>0</v>
      </c>
      <c r="W17" s="48">
        <f t="shared" ca="1" si="2"/>
        <v>0</v>
      </c>
      <c r="X17" s="48">
        <f t="shared" ca="1" si="3"/>
        <v>0</v>
      </c>
      <c r="Y17" s="48">
        <f t="shared" ca="1" si="4"/>
        <v>0</v>
      </c>
      <c r="Z17" s="48">
        <f ca="1">IF(AND(K17&lt;=4,X17&gt;Inputs!$B$32),MAX(C17,Inputs!$B$32),X17)</f>
        <v>0</v>
      </c>
      <c r="AA17" s="48">
        <f ca="1">IF(AND(K17&lt;=4,Y17&gt;Inputs!$B$32),MAX(C17,Inputs!$B$32),Y17)</f>
        <v>0</v>
      </c>
      <c r="AB17" s="48">
        <f ca="1">IF(AND(K17&lt;=7,Z17&gt;Inputs!$B$33),MAX(C17,Inputs!$B$33),Z17)</f>
        <v>0</v>
      </c>
      <c r="AC17" s="48">
        <f ca="1">IF(Y17&gt;Inputs!$B$34,Inputs!$B$34,AA17)</f>
        <v>0</v>
      </c>
      <c r="AD17" s="48">
        <f ca="1">IF(AB17&gt;Inputs!$B$34,Inputs!$B$34,AB17)</f>
        <v>0</v>
      </c>
      <c r="AE17" s="48">
        <f ca="1">IF(AC17&gt;Inputs!$B$34,Inputs!$B$34,AC17)</f>
        <v>0</v>
      </c>
      <c r="AF17" s="49">
        <f ca="1">IF(AND(E17=1,G17=0),Inputs!$B$3,AD17)</f>
        <v>0</v>
      </c>
      <c r="AG17" s="49">
        <f ca="1">IF(AND(E17=1,G17=0),Inputs!$B$3,AE17)</f>
        <v>0</v>
      </c>
    </row>
    <row r="18" spans="1:33" x14ac:dyDescent="0.25">
      <c r="A18" s="6">
        <f>'Salary and Rating'!A19</f>
        <v>15</v>
      </c>
      <c r="B18" s="6">
        <f>'Salary and Rating'!B19</f>
        <v>0</v>
      </c>
      <c r="C18" s="14">
        <f ca="1">'2012-2013'!AF18</f>
        <v>0</v>
      </c>
      <c r="D18" s="44">
        <f ca="1">IF('2012-2013'!G18=0,0,'2012-2013'!D18+1)</f>
        <v>0</v>
      </c>
      <c r="E18" s="48">
        <f>'2012-2013'!E18</f>
        <v>0</v>
      </c>
      <c r="F18" s="42">
        <f ca="1">IF('Salary and Rating'!F19=1,VLOOKUP(D18,'Attrition Probabilities'!$A$5:$E$45,2,TRUE),IF('Salary and Rating'!F19=2,VLOOKUP(D18,'Attrition Probabilities'!$A$5:$E$45,3,TRUE),IF('Salary and Rating'!F19=3,VLOOKUP(D18,'Attrition Probabilities'!$A$5:$E$45,4,TRUE),IF('Salary and Rating'!F19=4,VLOOKUP(D18,'Attrition Probabilities'!$A$5:$E$45,5,TRUE),0))))</f>
        <v>0</v>
      </c>
      <c r="G18" s="48">
        <f t="shared" ca="1" si="0"/>
        <v>0</v>
      </c>
      <c r="H18" s="48">
        <f ca="1">IF(E18=0,0,IF(RAND()&lt;'Demand Component Probability'!$B$4,1,0))</f>
        <v>0</v>
      </c>
      <c r="I18" s="48">
        <f ca="1">IF(E18=0,0,IF(RAND()&lt;'Demand Component Probability'!$B$5,1,0))</f>
        <v>0</v>
      </c>
      <c r="J18" s="48">
        <f ca="1">IF(E18=0,0,IF(RAND()&lt;'Demand Component Probability'!$B$6,1,0))</f>
        <v>0</v>
      </c>
      <c r="K18" s="48">
        <f ca="1">'Salary and Rating'!L19</f>
        <v>0</v>
      </c>
      <c r="L18" s="48">
        <f ca="1">IFERROR(IF(VLOOKUP(K18,Inputs!$A$20:$G$29,3,FALSE)="Stipend Award",VLOOKUP(K18,Inputs!$A$7:$G$16,3,FALSE),0),0)</f>
        <v>0</v>
      </c>
      <c r="M18" s="48">
        <f ca="1">IFERROR(IF(VLOOKUP(K18,Inputs!$A$20:$G$29,4,FALSE)="Stipend Award",VLOOKUP(K18,Inputs!$A$7:$G$16,4,FALSE),0),0)</f>
        <v>0</v>
      </c>
      <c r="N18" s="48">
        <f ca="1">IFERROR(IF(H18=1,IF(VLOOKUP(K18,Inputs!$A$20:$G$29,5,FALSE)="Stipend Award",VLOOKUP(K18,Inputs!$A$7:$G$16,5,FALSE),0),0),0)</f>
        <v>0</v>
      </c>
      <c r="O18" s="48">
        <f ca="1">IFERROR(IF(I18=1,IF(VLOOKUP(K18,Inputs!$A$20:$G$29,6,FALSE)="Stipend Award",VLOOKUP(K18,Inputs!$A$7:$G$16,6,FALSE),0),0),0)</f>
        <v>0</v>
      </c>
      <c r="P18" s="48">
        <f ca="1">IFERROR(IF(J18=1,IF(VLOOKUP(K18,Inputs!$A$20:$G$29,7,FALSE)="Stipend Award",VLOOKUP(K18,Inputs!$A$7:$G$16,7,FALSE),0),0),0)</f>
        <v>0</v>
      </c>
      <c r="Q18" s="48">
        <f ca="1">IFERROR(IF(VLOOKUP(K18,Inputs!$A$20:$G$29,3,FALSE)="Base Increase",VLOOKUP(K18,Inputs!$A$7:$G$16,3,FALSE),0),0)</f>
        <v>0</v>
      </c>
      <c r="R18" s="48">
        <f ca="1">IFERROR(IF(VLOOKUP(K18,Inputs!$A$20:$G$29,4,FALSE)="Base Increase",VLOOKUP(K18,Inputs!$A$7:$G$16,4,FALSE),0),0)</f>
        <v>0</v>
      </c>
      <c r="S18" s="48">
        <f ca="1">IFERROR(IF(H18=1,IF(VLOOKUP(K18,Inputs!$A$20:$G$29,5,FALSE)="Base Increase",VLOOKUP(K18,Inputs!$A$7:$G$16,5,FALSE),0),0),0)</f>
        <v>0</v>
      </c>
      <c r="T18" s="48">
        <f ca="1">IFERROR(IF(I18=1,IF(VLOOKUP(K18,Inputs!$A$20:$G$29,6,FALSE)="Base Increase",VLOOKUP(K18,Inputs!$A$7:$G$16,6,FALSE),0),0),0)</f>
        <v>0</v>
      </c>
      <c r="U18" s="48">
        <f ca="1">IFERROR(IF(J18=1,IF(VLOOKUP(K18,Inputs!$A$20:$G$29,7,FALSE)="Base Increase",VLOOKUP(K18,Inputs!$A$7:$G$16,7,FALSE),0),0),0)</f>
        <v>0</v>
      </c>
      <c r="V18" s="48">
        <f t="shared" ca="1" si="1"/>
        <v>0</v>
      </c>
      <c r="W18" s="48">
        <f t="shared" ca="1" si="2"/>
        <v>0</v>
      </c>
      <c r="X18" s="48">
        <f t="shared" ca="1" si="3"/>
        <v>0</v>
      </c>
      <c r="Y18" s="48">
        <f t="shared" ca="1" si="4"/>
        <v>0</v>
      </c>
      <c r="Z18" s="48">
        <f ca="1">IF(AND(K18&lt;=4,X18&gt;Inputs!$B$32),MAX(C18,Inputs!$B$32),X18)</f>
        <v>0</v>
      </c>
      <c r="AA18" s="48">
        <f ca="1">IF(AND(K18&lt;=4,Y18&gt;Inputs!$B$32),MAX(C18,Inputs!$B$32),Y18)</f>
        <v>0</v>
      </c>
      <c r="AB18" s="48">
        <f ca="1">IF(AND(K18&lt;=7,Z18&gt;Inputs!$B$33),MAX(C18,Inputs!$B$33),Z18)</f>
        <v>0</v>
      </c>
      <c r="AC18" s="48">
        <f ca="1">IF(Y18&gt;Inputs!$B$34,Inputs!$B$34,AA18)</f>
        <v>0</v>
      </c>
      <c r="AD18" s="48">
        <f ca="1">IF(AB18&gt;Inputs!$B$34,Inputs!$B$34,AB18)</f>
        <v>0</v>
      </c>
      <c r="AE18" s="48">
        <f ca="1">IF(AC18&gt;Inputs!$B$34,Inputs!$B$34,AC18)</f>
        <v>0</v>
      </c>
      <c r="AF18" s="49">
        <f ca="1">IF(AND(E18=1,G18=0),Inputs!$B$3,AD18)</f>
        <v>0</v>
      </c>
      <c r="AG18" s="49">
        <f ca="1">IF(AND(E18=1,G18=0),Inputs!$B$3,AE18)</f>
        <v>0</v>
      </c>
    </row>
    <row r="19" spans="1:33" x14ac:dyDescent="0.25">
      <c r="A19" s="6">
        <f>'Salary and Rating'!A20</f>
        <v>16</v>
      </c>
      <c r="B19" s="6">
        <f>'Salary and Rating'!B20</f>
        <v>0</v>
      </c>
      <c r="C19" s="14">
        <f ca="1">'2012-2013'!AF19</f>
        <v>0</v>
      </c>
      <c r="D19" s="44">
        <f ca="1">IF('2012-2013'!G19=0,0,'2012-2013'!D19+1)</f>
        <v>0</v>
      </c>
      <c r="E19" s="48">
        <f>'2012-2013'!E19</f>
        <v>0</v>
      </c>
      <c r="F19" s="42">
        <f ca="1">IF('Salary and Rating'!F20=1,VLOOKUP(D19,'Attrition Probabilities'!$A$5:$E$45,2,TRUE),IF('Salary and Rating'!F20=2,VLOOKUP(D19,'Attrition Probabilities'!$A$5:$E$45,3,TRUE),IF('Salary and Rating'!F20=3,VLOOKUP(D19,'Attrition Probabilities'!$A$5:$E$45,4,TRUE),IF('Salary and Rating'!F20=4,VLOOKUP(D19,'Attrition Probabilities'!$A$5:$E$45,5,TRUE),0))))</f>
        <v>0</v>
      </c>
      <c r="G19" s="48">
        <f t="shared" ca="1" si="0"/>
        <v>0</v>
      </c>
      <c r="H19" s="48">
        <f ca="1">IF(E19=0,0,IF(RAND()&lt;'Demand Component Probability'!$B$4,1,0))</f>
        <v>0</v>
      </c>
      <c r="I19" s="48">
        <f ca="1">IF(E19=0,0,IF(RAND()&lt;'Demand Component Probability'!$B$5,1,0))</f>
        <v>0</v>
      </c>
      <c r="J19" s="48">
        <f ca="1">IF(E19=0,0,IF(RAND()&lt;'Demand Component Probability'!$B$6,1,0))</f>
        <v>0</v>
      </c>
      <c r="K19" s="48">
        <f ca="1">'Salary and Rating'!L20</f>
        <v>0</v>
      </c>
      <c r="L19" s="48">
        <f ca="1">IFERROR(IF(VLOOKUP(K19,Inputs!$A$20:$G$29,3,FALSE)="Stipend Award",VLOOKUP(K19,Inputs!$A$7:$G$16,3,FALSE),0),0)</f>
        <v>0</v>
      </c>
      <c r="M19" s="48">
        <f ca="1">IFERROR(IF(VLOOKUP(K19,Inputs!$A$20:$G$29,4,FALSE)="Stipend Award",VLOOKUP(K19,Inputs!$A$7:$G$16,4,FALSE),0),0)</f>
        <v>0</v>
      </c>
      <c r="N19" s="48">
        <f ca="1">IFERROR(IF(H19=1,IF(VLOOKUP(K19,Inputs!$A$20:$G$29,5,FALSE)="Stipend Award",VLOOKUP(K19,Inputs!$A$7:$G$16,5,FALSE),0),0),0)</f>
        <v>0</v>
      </c>
      <c r="O19" s="48">
        <f ca="1">IFERROR(IF(I19=1,IF(VLOOKUP(K19,Inputs!$A$20:$G$29,6,FALSE)="Stipend Award",VLOOKUP(K19,Inputs!$A$7:$G$16,6,FALSE),0),0),0)</f>
        <v>0</v>
      </c>
      <c r="P19" s="48">
        <f ca="1">IFERROR(IF(J19=1,IF(VLOOKUP(K19,Inputs!$A$20:$G$29,7,FALSE)="Stipend Award",VLOOKUP(K19,Inputs!$A$7:$G$16,7,FALSE),0),0),0)</f>
        <v>0</v>
      </c>
      <c r="Q19" s="48">
        <f ca="1">IFERROR(IF(VLOOKUP(K19,Inputs!$A$20:$G$29,3,FALSE)="Base Increase",VLOOKUP(K19,Inputs!$A$7:$G$16,3,FALSE),0),0)</f>
        <v>0</v>
      </c>
      <c r="R19" s="48">
        <f ca="1">IFERROR(IF(VLOOKUP(K19,Inputs!$A$20:$G$29,4,FALSE)="Base Increase",VLOOKUP(K19,Inputs!$A$7:$G$16,4,FALSE),0),0)</f>
        <v>0</v>
      </c>
      <c r="S19" s="48">
        <f ca="1">IFERROR(IF(H19=1,IF(VLOOKUP(K19,Inputs!$A$20:$G$29,5,FALSE)="Base Increase",VLOOKUP(K19,Inputs!$A$7:$G$16,5,FALSE),0),0),0)</f>
        <v>0</v>
      </c>
      <c r="T19" s="48">
        <f ca="1">IFERROR(IF(I19=1,IF(VLOOKUP(K19,Inputs!$A$20:$G$29,6,FALSE)="Base Increase",VLOOKUP(K19,Inputs!$A$7:$G$16,6,FALSE),0),0),0)</f>
        <v>0</v>
      </c>
      <c r="U19" s="48">
        <f ca="1">IFERROR(IF(J19=1,IF(VLOOKUP(K19,Inputs!$A$20:$G$29,7,FALSE)="Base Increase",VLOOKUP(K19,Inputs!$A$7:$G$16,7,FALSE),0),0),0)</f>
        <v>0</v>
      </c>
      <c r="V19" s="48">
        <f t="shared" ca="1" si="1"/>
        <v>0</v>
      </c>
      <c r="W19" s="48">
        <f t="shared" ca="1" si="2"/>
        <v>0</v>
      </c>
      <c r="X19" s="48">
        <f t="shared" ca="1" si="3"/>
        <v>0</v>
      </c>
      <c r="Y19" s="48">
        <f t="shared" ca="1" si="4"/>
        <v>0</v>
      </c>
      <c r="Z19" s="48">
        <f ca="1">IF(AND(K19&lt;=4,X19&gt;Inputs!$B$32),MAX(C19,Inputs!$B$32),X19)</f>
        <v>0</v>
      </c>
      <c r="AA19" s="48">
        <f ca="1">IF(AND(K19&lt;=4,Y19&gt;Inputs!$B$32),MAX(C19,Inputs!$B$32),Y19)</f>
        <v>0</v>
      </c>
      <c r="AB19" s="48">
        <f ca="1">IF(AND(K19&lt;=7,Z19&gt;Inputs!$B$33),MAX(C19,Inputs!$B$33),Z19)</f>
        <v>0</v>
      </c>
      <c r="AC19" s="48">
        <f ca="1">IF(Y19&gt;Inputs!$B$34,Inputs!$B$34,AA19)</f>
        <v>0</v>
      </c>
      <c r="AD19" s="48">
        <f ca="1">IF(AB19&gt;Inputs!$B$34,Inputs!$B$34,AB19)</f>
        <v>0</v>
      </c>
      <c r="AE19" s="48">
        <f ca="1">IF(AC19&gt;Inputs!$B$34,Inputs!$B$34,AC19)</f>
        <v>0</v>
      </c>
      <c r="AF19" s="49">
        <f ca="1">IF(AND(E19=1,G19=0),Inputs!$B$3,AD19)</f>
        <v>0</v>
      </c>
      <c r="AG19" s="49">
        <f ca="1">IF(AND(E19=1,G19=0),Inputs!$B$3,AE19)</f>
        <v>0</v>
      </c>
    </row>
    <row r="20" spans="1:33" x14ac:dyDescent="0.25">
      <c r="A20" s="6">
        <f>'Salary and Rating'!A21</f>
        <v>17</v>
      </c>
      <c r="B20" s="6">
        <f>'Salary and Rating'!B21</f>
        <v>0</v>
      </c>
      <c r="C20" s="14">
        <f ca="1">'2012-2013'!AF20</f>
        <v>0</v>
      </c>
      <c r="D20" s="44">
        <f ca="1">IF('2012-2013'!G20=0,0,'2012-2013'!D20+1)</f>
        <v>0</v>
      </c>
      <c r="E20" s="48">
        <f>'2012-2013'!E20</f>
        <v>0</v>
      </c>
      <c r="F20" s="42">
        <f ca="1">IF('Salary and Rating'!F21=1,VLOOKUP(D20,'Attrition Probabilities'!$A$5:$E$45,2,TRUE),IF('Salary and Rating'!F21=2,VLOOKUP(D20,'Attrition Probabilities'!$A$5:$E$45,3,TRUE),IF('Salary and Rating'!F21=3,VLOOKUP(D20,'Attrition Probabilities'!$A$5:$E$45,4,TRUE),IF('Salary and Rating'!F21=4,VLOOKUP(D20,'Attrition Probabilities'!$A$5:$E$45,5,TRUE),0))))</f>
        <v>0</v>
      </c>
      <c r="G20" s="48">
        <f t="shared" ca="1" si="0"/>
        <v>0</v>
      </c>
      <c r="H20" s="48">
        <f ca="1">IF(E20=0,0,IF(RAND()&lt;'Demand Component Probability'!$B$4,1,0))</f>
        <v>0</v>
      </c>
      <c r="I20" s="48">
        <f ca="1">IF(E20=0,0,IF(RAND()&lt;'Demand Component Probability'!$B$5,1,0))</f>
        <v>0</v>
      </c>
      <c r="J20" s="48">
        <f ca="1">IF(E20=0,0,IF(RAND()&lt;'Demand Component Probability'!$B$6,1,0))</f>
        <v>0</v>
      </c>
      <c r="K20" s="48">
        <f ca="1">'Salary and Rating'!L21</f>
        <v>0</v>
      </c>
      <c r="L20" s="48">
        <f ca="1">IFERROR(IF(VLOOKUP(K20,Inputs!$A$20:$G$29,3,FALSE)="Stipend Award",VLOOKUP(K20,Inputs!$A$7:$G$16,3,FALSE),0),0)</f>
        <v>0</v>
      </c>
      <c r="M20" s="48">
        <f ca="1">IFERROR(IF(VLOOKUP(K20,Inputs!$A$20:$G$29,4,FALSE)="Stipend Award",VLOOKUP(K20,Inputs!$A$7:$G$16,4,FALSE),0),0)</f>
        <v>0</v>
      </c>
      <c r="N20" s="48">
        <f ca="1">IFERROR(IF(H20=1,IF(VLOOKUP(K20,Inputs!$A$20:$G$29,5,FALSE)="Stipend Award",VLOOKUP(K20,Inputs!$A$7:$G$16,5,FALSE),0),0),0)</f>
        <v>0</v>
      </c>
      <c r="O20" s="48">
        <f ca="1">IFERROR(IF(I20=1,IF(VLOOKUP(K20,Inputs!$A$20:$G$29,6,FALSE)="Stipend Award",VLOOKUP(K20,Inputs!$A$7:$G$16,6,FALSE),0),0),0)</f>
        <v>0</v>
      </c>
      <c r="P20" s="48">
        <f ca="1">IFERROR(IF(J20=1,IF(VLOOKUP(K20,Inputs!$A$20:$G$29,7,FALSE)="Stipend Award",VLOOKUP(K20,Inputs!$A$7:$G$16,7,FALSE),0),0),0)</f>
        <v>0</v>
      </c>
      <c r="Q20" s="48">
        <f ca="1">IFERROR(IF(VLOOKUP(K20,Inputs!$A$20:$G$29,3,FALSE)="Base Increase",VLOOKUP(K20,Inputs!$A$7:$G$16,3,FALSE),0),0)</f>
        <v>0</v>
      </c>
      <c r="R20" s="48">
        <f ca="1">IFERROR(IF(VLOOKUP(K20,Inputs!$A$20:$G$29,4,FALSE)="Base Increase",VLOOKUP(K20,Inputs!$A$7:$G$16,4,FALSE),0),0)</f>
        <v>0</v>
      </c>
      <c r="S20" s="48">
        <f ca="1">IFERROR(IF(H20=1,IF(VLOOKUP(K20,Inputs!$A$20:$G$29,5,FALSE)="Base Increase",VLOOKUP(K20,Inputs!$A$7:$G$16,5,FALSE),0),0),0)</f>
        <v>0</v>
      </c>
      <c r="T20" s="48">
        <f ca="1">IFERROR(IF(I20=1,IF(VLOOKUP(K20,Inputs!$A$20:$G$29,6,FALSE)="Base Increase",VLOOKUP(K20,Inputs!$A$7:$G$16,6,FALSE),0),0),0)</f>
        <v>0</v>
      </c>
      <c r="U20" s="48">
        <f ca="1">IFERROR(IF(J20=1,IF(VLOOKUP(K20,Inputs!$A$20:$G$29,7,FALSE)="Base Increase",VLOOKUP(K20,Inputs!$A$7:$G$16,7,FALSE),0),0),0)</f>
        <v>0</v>
      </c>
      <c r="V20" s="48">
        <f t="shared" ca="1" si="1"/>
        <v>0</v>
      </c>
      <c r="W20" s="48">
        <f t="shared" ca="1" si="2"/>
        <v>0</v>
      </c>
      <c r="X20" s="48">
        <f t="shared" ca="1" si="3"/>
        <v>0</v>
      </c>
      <c r="Y20" s="48">
        <f t="shared" ca="1" si="4"/>
        <v>0</v>
      </c>
      <c r="Z20" s="48">
        <f ca="1">IF(AND(K20&lt;=4,X20&gt;Inputs!$B$32),MAX(C20,Inputs!$B$32),X20)</f>
        <v>0</v>
      </c>
      <c r="AA20" s="48">
        <f ca="1">IF(AND(K20&lt;=4,Y20&gt;Inputs!$B$32),MAX(C20,Inputs!$B$32),Y20)</f>
        <v>0</v>
      </c>
      <c r="AB20" s="48">
        <f ca="1">IF(AND(K20&lt;=7,Z20&gt;Inputs!$B$33),MAX(C20,Inputs!$B$33),Z20)</f>
        <v>0</v>
      </c>
      <c r="AC20" s="48">
        <f ca="1">IF(Y20&gt;Inputs!$B$34,Inputs!$B$34,AA20)</f>
        <v>0</v>
      </c>
      <c r="AD20" s="48">
        <f ca="1">IF(AB20&gt;Inputs!$B$34,Inputs!$B$34,AB20)</f>
        <v>0</v>
      </c>
      <c r="AE20" s="48">
        <f ca="1">IF(AC20&gt;Inputs!$B$34,Inputs!$B$34,AC20)</f>
        <v>0</v>
      </c>
      <c r="AF20" s="49">
        <f ca="1">IF(AND(E20=1,G20=0),Inputs!$B$3,AD20)</f>
        <v>0</v>
      </c>
      <c r="AG20" s="49">
        <f ca="1">IF(AND(E20=1,G20=0),Inputs!$B$3,AE20)</f>
        <v>0</v>
      </c>
    </row>
    <row r="21" spans="1:33" x14ac:dyDescent="0.25">
      <c r="A21" s="6">
        <f>'Salary and Rating'!A22</f>
        <v>18</v>
      </c>
      <c r="B21" s="6">
        <f>'Salary and Rating'!B22</f>
        <v>0</v>
      </c>
      <c r="C21" s="14">
        <f ca="1">'2012-2013'!AF21</f>
        <v>0</v>
      </c>
      <c r="D21" s="44">
        <f ca="1">IF('2012-2013'!G21=0,0,'2012-2013'!D21+1)</f>
        <v>0</v>
      </c>
      <c r="E21" s="48">
        <f>'2012-2013'!E21</f>
        <v>0</v>
      </c>
      <c r="F21" s="42">
        <f ca="1">IF('Salary and Rating'!F22=1,VLOOKUP(D21,'Attrition Probabilities'!$A$5:$E$45,2,TRUE),IF('Salary and Rating'!F22=2,VLOOKUP(D21,'Attrition Probabilities'!$A$5:$E$45,3,TRUE),IF('Salary and Rating'!F22=3,VLOOKUP(D21,'Attrition Probabilities'!$A$5:$E$45,4,TRUE),IF('Salary and Rating'!F22=4,VLOOKUP(D21,'Attrition Probabilities'!$A$5:$E$45,5,TRUE),0))))</f>
        <v>0</v>
      </c>
      <c r="G21" s="48">
        <f t="shared" ca="1" si="0"/>
        <v>0</v>
      </c>
      <c r="H21" s="48">
        <f ca="1">IF(E21=0,0,IF(RAND()&lt;'Demand Component Probability'!$B$4,1,0))</f>
        <v>0</v>
      </c>
      <c r="I21" s="48">
        <f ca="1">IF(E21=0,0,IF(RAND()&lt;'Demand Component Probability'!$B$5,1,0))</f>
        <v>0</v>
      </c>
      <c r="J21" s="48">
        <f ca="1">IF(E21=0,0,IF(RAND()&lt;'Demand Component Probability'!$B$6,1,0))</f>
        <v>0</v>
      </c>
      <c r="K21" s="48">
        <f ca="1">'Salary and Rating'!L22</f>
        <v>0</v>
      </c>
      <c r="L21" s="48">
        <f ca="1">IFERROR(IF(VLOOKUP(K21,Inputs!$A$20:$G$29,3,FALSE)="Stipend Award",VLOOKUP(K21,Inputs!$A$7:$G$16,3,FALSE),0),0)</f>
        <v>0</v>
      </c>
      <c r="M21" s="48">
        <f ca="1">IFERROR(IF(VLOOKUP(K21,Inputs!$A$20:$G$29,4,FALSE)="Stipend Award",VLOOKUP(K21,Inputs!$A$7:$G$16,4,FALSE),0),0)</f>
        <v>0</v>
      </c>
      <c r="N21" s="48">
        <f ca="1">IFERROR(IF(H21=1,IF(VLOOKUP(K21,Inputs!$A$20:$G$29,5,FALSE)="Stipend Award",VLOOKUP(K21,Inputs!$A$7:$G$16,5,FALSE),0),0),0)</f>
        <v>0</v>
      </c>
      <c r="O21" s="48">
        <f ca="1">IFERROR(IF(I21=1,IF(VLOOKUP(K21,Inputs!$A$20:$G$29,6,FALSE)="Stipend Award",VLOOKUP(K21,Inputs!$A$7:$G$16,6,FALSE),0),0),0)</f>
        <v>0</v>
      </c>
      <c r="P21" s="48">
        <f ca="1">IFERROR(IF(J21=1,IF(VLOOKUP(K21,Inputs!$A$20:$G$29,7,FALSE)="Stipend Award",VLOOKUP(K21,Inputs!$A$7:$G$16,7,FALSE),0),0),0)</f>
        <v>0</v>
      </c>
      <c r="Q21" s="48">
        <f ca="1">IFERROR(IF(VLOOKUP(K21,Inputs!$A$20:$G$29,3,FALSE)="Base Increase",VLOOKUP(K21,Inputs!$A$7:$G$16,3,FALSE),0),0)</f>
        <v>0</v>
      </c>
      <c r="R21" s="48">
        <f ca="1">IFERROR(IF(VLOOKUP(K21,Inputs!$A$20:$G$29,4,FALSE)="Base Increase",VLOOKUP(K21,Inputs!$A$7:$G$16,4,FALSE),0),0)</f>
        <v>0</v>
      </c>
      <c r="S21" s="48">
        <f ca="1">IFERROR(IF(H21=1,IF(VLOOKUP(K21,Inputs!$A$20:$G$29,5,FALSE)="Base Increase",VLOOKUP(K21,Inputs!$A$7:$G$16,5,FALSE),0),0),0)</f>
        <v>0</v>
      </c>
      <c r="T21" s="48">
        <f ca="1">IFERROR(IF(I21=1,IF(VLOOKUP(K21,Inputs!$A$20:$G$29,6,FALSE)="Base Increase",VLOOKUP(K21,Inputs!$A$7:$G$16,6,FALSE),0),0),0)</f>
        <v>0</v>
      </c>
      <c r="U21" s="48">
        <f ca="1">IFERROR(IF(J21=1,IF(VLOOKUP(K21,Inputs!$A$20:$G$29,7,FALSE)="Base Increase",VLOOKUP(K21,Inputs!$A$7:$G$16,7,FALSE),0),0),0)</f>
        <v>0</v>
      </c>
      <c r="V21" s="48">
        <f t="shared" ca="1" si="1"/>
        <v>0</v>
      </c>
      <c r="W21" s="48">
        <f t="shared" ca="1" si="2"/>
        <v>0</v>
      </c>
      <c r="X21" s="48">
        <f t="shared" ca="1" si="3"/>
        <v>0</v>
      </c>
      <c r="Y21" s="48">
        <f t="shared" ca="1" si="4"/>
        <v>0</v>
      </c>
      <c r="Z21" s="48">
        <f ca="1">IF(AND(K21&lt;=4,X21&gt;Inputs!$B$32),MAX(C21,Inputs!$B$32),X21)</f>
        <v>0</v>
      </c>
      <c r="AA21" s="48">
        <f ca="1">IF(AND(K21&lt;=4,Y21&gt;Inputs!$B$32),MAX(C21,Inputs!$B$32),Y21)</f>
        <v>0</v>
      </c>
      <c r="AB21" s="48">
        <f ca="1">IF(AND(K21&lt;=7,Z21&gt;Inputs!$B$33),MAX(C21,Inputs!$B$33),Z21)</f>
        <v>0</v>
      </c>
      <c r="AC21" s="48">
        <f ca="1">IF(Y21&gt;Inputs!$B$34,Inputs!$B$34,AA21)</f>
        <v>0</v>
      </c>
      <c r="AD21" s="48">
        <f ca="1">IF(AB21&gt;Inputs!$B$34,Inputs!$B$34,AB21)</f>
        <v>0</v>
      </c>
      <c r="AE21" s="48">
        <f ca="1">IF(AC21&gt;Inputs!$B$34,Inputs!$B$34,AC21)</f>
        <v>0</v>
      </c>
      <c r="AF21" s="49">
        <f ca="1">IF(AND(E21=1,G21=0),Inputs!$B$3,AD21)</f>
        <v>0</v>
      </c>
      <c r="AG21" s="49">
        <f ca="1">IF(AND(E21=1,G21=0),Inputs!$B$3,AE21)</f>
        <v>0</v>
      </c>
    </row>
    <row r="22" spans="1:33" x14ac:dyDescent="0.25">
      <c r="A22" s="6">
        <f>'Salary and Rating'!A23</f>
        <v>19</v>
      </c>
      <c r="B22" s="6">
        <f>'Salary and Rating'!B23</f>
        <v>0</v>
      </c>
      <c r="C22" s="14">
        <f ca="1">'2012-2013'!AF22</f>
        <v>0</v>
      </c>
      <c r="D22" s="44">
        <f ca="1">IF('2012-2013'!G22=0,0,'2012-2013'!D22+1)</f>
        <v>0</v>
      </c>
      <c r="E22" s="48">
        <f>'2012-2013'!E22</f>
        <v>0</v>
      </c>
      <c r="F22" s="42">
        <f ca="1">IF('Salary and Rating'!F23=1,VLOOKUP(D22,'Attrition Probabilities'!$A$5:$E$45,2,TRUE),IF('Salary and Rating'!F23=2,VLOOKUP(D22,'Attrition Probabilities'!$A$5:$E$45,3,TRUE),IF('Salary and Rating'!F23=3,VLOOKUP(D22,'Attrition Probabilities'!$A$5:$E$45,4,TRUE),IF('Salary and Rating'!F23=4,VLOOKUP(D22,'Attrition Probabilities'!$A$5:$E$45,5,TRUE),0))))</f>
        <v>0</v>
      </c>
      <c r="G22" s="48">
        <f t="shared" ca="1" si="0"/>
        <v>0</v>
      </c>
      <c r="H22" s="48">
        <f ca="1">IF(E22=0,0,IF(RAND()&lt;'Demand Component Probability'!$B$4,1,0))</f>
        <v>0</v>
      </c>
      <c r="I22" s="48">
        <f ca="1">IF(E22=0,0,IF(RAND()&lt;'Demand Component Probability'!$B$5,1,0))</f>
        <v>0</v>
      </c>
      <c r="J22" s="48">
        <f ca="1">IF(E22=0,0,IF(RAND()&lt;'Demand Component Probability'!$B$6,1,0))</f>
        <v>0</v>
      </c>
      <c r="K22" s="48">
        <f ca="1">'Salary and Rating'!L23</f>
        <v>0</v>
      </c>
      <c r="L22" s="48">
        <f ca="1">IFERROR(IF(VLOOKUP(K22,Inputs!$A$20:$G$29,3,FALSE)="Stipend Award",VLOOKUP(K22,Inputs!$A$7:$G$16,3,FALSE),0),0)</f>
        <v>0</v>
      </c>
      <c r="M22" s="48">
        <f ca="1">IFERROR(IF(VLOOKUP(K22,Inputs!$A$20:$G$29,4,FALSE)="Stipend Award",VLOOKUP(K22,Inputs!$A$7:$G$16,4,FALSE),0),0)</f>
        <v>0</v>
      </c>
      <c r="N22" s="48">
        <f ca="1">IFERROR(IF(H22=1,IF(VLOOKUP(K22,Inputs!$A$20:$G$29,5,FALSE)="Stipend Award",VLOOKUP(K22,Inputs!$A$7:$G$16,5,FALSE),0),0),0)</f>
        <v>0</v>
      </c>
      <c r="O22" s="48">
        <f ca="1">IFERROR(IF(I22=1,IF(VLOOKUP(K22,Inputs!$A$20:$G$29,6,FALSE)="Stipend Award",VLOOKUP(K22,Inputs!$A$7:$G$16,6,FALSE),0),0),0)</f>
        <v>0</v>
      </c>
      <c r="P22" s="48">
        <f ca="1">IFERROR(IF(J22=1,IF(VLOOKUP(K22,Inputs!$A$20:$G$29,7,FALSE)="Stipend Award",VLOOKUP(K22,Inputs!$A$7:$G$16,7,FALSE),0),0),0)</f>
        <v>0</v>
      </c>
      <c r="Q22" s="48">
        <f ca="1">IFERROR(IF(VLOOKUP(K22,Inputs!$A$20:$G$29,3,FALSE)="Base Increase",VLOOKUP(K22,Inputs!$A$7:$G$16,3,FALSE),0),0)</f>
        <v>0</v>
      </c>
      <c r="R22" s="48">
        <f ca="1">IFERROR(IF(VLOOKUP(K22,Inputs!$A$20:$G$29,4,FALSE)="Base Increase",VLOOKUP(K22,Inputs!$A$7:$G$16,4,FALSE),0),0)</f>
        <v>0</v>
      </c>
      <c r="S22" s="48">
        <f ca="1">IFERROR(IF(H22=1,IF(VLOOKUP(K22,Inputs!$A$20:$G$29,5,FALSE)="Base Increase",VLOOKUP(K22,Inputs!$A$7:$G$16,5,FALSE),0),0),0)</f>
        <v>0</v>
      </c>
      <c r="T22" s="48">
        <f ca="1">IFERROR(IF(I22=1,IF(VLOOKUP(K22,Inputs!$A$20:$G$29,6,FALSE)="Base Increase",VLOOKUP(K22,Inputs!$A$7:$G$16,6,FALSE),0),0),0)</f>
        <v>0</v>
      </c>
      <c r="U22" s="48">
        <f ca="1">IFERROR(IF(J22=1,IF(VLOOKUP(K22,Inputs!$A$20:$G$29,7,FALSE)="Base Increase",VLOOKUP(K22,Inputs!$A$7:$G$16,7,FALSE),0),0),0)</f>
        <v>0</v>
      </c>
      <c r="V22" s="48">
        <f t="shared" ca="1" si="1"/>
        <v>0</v>
      </c>
      <c r="W22" s="48">
        <f t="shared" ca="1" si="2"/>
        <v>0</v>
      </c>
      <c r="X22" s="48">
        <f t="shared" ca="1" si="3"/>
        <v>0</v>
      </c>
      <c r="Y22" s="48">
        <f t="shared" ca="1" si="4"/>
        <v>0</v>
      </c>
      <c r="Z22" s="48">
        <f ca="1">IF(AND(K22&lt;=4,X22&gt;Inputs!$B$32),MAX(C22,Inputs!$B$32),X22)</f>
        <v>0</v>
      </c>
      <c r="AA22" s="48">
        <f ca="1">IF(AND(K22&lt;=4,Y22&gt;Inputs!$B$32),MAX(C22,Inputs!$B$32),Y22)</f>
        <v>0</v>
      </c>
      <c r="AB22" s="48">
        <f ca="1">IF(AND(K22&lt;=7,Z22&gt;Inputs!$B$33),MAX(C22,Inputs!$B$33),Z22)</f>
        <v>0</v>
      </c>
      <c r="AC22" s="48">
        <f ca="1">IF(Y22&gt;Inputs!$B$34,Inputs!$B$34,AA22)</f>
        <v>0</v>
      </c>
      <c r="AD22" s="48">
        <f ca="1">IF(AB22&gt;Inputs!$B$34,Inputs!$B$34,AB22)</f>
        <v>0</v>
      </c>
      <c r="AE22" s="48">
        <f ca="1">IF(AC22&gt;Inputs!$B$34,Inputs!$B$34,AC22)</f>
        <v>0</v>
      </c>
      <c r="AF22" s="49">
        <f ca="1">IF(AND(E22=1,G22=0),Inputs!$B$3,AD22)</f>
        <v>0</v>
      </c>
      <c r="AG22" s="49">
        <f ca="1">IF(AND(E22=1,G22=0),Inputs!$B$3,AE22)</f>
        <v>0</v>
      </c>
    </row>
    <row r="23" spans="1:33" x14ac:dyDescent="0.25">
      <c r="A23" s="6">
        <f>'Salary and Rating'!A24</f>
        <v>20</v>
      </c>
      <c r="B23" s="6">
        <f>'Salary and Rating'!B24</f>
        <v>0</v>
      </c>
      <c r="C23" s="14">
        <f ca="1">'2012-2013'!AF23</f>
        <v>0</v>
      </c>
      <c r="D23" s="44">
        <f ca="1">IF('2012-2013'!G23=0,0,'2012-2013'!D23+1)</f>
        <v>0</v>
      </c>
      <c r="E23" s="48">
        <f>'2012-2013'!E23</f>
        <v>0</v>
      </c>
      <c r="F23" s="42">
        <f ca="1">IF('Salary and Rating'!F24=1,VLOOKUP(D23,'Attrition Probabilities'!$A$5:$E$45,2,TRUE),IF('Salary and Rating'!F24=2,VLOOKUP(D23,'Attrition Probabilities'!$A$5:$E$45,3,TRUE),IF('Salary and Rating'!F24=3,VLOOKUP(D23,'Attrition Probabilities'!$A$5:$E$45,4,TRUE),IF('Salary and Rating'!F24=4,VLOOKUP(D23,'Attrition Probabilities'!$A$5:$E$45,5,TRUE),0))))</f>
        <v>0</v>
      </c>
      <c r="G23" s="48">
        <f t="shared" ca="1" si="0"/>
        <v>0</v>
      </c>
      <c r="H23" s="48">
        <f ca="1">IF(E23=0,0,IF(RAND()&lt;'Demand Component Probability'!$B$4,1,0))</f>
        <v>0</v>
      </c>
      <c r="I23" s="48">
        <f ca="1">IF(E23=0,0,IF(RAND()&lt;'Demand Component Probability'!$B$5,1,0))</f>
        <v>0</v>
      </c>
      <c r="J23" s="48">
        <f ca="1">IF(E23=0,0,IF(RAND()&lt;'Demand Component Probability'!$B$6,1,0))</f>
        <v>0</v>
      </c>
      <c r="K23" s="48">
        <f ca="1">'Salary and Rating'!L24</f>
        <v>0</v>
      </c>
      <c r="L23" s="48">
        <f ca="1">IFERROR(IF(VLOOKUP(K23,Inputs!$A$20:$G$29,3,FALSE)="Stipend Award",VLOOKUP(K23,Inputs!$A$7:$G$16,3,FALSE),0),0)</f>
        <v>0</v>
      </c>
      <c r="M23" s="48">
        <f ca="1">IFERROR(IF(VLOOKUP(K23,Inputs!$A$20:$G$29,4,FALSE)="Stipend Award",VLOOKUP(K23,Inputs!$A$7:$G$16,4,FALSE),0),0)</f>
        <v>0</v>
      </c>
      <c r="N23" s="48">
        <f ca="1">IFERROR(IF(H23=1,IF(VLOOKUP(K23,Inputs!$A$20:$G$29,5,FALSE)="Stipend Award",VLOOKUP(K23,Inputs!$A$7:$G$16,5,FALSE),0),0),0)</f>
        <v>0</v>
      </c>
      <c r="O23" s="48">
        <f ca="1">IFERROR(IF(I23=1,IF(VLOOKUP(K23,Inputs!$A$20:$G$29,6,FALSE)="Stipend Award",VLOOKUP(K23,Inputs!$A$7:$G$16,6,FALSE),0),0),0)</f>
        <v>0</v>
      </c>
      <c r="P23" s="48">
        <f ca="1">IFERROR(IF(J23=1,IF(VLOOKUP(K23,Inputs!$A$20:$G$29,7,FALSE)="Stipend Award",VLOOKUP(K23,Inputs!$A$7:$G$16,7,FALSE),0),0),0)</f>
        <v>0</v>
      </c>
      <c r="Q23" s="48">
        <f ca="1">IFERROR(IF(VLOOKUP(K23,Inputs!$A$20:$G$29,3,FALSE)="Base Increase",VLOOKUP(K23,Inputs!$A$7:$G$16,3,FALSE),0),0)</f>
        <v>0</v>
      </c>
      <c r="R23" s="48">
        <f ca="1">IFERROR(IF(VLOOKUP(K23,Inputs!$A$20:$G$29,4,FALSE)="Base Increase",VLOOKUP(K23,Inputs!$A$7:$G$16,4,FALSE),0),0)</f>
        <v>0</v>
      </c>
      <c r="S23" s="48">
        <f ca="1">IFERROR(IF(H23=1,IF(VLOOKUP(K23,Inputs!$A$20:$G$29,5,FALSE)="Base Increase",VLOOKUP(K23,Inputs!$A$7:$G$16,5,FALSE),0),0),0)</f>
        <v>0</v>
      </c>
      <c r="T23" s="48">
        <f ca="1">IFERROR(IF(I23=1,IF(VLOOKUP(K23,Inputs!$A$20:$G$29,6,FALSE)="Base Increase",VLOOKUP(K23,Inputs!$A$7:$G$16,6,FALSE),0),0),0)</f>
        <v>0</v>
      </c>
      <c r="U23" s="48">
        <f ca="1">IFERROR(IF(J23=1,IF(VLOOKUP(K23,Inputs!$A$20:$G$29,7,FALSE)="Base Increase",VLOOKUP(K23,Inputs!$A$7:$G$16,7,FALSE),0),0),0)</f>
        <v>0</v>
      </c>
      <c r="V23" s="48">
        <f t="shared" ca="1" si="1"/>
        <v>0</v>
      </c>
      <c r="W23" s="48">
        <f t="shared" ca="1" si="2"/>
        <v>0</v>
      </c>
      <c r="X23" s="48">
        <f t="shared" ca="1" si="3"/>
        <v>0</v>
      </c>
      <c r="Y23" s="48">
        <f t="shared" ca="1" si="4"/>
        <v>0</v>
      </c>
      <c r="Z23" s="48">
        <f ca="1">IF(AND(K23&lt;=4,X23&gt;Inputs!$B$32),MAX(C23,Inputs!$B$32),X23)</f>
        <v>0</v>
      </c>
      <c r="AA23" s="48">
        <f ca="1">IF(AND(K23&lt;=4,Y23&gt;Inputs!$B$32),MAX(C23,Inputs!$B$32),Y23)</f>
        <v>0</v>
      </c>
      <c r="AB23" s="48">
        <f ca="1">IF(AND(K23&lt;=7,Z23&gt;Inputs!$B$33),MAX(C23,Inputs!$B$33),Z23)</f>
        <v>0</v>
      </c>
      <c r="AC23" s="48">
        <f ca="1">IF(Y23&gt;Inputs!$B$34,Inputs!$B$34,AA23)</f>
        <v>0</v>
      </c>
      <c r="AD23" s="48">
        <f ca="1">IF(AB23&gt;Inputs!$B$34,Inputs!$B$34,AB23)</f>
        <v>0</v>
      </c>
      <c r="AE23" s="48">
        <f ca="1">IF(AC23&gt;Inputs!$B$34,Inputs!$B$34,AC23)</f>
        <v>0</v>
      </c>
      <c r="AF23" s="49">
        <f ca="1">IF(AND(E23=1,G23=0),Inputs!$B$3,AD23)</f>
        <v>0</v>
      </c>
      <c r="AG23" s="49">
        <f ca="1">IF(AND(E23=1,G23=0),Inputs!$B$3,AE23)</f>
        <v>0</v>
      </c>
    </row>
    <row r="24" spans="1:33" x14ac:dyDescent="0.25">
      <c r="A24" s="6">
        <f>'Salary and Rating'!A25</f>
        <v>0</v>
      </c>
      <c r="B24" s="6">
        <f>'Salary and Rating'!B25</f>
        <v>0</v>
      </c>
      <c r="C24" s="14">
        <f ca="1">'2012-2013'!AF24</f>
        <v>0</v>
      </c>
      <c r="D24" s="44">
        <f ca="1">IF('2012-2013'!G24=0,0,'2012-2013'!D24+1)</f>
        <v>0</v>
      </c>
      <c r="E24" s="48">
        <f>'2012-2013'!E24</f>
        <v>0</v>
      </c>
      <c r="F24" s="42">
        <f ca="1">IF('Salary and Rating'!F25=1,VLOOKUP(D24,'Attrition Probabilities'!$A$5:$E$45,2,TRUE),IF('Salary and Rating'!F25=2,VLOOKUP(D24,'Attrition Probabilities'!$A$5:$E$45,3,TRUE),IF('Salary and Rating'!F25=3,VLOOKUP(D24,'Attrition Probabilities'!$A$5:$E$45,4,TRUE),IF('Salary and Rating'!F25=4,VLOOKUP(D24,'Attrition Probabilities'!$A$5:$E$45,5,TRUE),0))))</f>
        <v>0</v>
      </c>
      <c r="G24" s="48">
        <f t="shared" ca="1" si="0"/>
        <v>0</v>
      </c>
      <c r="H24" s="48">
        <f ca="1">IF(E24=0,0,IF(RAND()&lt;'Demand Component Probability'!$B$4,1,0))</f>
        <v>0</v>
      </c>
      <c r="I24" s="48">
        <f ca="1">IF(E24=0,0,IF(RAND()&lt;'Demand Component Probability'!$B$5,1,0))</f>
        <v>0</v>
      </c>
      <c r="J24" s="48">
        <f ca="1">IF(E24=0,0,IF(RAND()&lt;'Demand Component Probability'!$B$6,1,0))</f>
        <v>0</v>
      </c>
      <c r="K24" s="48">
        <f ca="1">'Salary and Rating'!L25</f>
        <v>0</v>
      </c>
      <c r="L24" s="48">
        <f ca="1">IFERROR(IF(VLOOKUP(K24,Inputs!$A$20:$G$29,3,FALSE)="Stipend Award",VLOOKUP(K24,Inputs!$A$7:$G$16,3,FALSE),0),0)</f>
        <v>0</v>
      </c>
      <c r="M24" s="48">
        <f ca="1">IFERROR(IF(VLOOKUP(K24,Inputs!$A$20:$G$29,4,FALSE)="Stipend Award",VLOOKUP(K24,Inputs!$A$7:$G$16,4,FALSE),0),0)</f>
        <v>0</v>
      </c>
      <c r="N24" s="48">
        <f ca="1">IFERROR(IF(H24=1,IF(VLOOKUP(K24,Inputs!$A$20:$G$29,5,FALSE)="Stipend Award",VLOOKUP(K24,Inputs!$A$7:$G$16,5,FALSE),0),0),0)</f>
        <v>0</v>
      </c>
      <c r="O24" s="48">
        <f ca="1">IFERROR(IF(I24=1,IF(VLOOKUP(K24,Inputs!$A$20:$G$29,6,FALSE)="Stipend Award",VLOOKUP(K24,Inputs!$A$7:$G$16,6,FALSE),0),0),0)</f>
        <v>0</v>
      </c>
      <c r="P24" s="48">
        <f ca="1">IFERROR(IF(J24=1,IF(VLOOKUP(K24,Inputs!$A$20:$G$29,7,FALSE)="Stipend Award",VLOOKUP(K24,Inputs!$A$7:$G$16,7,FALSE),0),0),0)</f>
        <v>0</v>
      </c>
      <c r="Q24" s="48">
        <f ca="1">IFERROR(IF(VLOOKUP(K24,Inputs!$A$20:$G$29,3,FALSE)="Base Increase",VLOOKUP(K24,Inputs!$A$7:$G$16,3,FALSE),0),0)</f>
        <v>0</v>
      </c>
      <c r="R24" s="48">
        <f ca="1">IFERROR(IF(VLOOKUP(K24,Inputs!$A$20:$G$29,4,FALSE)="Base Increase",VLOOKUP(K24,Inputs!$A$7:$G$16,4,FALSE),0),0)</f>
        <v>0</v>
      </c>
      <c r="S24" s="48">
        <f ca="1">IFERROR(IF(H24=1,IF(VLOOKUP(K24,Inputs!$A$20:$G$29,5,FALSE)="Base Increase",VLOOKUP(K24,Inputs!$A$7:$G$16,5,FALSE),0),0),0)</f>
        <v>0</v>
      </c>
      <c r="T24" s="48">
        <f ca="1">IFERROR(IF(I24=1,IF(VLOOKUP(K24,Inputs!$A$20:$G$29,6,FALSE)="Base Increase",VLOOKUP(K24,Inputs!$A$7:$G$16,6,FALSE),0),0),0)</f>
        <v>0</v>
      </c>
      <c r="U24" s="48">
        <f ca="1">IFERROR(IF(J24=1,IF(VLOOKUP(K24,Inputs!$A$20:$G$29,7,FALSE)="Base Increase",VLOOKUP(K24,Inputs!$A$7:$G$16,7,FALSE),0),0),0)</f>
        <v>0</v>
      </c>
      <c r="V24" s="48">
        <f t="shared" ca="1" si="1"/>
        <v>0</v>
      </c>
      <c r="W24" s="48">
        <f t="shared" ca="1" si="2"/>
        <v>0</v>
      </c>
      <c r="X24" s="48">
        <f t="shared" ca="1" si="3"/>
        <v>0</v>
      </c>
      <c r="Y24" s="48">
        <f t="shared" ca="1" si="4"/>
        <v>0</v>
      </c>
      <c r="Z24" s="48">
        <f ca="1">IF(AND(K24&lt;=4,X24&gt;Inputs!$B$32),MAX(C24,Inputs!$B$32),X24)</f>
        <v>0</v>
      </c>
      <c r="AA24" s="48">
        <f ca="1">IF(AND(K24&lt;=4,Y24&gt;Inputs!$B$32),MAX(C24,Inputs!$B$32),Y24)</f>
        <v>0</v>
      </c>
      <c r="AB24" s="48">
        <f ca="1">IF(AND(K24&lt;=7,Z24&gt;Inputs!$B$33),MAX(C24,Inputs!$B$33),Z24)</f>
        <v>0</v>
      </c>
      <c r="AC24" s="48">
        <f ca="1">IF(Y24&gt;Inputs!$B$34,Inputs!$B$34,AA24)</f>
        <v>0</v>
      </c>
      <c r="AD24" s="48">
        <f ca="1">IF(AB24&gt;Inputs!$B$34,Inputs!$B$34,AB24)</f>
        <v>0</v>
      </c>
      <c r="AE24" s="48">
        <f ca="1">IF(AC24&gt;Inputs!$B$34,Inputs!$B$34,AC24)</f>
        <v>0</v>
      </c>
      <c r="AF24" s="49">
        <f ca="1">IF(AND(E24=1,G24=0),Inputs!$B$3,AD24)</f>
        <v>0</v>
      </c>
      <c r="AG24" s="49">
        <f ca="1">IF(AND(E24=1,G24=0),Inputs!$B$3,AE24)</f>
        <v>0</v>
      </c>
    </row>
    <row r="25" spans="1:33" x14ac:dyDescent="0.25">
      <c r="A25" s="6">
        <f>'Salary and Rating'!A26</f>
        <v>0</v>
      </c>
      <c r="B25" s="6">
        <f>'Salary and Rating'!B26</f>
        <v>0</v>
      </c>
      <c r="C25" s="14">
        <f ca="1">'2012-2013'!AF25</f>
        <v>0</v>
      </c>
      <c r="D25" s="44">
        <f ca="1">IF('2012-2013'!G25=0,0,'2012-2013'!D25+1)</f>
        <v>0</v>
      </c>
      <c r="E25" s="48">
        <f>'2012-2013'!E25</f>
        <v>0</v>
      </c>
      <c r="F25" s="42">
        <f ca="1">IF('Salary and Rating'!F26=1,VLOOKUP(D25,'Attrition Probabilities'!$A$5:$E$45,2,TRUE),IF('Salary and Rating'!F26=2,VLOOKUP(D25,'Attrition Probabilities'!$A$5:$E$45,3,TRUE),IF('Salary and Rating'!F26=3,VLOOKUP(D25,'Attrition Probabilities'!$A$5:$E$45,4,TRUE),IF('Salary and Rating'!F26=4,VLOOKUP(D25,'Attrition Probabilities'!$A$5:$E$45,5,TRUE),0))))</f>
        <v>0</v>
      </c>
      <c r="G25" s="48">
        <f t="shared" ca="1" si="0"/>
        <v>0</v>
      </c>
      <c r="H25" s="48">
        <f ca="1">IF(E25=0,0,IF(RAND()&lt;'Demand Component Probability'!$B$4,1,0))</f>
        <v>0</v>
      </c>
      <c r="I25" s="48">
        <f ca="1">IF(E25=0,0,IF(RAND()&lt;'Demand Component Probability'!$B$5,1,0))</f>
        <v>0</v>
      </c>
      <c r="J25" s="48">
        <f ca="1">IF(E25=0,0,IF(RAND()&lt;'Demand Component Probability'!$B$6,1,0))</f>
        <v>0</v>
      </c>
      <c r="K25" s="48">
        <f ca="1">'Salary and Rating'!L26</f>
        <v>0</v>
      </c>
      <c r="L25" s="48">
        <f ca="1">IFERROR(IF(VLOOKUP(K25,Inputs!$A$20:$G$29,3,FALSE)="Stipend Award",VLOOKUP(K25,Inputs!$A$7:$G$16,3,FALSE),0),0)</f>
        <v>0</v>
      </c>
      <c r="M25" s="48">
        <f ca="1">IFERROR(IF(VLOOKUP(K25,Inputs!$A$20:$G$29,4,FALSE)="Stipend Award",VLOOKUP(K25,Inputs!$A$7:$G$16,4,FALSE),0),0)</f>
        <v>0</v>
      </c>
      <c r="N25" s="48">
        <f ca="1">IFERROR(IF(H25=1,IF(VLOOKUP(K25,Inputs!$A$20:$G$29,5,FALSE)="Stipend Award",VLOOKUP(K25,Inputs!$A$7:$G$16,5,FALSE),0),0),0)</f>
        <v>0</v>
      </c>
      <c r="O25" s="48">
        <f ca="1">IFERROR(IF(I25=1,IF(VLOOKUP(K25,Inputs!$A$20:$G$29,6,FALSE)="Stipend Award",VLOOKUP(K25,Inputs!$A$7:$G$16,6,FALSE),0),0),0)</f>
        <v>0</v>
      </c>
      <c r="P25" s="48">
        <f ca="1">IFERROR(IF(J25=1,IF(VLOOKUP(K25,Inputs!$A$20:$G$29,7,FALSE)="Stipend Award",VLOOKUP(K25,Inputs!$A$7:$G$16,7,FALSE),0),0),0)</f>
        <v>0</v>
      </c>
      <c r="Q25" s="48">
        <f ca="1">IFERROR(IF(VLOOKUP(K25,Inputs!$A$20:$G$29,3,FALSE)="Base Increase",VLOOKUP(K25,Inputs!$A$7:$G$16,3,FALSE),0),0)</f>
        <v>0</v>
      </c>
      <c r="R25" s="48">
        <f ca="1">IFERROR(IF(VLOOKUP(K25,Inputs!$A$20:$G$29,4,FALSE)="Base Increase",VLOOKUP(K25,Inputs!$A$7:$G$16,4,FALSE),0),0)</f>
        <v>0</v>
      </c>
      <c r="S25" s="48">
        <f ca="1">IFERROR(IF(H25=1,IF(VLOOKUP(K25,Inputs!$A$20:$G$29,5,FALSE)="Base Increase",VLOOKUP(K25,Inputs!$A$7:$G$16,5,FALSE),0),0),0)</f>
        <v>0</v>
      </c>
      <c r="T25" s="48">
        <f ca="1">IFERROR(IF(I25=1,IF(VLOOKUP(K25,Inputs!$A$20:$G$29,6,FALSE)="Base Increase",VLOOKUP(K25,Inputs!$A$7:$G$16,6,FALSE),0),0),0)</f>
        <v>0</v>
      </c>
      <c r="U25" s="48">
        <f ca="1">IFERROR(IF(J25=1,IF(VLOOKUP(K25,Inputs!$A$20:$G$29,7,FALSE)="Base Increase",VLOOKUP(K25,Inputs!$A$7:$G$16,7,FALSE),0),0),0)</f>
        <v>0</v>
      </c>
      <c r="V25" s="48">
        <f t="shared" ca="1" si="1"/>
        <v>0</v>
      </c>
      <c r="W25" s="48">
        <f t="shared" ca="1" si="2"/>
        <v>0</v>
      </c>
      <c r="X25" s="48">
        <f t="shared" ca="1" si="3"/>
        <v>0</v>
      </c>
      <c r="Y25" s="48">
        <f t="shared" ca="1" si="4"/>
        <v>0</v>
      </c>
      <c r="Z25" s="48">
        <f ca="1">IF(AND(K25&lt;=4,X25&gt;Inputs!$B$32),MAX(C25,Inputs!$B$32),X25)</f>
        <v>0</v>
      </c>
      <c r="AA25" s="48">
        <f ca="1">IF(AND(K25&lt;=4,Y25&gt;Inputs!$B$32),MAX(C25,Inputs!$B$32),Y25)</f>
        <v>0</v>
      </c>
      <c r="AB25" s="48">
        <f ca="1">IF(AND(K25&lt;=7,Z25&gt;Inputs!$B$33),MAX(C25,Inputs!$B$33),Z25)</f>
        <v>0</v>
      </c>
      <c r="AC25" s="48">
        <f ca="1">IF(Y25&gt;Inputs!$B$34,Inputs!$B$34,AA25)</f>
        <v>0</v>
      </c>
      <c r="AD25" s="48">
        <f ca="1">IF(AB25&gt;Inputs!$B$34,Inputs!$B$34,AB25)</f>
        <v>0</v>
      </c>
      <c r="AE25" s="48">
        <f ca="1">IF(AC25&gt;Inputs!$B$34,Inputs!$B$34,AC25)</f>
        <v>0</v>
      </c>
      <c r="AF25" s="49">
        <f ca="1">IF(AND(E25=1,G25=0),Inputs!$B$3,AD25)</f>
        <v>0</v>
      </c>
      <c r="AG25" s="49">
        <f ca="1">IF(AND(E25=1,G25=0),Inputs!$B$3,AE25)</f>
        <v>0</v>
      </c>
    </row>
    <row r="26" spans="1:33" x14ac:dyDescent="0.25">
      <c r="A26" s="6">
        <f>'Salary and Rating'!A27</f>
        <v>0</v>
      </c>
      <c r="B26" s="6">
        <f>'Salary and Rating'!B27</f>
        <v>0</v>
      </c>
      <c r="C26" s="14">
        <f ca="1">'2012-2013'!AF26</f>
        <v>0</v>
      </c>
      <c r="D26" s="44">
        <f ca="1">IF('2012-2013'!G26=0,0,'2012-2013'!D26+1)</f>
        <v>0</v>
      </c>
      <c r="E26" s="48">
        <f>'2012-2013'!E26</f>
        <v>0</v>
      </c>
      <c r="F26" s="42">
        <f ca="1">IF('Salary and Rating'!F27=1,VLOOKUP(D26,'Attrition Probabilities'!$A$5:$E$45,2,TRUE),IF('Salary and Rating'!F27=2,VLOOKUP(D26,'Attrition Probabilities'!$A$5:$E$45,3,TRUE),IF('Salary and Rating'!F27=3,VLOOKUP(D26,'Attrition Probabilities'!$A$5:$E$45,4,TRUE),IF('Salary and Rating'!F27=4,VLOOKUP(D26,'Attrition Probabilities'!$A$5:$E$45,5,TRUE),0))))</f>
        <v>0</v>
      </c>
      <c r="G26" s="48">
        <f t="shared" ca="1" si="0"/>
        <v>0</v>
      </c>
      <c r="H26" s="48">
        <f ca="1">IF(E26=0,0,IF(RAND()&lt;'Demand Component Probability'!$B$4,1,0))</f>
        <v>0</v>
      </c>
      <c r="I26" s="48">
        <f ca="1">IF(E26=0,0,IF(RAND()&lt;'Demand Component Probability'!$B$5,1,0))</f>
        <v>0</v>
      </c>
      <c r="J26" s="48">
        <f ca="1">IF(E26=0,0,IF(RAND()&lt;'Demand Component Probability'!$B$6,1,0))</f>
        <v>0</v>
      </c>
      <c r="K26" s="48">
        <f ca="1">'Salary and Rating'!L27</f>
        <v>0</v>
      </c>
      <c r="L26" s="48">
        <f ca="1">IFERROR(IF(VLOOKUP(K26,Inputs!$A$20:$G$29,3,FALSE)="Stipend Award",VLOOKUP(K26,Inputs!$A$7:$G$16,3,FALSE),0),0)</f>
        <v>0</v>
      </c>
      <c r="M26" s="48">
        <f ca="1">IFERROR(IF(VLOOKUP(K26,Inputs!$A$20:$G$29,4,FALSE)="Stipend Award",VLOOKUP(K26,Inputs!$A$7:$G$16,4,FALSE),0),0)</f>
        <v>0</v>
      </c>
      <c r="N26" s="48">
        <f ca="1">IFERROR(IF(H26=1,IF(VLOOKUP(K26,Inputs!$A$20:$G$29,5,FALSE)="Stipend Award",VLOOKUP(K26,Inputs!$A$7:$G$16,5,FALSE),0),0),0)</f>
        <v>0</v>
      </c>
      <c r="O26" s="48">
        <f ca="1">IFERROR(IF(I26=1,IF(VLOOKUP(K26,Inputs!$A$20:$G$29,6,FALSE)="Stipend Award",VLOOKUP(K26,Inputs!$A$7:$G$16,6,FALSE),0),0),0)</f>
        <v>0</v>
      </c>
      <c r="P26" s="48">
        <f ca="1">IFERROR(IF(J26=1,IF(VLOOKUP(K26,Inputs!$A$20:$G$29,7,FALSE)="Stipend Award",VLOOKUP(K26,Inputs!$A$7:$G$16,7,FALSE),0),0),0)</f>
        <v>0</v>
      </c>
      <c r="Q26" s="48">
        <f ca="1">IFERROR(IF(VLOOKUP(K26,Inputs!$A$20:$G$29,3,FALSE)="Base Increase",VLOOKUP(K26,Inputs!$A$7:$G$16,3,FALSE),0),0)</f>
        <v>0</v>
      </c>
      <c r="R26" s="48">
        <f ca="1">IFERROR(IF(VLOOKUP(K26,Inputs!$A$20:$G$29,4,FALSE)="Base Increase",VLOOKUP(K26,Inputs!$A$7:$G$16,4,FALSE),0),0)</f>
        <v>0</v>
      </c>
      <c r="S26" s="48">
        <f ca="1">IFERROR(IF(H26=1,IF(VLOOKUP(K26,Inputs!$A$20:$G$29,5,FALSE)="Base Increase",VLOOKUP(K26,Inputs!$A$7:$G$16,5,FALSE),0),0),0)</f>
        <v>0</v>
      </c>
      <c r="T26" s="48">
        <f ca="1">IFERROR(IF(I26=1,IF(VLOOKUP(K26,Inputs!$A$20:$G$29,6,FALSE)="Base Increase",VLOOKUP(K26,Inputs!$A$7:$G$16,6,FALSE),0),0),0)</f>
        <v>0</v>
      </c>
      <c r="U26" s="48">
        <f ca="1">IFERROR(IF(J26=1,IF(VLOOKUP(K26,Inputs!$A$20:$G$29,7,FALSE)="Base Increase",VLOOKUP(K26,Inputs!$A$7:$G$16,7,FALSE),0),0),0)</f>
        <v>0</v>
      </c>
      <c r="V26" s="48">
        <f t="shared" ca="1" si="1"/>
        <v>0</v>
      </c>
      <c r="W26" s="48">
        <f t="shared" ca="1" si="2"/>
        <v>0</v>
      </c>
      <c r="X26" s="48">
        <f t="shared" ca="1" si="3"/>
        <v>0</v>
      </c>
      <c r="Y26" s="48">
        <f t="shared" ca="1" si="4"/>
        <v>0</v>
      </c>
      <c r="Z26" s="48">
        <f ca="1">IF(AND(K26&lt;=4,X26&gt;Inputs!$B$32),MAX(C26,Inputs!$B$32),X26)</f>
        <v>0</v>
      </c>
      <c r="AA26" s="48">
        <f ca="1">IF(AND(K26&lt;=4,Y26&gt;Inputs!$B$32),MAX(C26,Inputs!$B$32),Y26)</f>
        <v>0</v>
      </c>
      <c r="AB26" s="48">
        <f ca="1">IF(AND(K26&lt;=7,Z26&gt;Inputs!$B$33),MAX(C26,Inputs!$B$33),Z26)</f>
        <v>0</v>
      </c>
      <c r="AC26" s="48">
        <f ca="1">IF(Y26&gt;Inputs!$B$34,Inputs!$B$34,AA26)</f>
        <v>0</v>
      </c>
      <c r="AD26" s="48">
        <f ca="1">IF(AB26&gt;Inputs!$B$34,Inputs!$B$34,AB26)</f>
        <v>0</v>
      </c>
      <c r="AE26" s="48">
        <f ca="1">IF(AC26&gt;Inputs!$B$34,Inputs!$B$34,AC26)</f>
        <v>0</v>
      </c>
      <c r="AF26" s="49">
        <f ca="1">IF(AND(E26=1,G26=0),Inputs!$B$3,AD26)</f>
        <v>0</v>
      </c>
      <c r="AG26" s="49">
        <f ca="1">IF(AND(E26=1,G26=0),Inputs!$B$3,AE26)</f>
        <v>0</v>
      </c>
    </row>
    <row r="27" spans="1:33" x14ac:dyDescent="0.25">
      <c r="A27" s="6">
        <f>'Salary and Rating'!A28</f>
        <v>0</v>
      </c>
      <c r="B27" s="6">
        <f>'Salary and Rating'!B28</f>
        <v>0</v>
      </c>
      <c r="C27" s="14">
        <f ca="1">'2012-2013'!AF27</f>
        <v>0</v>
      </c>
      <c r="D27" s="44">
        <f ca="1">IF('2012-2013'!G27=0,0,'2012-2013'!D27+1)</f>
        <v>0</v>
      </c>
      <c r="E27" s="48">
        <f>'2012-2013'!E27</f>
        <v>0</v>
      </c>
      <c r="F27" s="42">
        <f ca="1">IF('Salary and Rating'!F28=1,VLOOKUP(D27,'Attrition Probabilities'!$A$5:$E$45,2,TRUE),IF('Salary and Rating'!F28=2,VLOOKUP(D27,'Attrition Probabilities'!$A$5:$E$45,3,TRUE),IF('Salary and Rating'!F28=3,VLOOKUP(D27,'Attrition Probabilities'!$A$5:$E$45,4,TRUE),IF('Salary and Rating'!F28=4,VLOOKUP(D27,'Attrition Probabilities'!$A$5:$E$45,5,TRUE),0))))</f>
        <v>0</v>
      </c>
      <c r="G27" s="48">
        <f t="shared" ca="1" si="0"/>
        <v>0</v>
      </c>
      <c r="H27" s="48">
        <f ca="1">IF(E27=0,0,IF(RAND()&lt;'Demand Component Probability'!$B$4,1,0))</f>
        <v>0</v>
      </c>
      <c r="I27" s="48">
        <f ca="1">IF(E27=0,0,IF(RAND()&lt;'Demand Component Probability'!$B$5,1,0))</f>
        <v>0</v>
      </c>
      <c r="J27" s="48">
        <f ca="1">IF(E27=0,0,IF(RAND()&lt;'Demand Component Probability'!$B$6,1,0))</f>
        <v>0</v>
      </c>
      <c r="K27" s="48">
        <f ca="1">'Salary and Rating'!L28</f>
        <v>0</v>
      </c>
      <c r="L27" s="48">
        <f ca="1">IFERROR(IF(VLOOKUP(K27,Inputs!$A$20:$G$29,3,FALSE)="Stipend Award",VLOOKUP(K27,Inputs!$A$7:$G$16,3,FALSE),0),0)</f>
        <v>0</v>
      </c>
      <c r="M27" s="48">
        <f ca="1">IFERROR(IF(VLOOKUP(K27,Inputs!$A$20:$G$29,4,FALSE)="Stipend Award",VLOOKUP(K27,Inputs!$A$7:$G$16,4,FALSE),0),0)</f>
        <v>0</v>
      </c>
      <c r="N27" s="48">
        <f ca="1">IFERROR(IF(H27=1,IF(VLOOKUP(K27,Inputs!$A$20:$G$29,5,FALSE)="Stipend Award",VLOOKUP(K27,Inputs!$A$7:$G$16,5,FALSE),0),0),0)</f>
        <v>0</v>
      </c>
      <c r="O27" s="48">
        <f ca="1">IFERROR(IF(I27=1,IF(VLOOKUP(K27,Inputs!$A$20:$G$29,6,FALSE)="Stipend Award",VLOOKUP(K27,Inputs!$A$7:$G$16,6,FALSE),0),0),0)</f>
        <v>0</v>
      </c>
      <c r="P27" s="48">
        <f ca="1">IFERROR(IF(J27=1,IF(VLOOKUP(K27,Inputs!$A$20:$G$29,7,FALSE)="Stipend Award",VLOOKUP(K27,Inputs!$A$7:$G$16,7,FALSE),0),0),0)</f>
        <v>0</v>
      </c>
      <c r="Q27" s="48">
        <f ca="1">IFERROR(IF(VLOOKUP(K27,Inputs!$A$20:$G$29,3,FALSE)="Base Increase",VLOOKUP(K27,Inputs!$A$7:$G$16,3,FALSE),0),0)</f>
        <v>0</v>
      </c>
      <c r="R27" s="48">
        <f ca="1">IFERROR(IF(VLOOKUP(K27,Inputs!$A$20:$G$29,4,FALSE)="Base Increase",VLOOKUP(K27,Inputs!$A$7:$G$16,4,FALSE),0),0)</f>
        <v>0</v>
      </c>
      <c r="S27" s="48">
        <f ca="1">IFERROR(IF(H27=1,IF(VLOOKUP(K27,Inputs!$A$20:$G$29,5,FALSE)="Base Increase",VLOOKUP(K27,Inputs!$A$7:$G$16,5,FALSE),0),0),0)</f>
        <v>0</v>
      </c>
      <c r="T27" s="48">
        <f ca="1">IFERROR(IF(I27=1,IF(VLOOKUP(K27,Inputs!$A$20:$G$29,6,FALSE)="Base Increase",VLOOKUP(K27,Inputs!$A$7:$G$16,6,FALSE),0),0),0)</f>
        <v>0</v>
      </c>
      <c r="U27" s="48">
        <f ca="1">IFERROR(IF(J27=1,IF(VLOOKUP(K27,Inputs!$A$20:$G$29,7,FALSE)="Base Increase",VLOOKUP(K27,Inputs!$A$7:$G$16,7,FALSE),0),0),0)</f>
        <v>0</v>
      </c>
      <c r="V27" s="48">
        <f t="shared" ca="1" si="1"/>
        <v>0</v>
      </c>
      <c r="W27" s="48">
        <f t="shared" ca="1" si="2"/>
        <v>0</v>
      </c>
      <c r="X27" s="48">
        <f t="shared" ca="1" si="3"/>
        <v>0</v>
      </c>
      <c r="Y27" s="48">
        <f t="shared" ca="1" si="4"/>
        <v>0</v>
      </c>
      <c r="Z27" s="48">
        <f ca="1">IF(AND(K27&lt;=4,X27&gt;Inputs!$B$32),MAX(C27,Inputs!$B$32),X27)</f>
        <v>0</v>
      </c>
      <c r="AA27" s="48">
        <f ca="1">IF(AND(K27&lt;=4,Y27&gt;Inputs!$B$32),MAX(C27,Inputs!$B$32),Y27)</f>
        <v>0</v>
      </c>
      <c r="AB27" s="48">
        <f ca="1">IF(AND(K27&lt;=7,Z27&gt;Inputs!$B$33),MAX(C27,Inputs!$B$33),Z27)</f>
        <v>0</v>
      </c>
      <c r="AC27" s="48">
        <f ca="1">IF(Y27&gt;Inputs!$B$34,Inputs!$B$34,AA27)</f>
        <v>0</v>
      </c>
      <c r="AD27" s="48">
        <f ca="1">IF(AB27&gt;Inputs!$B$34,Inputs!$B$34,AB27)</f>
        <v>0</v>
      </c>
      <c r="AE27" s="48">
        <f ca="1">IF(AC27&gt;Inputs!$B$34,Inputs!$B$34,AC27)</f>
        <v>0</v>
      </c>
      <c r="AF27" s="49">
        <f ca="1">IF(AND(E27=1,G27=0),Inputs!$B$3,AD27)</f>
        <v>0</v>
      </c>
      <c r="AG27" s="49">
        <f ca="1">IF(AND(E27=1,G27=0),Inputs!$B$3,AE27)</f>
        <v>0</v>
      </c>
    </row>
    <row r="28" spans="1:33" x14ac:dyDescent="0.25">
      <c r="A28" s="6">
        <f>'Salary and Rating'!A29</f>
        <v>0</v>
      </c>
      <c r="B28" s="6">
        <f>'Salary and Rating'!B29</f>
        <v>0</v>
      </c>
      <c r="C28" s="14">
        <f ca="1">'2012-2013'!AF28</f>
        <v>0</v>
      </c>
      <c r="D28" s="44">
        <f ca="1">IF('2012-2013'!G28=0,0,'2012-2013'!D28+1)</f>
        <v>0</v>
      </c>
      <c r="E28" s="48">
        <f>'2012-2013'!E28</f>
        <v>0</v>
      </c>
      <c r="F28" s="42">
        <f ca="1">IF('Salary and Rating'!F29=1,VLOOKUP(D28,'Attrition Probabilities'!$A$5:$E$45,2,TRUE),IF('Salary and Rating'!F29=2,VLOOKUP(D28,'Attrition Probabilities'!$A$5:$E$45,3,TRUE),IF('Salary and Rating'!F29=3,VLOOKUP(D28,'Attrition Probabilities'!$A$5:$E$45,4,TRUE),IF('Salary and Rating'!F29=4,VLOOKUP(D28,'Attrition Probabilities'!$A$5:$E$45,5,TRUE),0))))</f>
        <v>0</v>
      </c>
      <c r="G28" s="48">
        <f t="shared" ca="1" si="0"/>
        <v>0</v>
      </c>
      <c r="H28" s="48">
        <f ca="1">IF(E28=0,0,IF(RAND()&lt;'Demand Component Probability'!$B$4,1,0))</f>
        <v>0</v>
      </c>
      <c r="I28" s="48">
        <f ca="1">IF(E28=0,0,IF(RAND()&lt;'Demand Component Probability'!$B$5,1,0))</f>
        <v>0</v>
      </c>
      <c r="J28" s="48">
        <f ca="1">IF(E28=0,0,IF(RAND()&lt;'Demand Component Probability'!$B$6,1,0))</f>
        <v>0</v>
      </c>
      <c r="K28" s="48">
        <f ca="1">'Salary and Rating'!L29</f>
        <v>0</v>
      </c>
      <c r="L28" s="48">
        <f ca="1">IFERROR(IF(VLOOKUP(K28,Inputs!$A$20:$G$29,3,FALSE)="Stipend Award",VLOOKUP(K28,Inputs!$A$7:$G$16,3,FALSE),0),0)</f>
        <v>0</v>
      </c>
      <c r="M28" s="48">
        <f ca="1">IFERROR(IF(VLOOKUP(K28,Inputs!$A$20:$G$29,4,FALSE)="Stipend Award",VLOOKUP(K28,Inputs!$A$7:$G$16,4,FALSE),0),0)</f>
        <v>0</v>
      </c>
      <c r="N28" s="48">
        <f ca="1">IFERROR(IF(H28=1,IF(VLOOKUP(K28,Inputs!$A$20:$G$29,5,FALSE)="Stipend Award",VLOOKUP(K28,Inputs!$A$7:$G$16,5,FALSE),0),0),0)</f>
        <v>0</v>
      </c>
      <c r="O28" s="48">
        <f ca="1">IFERROR(IF(I28=1,IF(VLOOKUP(K28,Inputs!$A$20:$G$29,6,FALSE)="Stipend Award",VLOOKUP(K28,Inputs!$A$7:$G$16,6,FALSE),0),0),0)</f>
        <v>0</v>
      </c>
      <c r="P28" s="48">
        <f ca="1">IFERROR(IF(J28=1,IF(VLOOKUP(K28,Inputs!$A$20:$G$29,7,FALSE)="Stipend Award",VLOOKUP(K28,Inputs!$A$7:$G$16,7,FALSE),0),0),0)</f>
        <v>0</v>
      </c>
      <c r="Q28" s="48">
        <f ca="1">IFERROR(IF(VLOOKUP(K28,Inputs!$A$20:$G$29,3,FALSE)="Base Increase",VLOOKUP(K28,Inputs!$A$7:$G$16,3,FALSE),0),0)</f>
        <v>0</v>
      </c>
      <c r="R28" s="48">
        <f ca="1">IFERROR(IF(VLOOKUP(K28,Inputs!$A$20:$G$29,4,FALSE)="Base Increase",VLOOKUP(K28,Inputs!$A$7:$G$16,4,FALSE),0),0)</f>
        <v>0</v>
      </c>
      <c r="S28" s="48">
        <f ca="1">IFERROR(IF(H28=1,IF(VLOOKUP(K28,Inputs!$A$20:$G$29,5,FALSE)="Base Increase",VLOOKUP(K28,Inputs!$A$7:$G$16,5,FALSE),0),0),0)</f>
        <v>0</v>
      </c>
      <c r="T28" s="48">
        <f ca="1">IFERROR(IF(I28=1,IF(VLOOKUP(K28,Inputs!$A$20:$G$29,6,FALSE)="Base Increase",VLOOKUP(K28,Inputs!$A$7:$G$16,6,FALSE),0),0),0)</f>
        <v>0</v>
      </c>
      <c r="U28" s="48">
        <f ca="1">IFERROR(IF(J28=1,IF(VLOOKUP(K28,Inputs!$A$20:$G$29,7,FALSE)="Base Increase",VLOOKUP(K28,Inputs!$A$7:$G$16,7,FALSE),0),0),0)</f>
        <v>0</v>
      </c>
      <c r="V28" s="48">
        <f t="shared" ca="1" si="1"/>
        <v>0</v>
      </c>
      <c r="W28" s="48">
        <f t="shared" ca="1" si="2"/>
        <v>0</v>
      </c>
      <c r="X28" s="48">
        <f t="shared" ca="1" si="3"/>
        <v>0</v>
      </c>
      <c r="Y28" s="48">
        <f t="shared" ca="1" si="4"/>
        <v>0</v>
      </c>
      <c r="Z28" s="48">
        <f ca="1">IF(AND(K28&lt;=4,X28&gt;Inputs!$B$32),MAX(C28,Inputs!$B$32),X28)</f>
        <v>0</v>
      </c>
      <c r="AA28" s="48">
        <f ca="1">IF(AND(K28&lt;=4,Y28&gt;Inputs!$B$32),MAX(C28,Inputs!$B$32),Y28)</f>
        <v>0</v>
      </c>
      <c r="AB28" s="48">
        <f ca="1">IF(AND(K28&lt;=7,Z28&gt;Inputs!$B$33),MAX(C28,Inputs!$B$33),Z28)</f>
        <v>0</v>
      </c>
      <c r="AC28" s="48">
        <f ca="1">IF(Y28&gt;Inputs!$B$34,Inputs!$B$34,AA28)</f>
        <v>0</v>
      </c>
      <c r="AD28" s="48">
        <f ca="1">IF(AB28&gt;Inputs!$B$34,Inputs!$B$34,AB28)</f>
        <v>0</v>
      </c>
      <c r="AE28" s="48">
        <f ca="1">IF(AC28&gt;Inputs!$B$34,Inputs!$B$34,AC28)</f>
        <v>0</v>
      </c>
      <c r="AF28" s="49">
        <f ca="1">IF(AND(E28=1,G28=0),Inputs!$B$3,AD28)</f>
        <v>0</v>
      </c>
      <c r="AG28" s="49">
        <f ca="1">IF(AND(E28=1,G28=0),Inputs!$B$3,AE28)</f>
        <v>0</v>
      </c>
    </row>
    <row r="29" spans="1:33" x14ac:dyDescent="0.25">
      <c r="A29" s="6">
        <f>'Salary and Rating'!A30</f>
        <v>0</v>
      </c>
      <c r="B29" s="6">
        <f>'Salary and Rating'!B30</f>
        <v>0</v>
      </c>
      <c r="C29" s="14">
        <f ca="1">'2012-2013'!AF29</f>
        <v>0</v>
      </c>
      <c r="D29" s="44">
        <f ca="1">IF('2012-2013'!G29=0,0,'2012-2013'!D29+1)</f>
        <v>0</v>
      </c>
      <c r="E29" s="48">
        <f>'2012-2013'!E29</f>
        <v>0</v>
      </c>
      <c r="F29" s="42">
        <f ca="1">IF('Salary and Rating'!F30=1,VLOOKUP(D29,'Attrition Probabilities'!$A$5:$E$45,2,TRUE),IF('Salary and Rating'!F30=2,VLOOKUP(D29,'Attrition Probabilities'!$A$5:$E$45,3,TRUE),IF('Salary and Rating'!F30=3,VLOOKUP(D29,'Attrition Probabilities'!$A$5:$E$45,4,TRUE),IF('Salary and Rating'!F30=4,VLOOKUP(D29,'Attrition Probabilities'!$A$5:$E$45,5,TRUE),0))))</f>
        <v>0</v>
      </c>
      <c r="G29" s="48">
        <f t="shared" ca="1" si="0"/>
        <v>0</v>
      </c>
      <c r="H29" s="48">
        <f ca="1">IF(E29=0,0,IF(RAND()&lt;'Demand Component Probability'!$B$4,1,0))</f>
        <v>0</v>
      </c>
      <c r="I29" s="48">
        <f ca="1">IF(E29=0,0,IF(RAND()&lt;'Demand Component Probability'!$B$5,1,0))</f>
        <v>0</v>
      </c>
      <c r="J29" s="48">
        <f ca="1">IF(E29=0,0,IF(RAND()&lt;'Demand Component Probability'!$B$6,1,0))</f>
        <v>0</v>
      </c>
      <c r="K29" s="48">
        <f ca="1">'Salary and Rating'!L30</f>
        <v>0</v>
      </c>
      <c r="L29" s="48">
        <f ca="1">IFERROR(IF(VLOOKUP(K29,Inputs!$A$20:$G$29,3,FALSE)="Stipend Award",VLOOKUP(K29,Inputs!$A$7:$G$16,3,FALSE),0),0)</f>
        <v>0</v>
      </c>
      <c r="M29" s="48">
        <f ca="1">IFERROR(IF(VLOOKUP(K29,Inputs!$A$20:$G$29,4,FALSE)="Stipend Award",VLOOKUP(K29,Inputs!$A$7:$G$16,4,FALSE),0),0)</f>
        <v>0</v>
      </c>
      <c r="N29" s="48">
        <f ca="1">IFERROR(IF(H29=1,IF(VLOOKUP(K29,Inputs!$A$20:$G$29,5,FALSE)="Stipend Award",VLOOKUP(K29,Inputs!$A$7:$G$16,5,FALSE),0),0),0)</f>
        <v>0</v>
      </c>
      <c r="O29" s="48">
        <f ca="1">IFERROR(IF(I29=1,IF(VLOOKUP(K29,Inputs!$A$20:$G$29,6,FALSE)="Stipend Award",VLOOKUP(K29,Inputs!$A$7:$G$16,6,FALSE),0),0),0)</f>
        <v>0</v>
      </c>
      <c r="P29" s="48">
        <f ca="1">IFERROR(IF(J29=1,IF(VLOOKUP(K29,Inputs!$A$20:$G$29,7,FALSE)="Stipend Award",VLOOKUP(K29,Inputs!$A$7:$G$16,7,FALSE),0),0),0)</f>
        <v>0</v>
      </c>
      <c r="Q29" s="48">
        <f ca="1">IFERROR(IF(VLOOKUP(K29,Inputs!$A$20:$G$29,3,FALSE)="Base Increase",VLOOKUP(K29,Inputs!$A$7:$G$16,3,FALSE),0),0)</f>
        <v>0</v>
      </c>
      <c r="R29" s="48">
        <f ca="1">IFERROR(IF(VLOOKUP(K29,Inputs!$A$20:$G$29,4,FALSE)="Base Increase",VLOOKUP(K29,Inputs!$A$7:$G$16,4,FALSE),0),0)</f>
        <v>0</v>
      </c>
      <c r="S29" s="48">
        <f ca="1">IFERROR(IF(H29=1,IF(VLOOKUP(K29,Inputs!$A$20:$G$29,5,FALSE)="Base Increase",VLOOKUP(K29,Inputs!$A$7:$G$16,5,FALSE),0),0),0)</f>
        <v>0</v>
      </c>
      <c r="T29" s="48">
        <f ca="1">IFERROR(IF(I29=1,IF(VLOOKUP(K29,Inputs!$A$20:$G$29,6,FALSE)="Base Increase",VLOOKUP(K29,Inputs!$A$7:$G$16,6,FALSE),0),0),0)</f>
        <v>0</v>
      </c>
      <c r="U29" s="48">
        <f ca="1">IFERROR(IF(J29=1,IF(VLOOKUP(K29,Inputs!$A$20:$G$29,7,FALSE)="Base Increase",VLOOKUP(K29,Inputs!$A$7:$G$16,7,FALSE),0),0),0)</f>
        <v>0</v>
      </c>
      <c r="V29" s="48">
        <f t="shared" ca="1" si="1"/>
        <v>0</v>
      </c>
      <c r="W29" s="48">
        <f t="shared" ca="1" si="2"/>
        <v>0</v>
      </c>
      <c r="X29" s="48">
        <f t="shared" ca="1" si="3"/>
        <v>0</v>
      </c>
      <c r="Y29" s="48">
        <f t="shared" ca="1" si="4"/>
        <v>0</v>
      </c>
      <c r="Z29" s="48">
        <f ca="1">IF(AND(K29&lt;=4,X29&gt;Inputs!$B$32),MAX(C29,Inputs!$B$32),X29)</f>
        <v>0</v>
      </c>
      <c r="AA29" s="48">
        <f ca="1">IF(AND(K29&lt;=4,Y29&gt;Inputs!$B$32),MAX(C29,Inputs!$B$32),Y29)</f>
        <v>0</v>
      </c>
      <c r="AB29" s="48">
        <f ca="1">IF(AND(K29&lt;=7,Z29&gt;Inputs!$B$33),MAX(C29,Inputs!$B$33),Z29)</f>
        <v>0</v>
      </c>
      <c r="AC29" s="48">
        <f ca="1">IF(Y29&gt;Inputs!$B$34,Inputs!$B$34,AA29)</f>
        <v>0</v>
      </c>
      <c r="AD29" s="48">
        <f ca="1">IF(AB29&gt;Inputs!$B$34,Inputs!$B$34,AB29)</f>
        <v>0</v>
      </c>
      <c r="AE29" s="48">
        <f ca="1">IF(AC29&gt;Inputs!$B$34,Inputs!$B$34,AC29)</f>
        <v>0</v>
      </c>
      <c r="AF29" s="49">
        <f ca="1">IF(AND(E29=1,G29=0),Inputs!$B$3,AD29)</f>
        <v>0</v>
      </c>
      <c r="AG29" s="49">
        <f ca="1">IF(AND(E29=1,G29=0),Inputs!$B$3,AE29)</f>
        <v>0</v>
      </c>
    </row>
    <row r="30" spans="1:33" x14ac:dyDescent="0.25">
      <c r="A30" s="6">
        <f>'Salary and Rating'!A31</f>
        <v>0</v>
      </c>
      <c r="B30" s="6">
        <f>'Salary and Rating'!B31</f>
        <v>0</v>
      </c>
      <c r="C30" s="14">
        <f ca="1">'2012-2013'!AF30</f>
        <v>0</v>
      </c>
      <c r="D30" s="44">
        <f ca="1">IF('2012-2013'!G30=0,0,'2012-2013'!D30+1)</f>
        <v>0</v>
      </c>
      <c r="E30" s="48">
        <f>'2012-2013'!E30</f>
        <v>0</v>
      </c>
      <c r="F30" s="42">
        <f ca="1">IF('Salary and Rating'!F31=1,VLOOKUP(D30,'Attrition Probabilities'!$A$5:$E$45,2,TRUE),IF('Salary and Rating'!F31=2,VLOOKUP(D30,'Attrition Probabilities'!$A$5:$E$45,3,TRUE),IF('Salary and Rating'!F31=3,VLOOKUP(D30,'Attrition Probabilities'!$A$5:$E$45,4,TRUE),IF('Salary and Rating'!F31=4,VLOOKUP(D30,'Attrition Probabilities'!$A$5:$E$45,5,TRUE),0))))</f>
        <v>0</v>
      </c>
      <c r="G30" s="48">
        <f t="shared" ca="1" si="0"/>
        <v>0</v>
      </c>
      <c r="H30" s="48">
        <f ca="1">IF(E30=0,0,IF(RAND()&lt;'Demand Component Probability'!$B$4,1,0))</f>
        <v>0</v>
      </c>
      <c r="I30" s="48">
        <f ca="1">IF(E30=0,0,IF(RAND()&lt;'Demand Component Probability'!$B$5,1,0))</f>
        <v>0</v>
      </c>
      <c r="J30" s="48">
        <f ca="1">IF(E30=0,0,IF(RAND()&lt;'Demand Component Probability'!$B$6,1,0))</f>
        <v>0</v>
      </c>
      <c r="K30" s="48">
        <f ca="1">'Salary and Rating'!L31</f>
        <v>0</v>
      </c>
      <c r="L30" s="48">
        <f ca="1">IFERROR(IF(VLOOKUP(K30,Inputs!$A$20:$G$29,3,FALSE)="Stipend Award",VLOOKUP(K30,Inputs!$A$7:$G$16,3,FALSE),0),0)</f>
        <v>0</v>
      </c>
      <c r="M30" s="48">
        <f ca="1">IFERROR(IF(VLOOKUP(K30,Inputs!$A$20:$G$29,4,FALSE)="Stipend Award",VLOOKUP(K30,Inputs!$A$7:$G$16,4,FALSE),0),0)</f>
        <v>0</v>
      </c>
      <c r="N30" s="48">
        <f ca="1">IFERROR(IF(H30=1,IF(VLOOKUP(K30,Inputs!$A$20:$G$29,5,FALSE)="Stipend Award",VLOOKUP(K30,Inputs!$A$7:$G$16,5,FALSE),0),0),0)</f>
        <v>0</v>
      </c>
      <c r="O30" s="48">
        <f ca="1">IFERROR(IF(I30=1,IF(VLOOKUP(K30,Inputs!$A$20:$G$29,6,FALSE)="Stipend Award",VLOOKUP(K30,Inputs!$A$7:$G$16,6,FALSE),0),0),0)</f>
        <v>0</v>
      </c>
      <c r="P30" s="48">
        <f ca="1">IFERROR(IF(J30=1,IF(VLOOKUP(K30,Inputs!$A$20:$G$29,7,FALSE)="Stipend Award",VLOOKUP(K30,Inputs!$A$7:$G$16,7,FALSE),0),0),0)</f>
        <v>0</v>
      </c>
      <c r="Q30" s="48">
        <f ca="1">IFERROR(IF(VLOOKUP(K30,Inputs!$A$20:$G$29,3,FALSE)="Base Increase",VLOOKUP(K30,Inputs!$A$7:$G$16,3,FALSE),0),0)</f>
        <v>0</v>
      </c>
      <c r="R30" s="48">
        <f ca="1">IFERROR(IF(VLOOKUP(K30,Inputs!$A$20:$G$29,4,FALSE)="Base Increase",VLOOKUP(K30,Inputs!$A$7:$G$16,4,FALSE),0),0)</f>
        <v>0</v>
      </c>
      <c r="S30" s="48">
        <f ca="1">IFERROR(IF(H30=1,IF(VLOOKUP(K30,Inputs!$A$20:$G$29,5,FALSE)="Base Increase",VLOOKUP(K30,Inputs!$A$7:$G$16,5,FALSE),0),0),0)</f>
        <v>0</v>
      </c>
      <c r="T30" s="48">
        <f ca="1">IFERROR(IF(I30=1,IF(VLOOKUP(K30,Inputs!$A$20:$G$29,6,FALSE)="Base Increase",VLOOKUP(K30,Inputs!$A$7:$G$16,6,FALSE),0),0),0)</f>
        <v>0</v>
      </c>
      <c r="U30" s="48">
        <f ca="1">IFERROR(IF(J30=1,IF(VLOOKUP(K30,Inputs!$A$20:$G$29,7,FALSE)="Base Increase",VLOOKUP(K30,Inputs!$A$7:$G$16,7,FALSE),0),0),0)</f>
        <v>0</v>
      </c>
      <c r="V30" s="48">
        <f t="shared" ca="1" si="1"/>
        <v>0</v>
      </c>
      <c r="W30" s="48">
        <f t="shared" ca="1" si="2"/>
        <v>0</v>
      </c>
      <c r="X30" s="48">
        <f t="shared" ca="1" si="3"/>
        <v>0</v>
      </c>
      <c r="Y30" s="48">
        <f t="shared" ca="1" si="4"/>
        <v>0</v>
      </c>
      <c r="Z30" s="48">
        <f ca="1">IF(AND(K30&lt;=4,X30&gt;Inputs!$B$32),MAX(C30,Inputs!$B$32),X30)</f>
        <v>0</v>
      </c>
      <c r="AA30" s="48">
        <f ca="1">IF(AND(K30&lt;=4,Y30&gt;Inputs!$B$32),MAX(C30,Inputs!$B$32),Y30)</f>
        <v>0</v>
      </c>
      <c r="AB30" s="48">
        <f ca="1">IF(AND(K30&lt;=7,Z30&gt;Inputs!$B$33),MAX(C30,Inputs!$B$33),Z30)</f>
        <v>0</v>
      </c>
      <c r="AC30" s="48">
        <f ca="1">IF(Y30&gt;Inputs!$B$34,Inputs!$B$34,AA30)</f>
        <v>0</v>
      </c>
      <c r="AD30" s="48">
        <f ca="1">IF(AB30&gt;Inputs!$B$34,Inputs!$B$34,AB30)</f>
        <v>0</v>
      </c>
      <c r="AE30" s="48">
        <f ca="1">IF(AC30&gt;Inputs!$B$34,Inputs!$B$34,AC30)</f>
        <v>0</v>
      </c>
      <c r="AF30" s="49">
        <f ca="1">IF(AND(E30=1,G30=0),Inputs!$B$3,AD30)</f>
        <v>0</v>
      </c>
      <c r="AG30" s="49">
        <f ca="1">IF(AND(E30=1,G30=0),Inputs!$B$3,AE30)</f>
        <v>0</v>
      </c>
    </row>
    <row r="31" spans="1:33" x14ac:dyDescent="0.25">
      <c r="A31" s="6">
        <f>'Salary and Rating'!A32</f>
        <v>0</v>
      </c>
      <c r="B31" s="6">
        <f>'Salary and Rating'!B32</f>
        <v>0</v>
      </c>
      <c r="C31" s="14">
        <f ca="1">'2012-2013'!AF31</f>
        <v>0</v>
      </c>
      <c r="D31" s="44">
        <f ca="1">IF('2012-2013'!G31=0,0,'2012-2013'!D31+1)</f>
        <v>0</v>
      </c>
      <c r="E31" s="48">
        <f>'2012-2013'!E31</f>
        <v>0</v>
      </c>
      <c r="F31" s="42">
        <f ca="1">IF('Salary and Rating'!F32=1,VLOOKUP(D31,'Attrition Probabilities'!$A$5:$E$45,2,TRUE),IF('Salary and Rating'!F32=2,VLOOKUP(D31,'Attrition Probabilities'!$A$5:$E$45,3,TRUE),IF('Salary and Rating'!F32=3,VLOOKUP(D31,'Attrition Probabilities'!$A$5:$E$45,4,TRUE),IF('Salary and Rating'!F32=4,VLOOKUP(D31,'Attrition Probabilities'!$A$5:$E$45,5,TRUE),0))))</f>
        <v>0</v>
      </c>
      <c r="G31" s="48">
        <f t="shared" ca="1" si="0"/>
        <v>0</v>
      </c>
      <c r="H31" s="48">
        <f ca="1">IF(E31=0,0,IF(RAND()&lt;'Demand Component Probability'!$B$4,1,0))</f>
        <v>0</v>
      </c>
      <c r="I31" s="48">
        <f ca="1">IF(E31=0,0,IF(RAND()&lt;'Demand Component Probability'!$B$5,1,0))</f>
        <v>0</v>
      </c>
      <c r="J31" s="48">
        <f ca="1">IF(E31=0,0,IF(RAND()&lt;'Demand Component Probability'!$B$6,1,0))</f>
        <v>0</v>
      </c>
      <c r="K31" s="48">
        <f ca="1">'Salary and Rating'!L32</f>
        <v>0</v>
      </c>
      <c r="L31" s="48">
        <f ca="1">IFERROR(IF(VLOOKUP(K31,Inputs!$A$20:$G$29,3,FALSE)="Stipend Award",VLOOKUP(K31,Inputs!$A$7:$G$16,3,FALSE),0),0)</f>
        <v>0</v>
      </c>
      <c r="M31" s="48">
        <f ca="1">IFERROR(IF(VLOOKUP(K31,Inputs!$A$20:$G$29,4,FALSE)="Stipend Award",VLOOKUP(K31,Inputs!$A$7:$G$16,4,FALSE),0),0)</f>
        <v>0</v>
      </c>
      <c r="N31" s="48">
        <f ca="1">IFERROR(IF(H31=1,IF(VLOOKUP(K31,Inputs!$A$20:$G$29,5,FALSE)="Stipend Award",VLOOKUP(K31,Inputs!$A$7:$G$16,5,FALSE),0),0),0)</f>
        <v>0</v>
      </c>
      <c r="O31" s="48">
        <f ca="1">IFERROR(IF(I31=1,IF(VLOOKUP(K31,Inputs!$A$20:$G$29,6,FALSE)="Stipend Award",VLOOKUP(K31,Inputs!$A$7:$G$16,6,FALSE),0),0),0)</f>
        <v>0</v>
      </c>
      <c r="P31" s="48">
        <f ca="1">IFERROR(IF(J31=1,IF(VLOOKUP(K31,Inputs!$A$20:$G$29,7,FALSE)="Stipend Award",VLOOKUP(K31,Inputs!$A$7:$G$16,7,FALSE),0),0),0)</f>
        <v>0</v>
      </c>
      <c r="Q31" s="48">
        <f ca="1">IFERROR(IF(VLOOKUP(K31,Inputs!$A$20:$G$29,3,FALSE)="Base Increase",VLOOKUP(K31,Inputs!$A$7:$G$16,3,FALSE),0),0)</f>
        <v>0</v>
      </c>
      <c r="R31" s="48">
        <f ca="1">IFERROR(IF(VLOOKUP(K31,Inputs!$A$20:$G$29,4,FALSE)="Base Increase",VLOOKUP(K31,Inputs!$A$7:$G$16,4,FALSE),0),0)</f>
        <v>0</v>
      </c>
      <c r="S31" s="48">
        <f ca="1">IFERROR(IF(H31=1,IF(VLOOKUP(K31,Inputs!$A$20:$G$29,5,FALSE)="Base Increase",VLOOKUP(K31,Inputs!$A$7:$G$16,5,FALSE),0),0),0)</f>
        <v>0</v>
      </c>
      <c r="T31" s="48">
        <f ca="1">IFERROR(IF(I31=1,IF(VLOOKUP(K31,Inputs!$A$20:$G$29,6,FALSE)="Base Increase",VLOOKUP(K31,Inputs!$A$7:$G$16,6,FALSE),0),0),0)</f>
        <v>0</v>
      </c>
      <c r="U31" s="48">
        <f ca="1">IFERROR(IF(J31=1,IF(VLOOKUP(K31,Inputs!$A$20:$G$29,7,FALSE)="Base Increase",VLOOKUP(K31,Inputs!$A$7:$G$16,7,FALSE),0),0),0)</f>
        <v>0</v>
      </c>
      <c r="V31" s="48">
        <f t="shared" ca="1" si="1"/>
        <v>0</v>
      </c>
      <c r="W31" s="48">
        <f t="shared" ca="1" si="2"/>
        <v>0</v>
      </c>
      <c r="X31" s="48">
        <f t="shared" ca="1" si="3"/>
        <v>0</v>
      </c>
      <c r="Y31" s="48">
        <f t="shared" ca="1" si="4"/>
        <v>0</v>
      </c>
      <c r="Z31" s="48">
        <f ca="1">IF(AND(K31&lt;=4,X31&gt;Inputs!$B$32),MAX(C31,Inputs!$B$32),X31)</f>
        <v>0</v>
      </c>
      <c r="AA31" s="48">
        <f ca="1">IF(AND(K31&lt;=4,Y31&gt;Inputs!$B$32),MAX(C31,Inputs!$B$32),Y31)</f>
        <v>0</v>
      </c>
      <c r="AB31" s="48">
        <f ca="1">IF(AND(K31&lt;=7,Z31&gt;Inputs!$B$33),MAX(C31,Inputs!$B$33),Z31)</f>
        <v>0</v>
      </c>
      <c r="AC31" s="48">
        <f ca="1">IF(Y31&gt;Inputs!$B$34,Inputs!$B$34,AA31)</f>
        <v>0</v>
      </c>
      <c r="AD31" s="48">
        <f ca="1">IF(AB31&gt;Inputs!$B$34,Inputs!$B$34,AB31)</f>
        <v>0</v>
      </c>
      <c r="AE31" s="48">
        <f ca="1">IF(AC31&gt;Inputs!$B$34,Inputs!$B$34,AC31)</f>
        <v>0</v>
      </c>
      <c r="AF31" s="49">
        <f ca="1">IF(AND(E31=1,G31=0),Inputs!$B$3,AD31)</f>
        <v>0</v>
      </c>
      <c r="AG31" s="49">
        <f ca="1">IF(AND(E31=1,G31=0),Inputs!$B$3,AE31)</f>
        <v>0</v>
      </c>
    </row>
    <row r="32" spans="1:33" x14ac:dyDescent="0.25">
      <c r="A32" s="6">
        <f>'Salary and Rating'!A33</f>
        <v>0</v>
      </c>
      <c r="B32" s="6">
        <f>'Salary and Rating'!B33</f>
        <v>0</v>
      </c>
      <c r="C32" s="14">
        <f ca="1">'2012-2013'!AF32</f>
        <v>0</v>
      </c>
      <c r="D32" s="44">
        <f ca="1">IF('2012-2013'!G32=0,0,'2012-2013'!D32+1)</f>
        <v>0</v>
      </c>
      <c r="E32" s="48">
        <f>'2012-2013'!E32</f>
        <v>0</v>
      </c>
      <c r="F32" s="42">
        <f ca="1">IF('Salary and Rating'!F33=1,VLOOKUP(D32,'Attrition Probabilities'!$A$5:$E$45,2,TRUE),IF('Salary and Rating'!F33=2,VLOOKUP(D32,'Attrition Probabilities'!$A$5:$E$45,3,TRUE),IF('Salary and Rating'!F33=3,VLOOKUP(D32,'Attrition Probabilities'!$A$5:$E$45,4,TRUE),IF('Salary and Rating'!F33=4,VLOOKUP(D32,'Attrition Probabilities'!$A$5:$E$45,5,TRUE),0))))</f>
        <v>0</v>
      </c>
      <c r="G32" s="48">
        <f t="shared" ca="1" si="0"/>
        <v>0</v>
      </c>
      <c r="H32" s="48">
        <f ca="1">IF(E32=0,0,IF(RAND()&lt;'Demand Component Probability'!$B$4,1,0))</f>
        <v>0</v>
      </c>
      <c r="I32" s="48">
        <f ca="1">IF(E32=0,0,IF(RAND()&lt;'Demand Component Probability'!$B$5,1,0))</f>
        <v>0</v>
      </c>
      <c r="J32" s="48">
        <f ca="1">IF(E32=0,0,IF(RAND()&lt;'Demand Component Probability'!$B$6,1,0))</f>
        <v>0</v>
      </c>
      <c r="K32" s="48">
        <f ca="1">'Salary and Rating'!L33</f>
        <v>0</v>
      </c>
      <c r="L32" s="48">
        <f ca="1">IFERROR(IF(VLOOKUP(K32,Inputs!$A$20:$G$29,3,FALSE)="Stipend Award",VLOOKUP(K32,Inputs!$A$7:$G$16,3,FALSE),0),0)</f>
        <v>0</v>
      </c>
      <c r="M32" s="48">
        <f ca="1">IFERROR(IF(VLOOKUP(K32,Inputs!$A$20:$G$29,4,FALSE)="Stipend Award",VLOOKUP(K32,Inputs!$A$7:$G$16,4,FALSE),0),0)</f>
        <v>0</v>
      </c>
      <c r="N32" s="48">
        <f ca="1">IFERROR(IF(H32=1,IF(VLOOKUP(K32,Inputs!$A$20:$G$29,5,FALSE)="Stipend Award",VLOOKUP(K32,Inputs!$A$7:$G$16,5,FALSE),0),0),0)</f>
        <v>0</v>
      </c>
      <c r="O32" s="48">
        <f ca="1">IFERROR(IF(I32=1,IF(VLOOKUP(K32,Inputs!$A$20:$G$29,6,FALSE)="Stipend Award",VLOOKUP(K32,Inputs!$A$7:$G$16,6,FALSE),0),0),0)</f>
        <v>0</v>
      </c>
      <c r="P32" s="48">
        <f ca="1">IFERROR(IF(J32=1,IF(VLOOKUP(K32,Inputs!$A$20:$G$29,7,FALSE)="Stipend Award",VLOOKUP(K32,Inputs!$A$7:$G$16,7,FALSE),0),0),0)</f>
        <v>0</v>
      </c>
      <c r="Q32" s="48">
        <f ca="1">IFERROR(IF(VLOOKUP(K32,Inputs!$A$20:$G$29,3,FALSE)="Base Increase",VLOOKUP(K32,Inputs!$A$7:$G$16,3,FALSE),0),0)</f>
        <v>0</v>
      </c>
      <c r="R32" s="48">
        <f ca="1">IFERROR(IF(VLOOKUP(K32,Inputs!$A$20:$G$29,4,FALSE)="Base Increase",VLOOKUP(K32,Inputs!$A$7:$G$16,4,FALSE),0),0)</f>
        <v>0</v>
      </c>
      <c r="S32" s="48">
        <f ca="1">IFERROR(IF(H32=1,IF(VLOOKUP(K32,Inputs!$A$20:$G$29,5,FALSE)="Base Increase",VLOOKUP(K32,Inputs!$A$7:$G$16,5,FALSE),0),0),0)</f>
        <v>0</v>
      </c>
      <c r="T32" s="48">
        <f ca="1">IFERROR(IF(I32=1,IF(VLOOKUP(K32,Inputs!$A$20:$G$29,6,FALSE)="Base Increase",VLOOKUP(K32,Inputs!$A$7:$G$16,6,FALSE),0),0),0)</f>
        <v>0</v>
      </c>
      <c r="U32" s="48">
        <f ca="1">IFERROR(IF(J32=1,IF(VLOOKUP(K32,Inputs!$A$20:$G$29,7,FALSE)="Base Increase",VLOOKUP(K32,Inputs!$A$7:$G$16,7,FALSE),0),0),0)</f>
        <v>0</v>
      </c>
      <c r="V32" s="48">
        <f t="shared" ca="1" si="1"/>
        <v>0</v>
      </c>
      <c r="W32" s="48">
        <f t="shared" ca="1" si="2"/>
        <v>0</v>
      </c>
      <c r="X32" s="48">
        <f t="shared" ca="1" si="3"/>
        <v>0</v>
      </c>
      <c r="Y32" s="48">
        <f t="shared" ca="1" si="4"/>
        <v>0</v>
      </c>
      <c r="Z32" s="48">
        <f ca="1">IF(AND(K32&lt;=4,X32&gt;Inputs!$B$32),MAX(C32,Inputs!$B$32),X32)</f>
        <v>0</v>
      </c>
      <c r="AA32" s="48">
        <f ca="1">IF(AND(K32&lt;=4,Y32&gt;Inputs!$B$32),MAX(C32,Inputs!$B$32),Y32)</f>
        <v>0</v>
      </c>
      <c r="AB32" s="48">
        <f ca="1">IF(AND(K32&lt;=7,Z32&gt;Inputs!$B$33),MAX(C32,Inputs!$B$33),Z32)</f>
        <v>0</v>
      </c>
      <c r="AC32" s="48">
        <f ca="1">IF(Y32&gt;Inputs!$B$34,Inputs!$B$34,AA32)</f>
        <v>0</v>
      </c>
      <c r="AD32" s="48">
        <f ca="1">IF(AB32&gt;Inputs!$B$34,Inputs!$B$34,AB32)</f>
        <v>0</v>
      </c>
      <c r="AE32" s="48">
        <f ca="1">IF(AC32&gt;Inputs!$B$34,Inputs!$B$34,AC32)</f>
        <v>0</v>
      </c>
      <c r="AF32" s="49">
        <f ca="1">IF(AND(E32=1,G32=0),Inputs!$B$3,AD32)</f>
        <v>0</v>
      </c>
      <c r="AG32" s="49">
        <f ca="1">IF(AND(E32=1,G32=0),Inputs!$B$3,AE32)</f>
        <v>0</v>
      </c>
    </row>
    <row r="33" spans="1:33" x14ac:dyDescent="0.25">
      <c r="A33" s="6">
        <f>'Salary and Rating'!A34</f>
        <v>0</v>
      </c>
      <c r="B33" s="6">
        <f>'Salary and Rating'!B34</f>
        <v>0</v>
      </c>
      <c r="C33" s="14">
        <f ca="1">'2012-2013'!AF33</f>
        <v>0</v>
      </c>
      <c r="D33" s="44">
        <f ca="1">IF('2012-2013'!G33=0,0,'2012-2013'!D33+1)</f>
        <v>0</v>
      </c>
      <c r="E33" s="48">
        <f>'2012-2013'!E33</f>
        <v>0</v>
      </c>
      <c r="F33" s="42">
        <f ca="1">IF('Salary and Rating'!F34=1,VLOOKUP(D33,'Attrition Probabilities'!$A$5:$E$45,2,TRUE),IF('Salary and Rating'!F34=2,VLOOKUP(D33,'Attrition Probabilities'!$A$5:$E$45,3,TRUE),IF('Salary and Rating'!F34=3,VLOOKUP(D33,'Attrition Probabilities'!$A$5:$E$45,4,TRUE),IF('Salary and Rating'!F34=4,VLOOKUP(D33,'Attrition Probabilities'!$A$5:$E$45,5,TRUE),0))))</f>
        <v>0</v>
      </c>
      <c r="G33" s="48">
        <f t="shared" ca="1" si="0"/>
        <v>0</v>
      </c>
      <c r="H33" s="48">
        <f ca="1">IF(E33=0,0,IF(RAND()&lt;'Demand Component Probability'!$B$4,1,0))</f>
        <v>0</v>
      </c>
      <c r="I33" s="48">
        <f ca="1">IF(E33=0,0,IF(RAND()&lt;'Demand Component Probability'!$B$5,1,0))</f>
        <v>0</v>
      </c>
      <c r="J33" s="48">
        <f ca="1">IF(E33=0,0,IF(RAND()&lt;'Demand Component Probability'!$B$6,1,0))</f>
        <v>0</v>
      </c>
      <c r="K33" s="48">
        <f ca="1">'Salary and Rating'!L34</f>
        <v>0</v>
      </c>
      <c r="L33" s="48">
        <f ca="1">IFERROR(IF(VLOOKUP(K33,Inputs!$A$20:$G$29,3,FALSE)="Stipend Award",VLOOKUP(K33,Inputs!$A$7:$G$16,3,FALSE),0),0)</f>
        <v>0</v>
      </c>
      <c r="M33" s="48">
        <f ca="1">IFERROR(IF(VLOOKUP(K33,Inputs!$A$20:$G$29,4,FALSE)="Stipend Award",VLOOKUP(K33,Inputs!$A$7:$G$16,4,FALSE),0),0)</f>
        <v>0</v>
      </c>
      <c r="N33" s="48">
        <f ca="1">IFERROR(IF(H33=1,IF(VLOOKUP(K33,Inputs!$A$20:$G$29,5,FALSE)="Stipend Award",VLOOKUP(K33,Inputs!$A$7:$G$16,5,FALSE),0),0),0)</f>
        <v>0</v>
      </c>
      <c r="O33" s="48">
        <f ca="1">IFERROR(IF(I33=1,IF(VLOOKUP(K33,Inputs!$A$20:$G$29,6,FALSE)="Stipend Award",VLOOKUP(K33,Inputs!$A$7:$G$16,6,FALSE),0),0),0)</f>
        <v>0</v>
      </c>
      <c r="P33" s="48">
        <f ca="1">IFERROR(IF(J33=1,IF(VLOOKUP(K33,Inputs!$A$20:$G$29,7,FALSE)="Stipend Award",VLOOKUP(K33,Inputs!$A$7:$G$16,7,FALSE),0),0),0)</f>
        <v>0</v>
      </c>
      <c r="Q33" s="48">
        <f ca="1">IFERROR(IF(VLOOKUP(K33,Inputs!$A$20:$G$29,3,FALSE)="Base Increase",VLOOKUP(K33,Inputs!$A$7:$G$16,3,FALSE),0),0)</f>
        <v>0</v>
      </c>
      <c r="R33" s="48">
        <f ca="1">IFERROR(IF(VLOOKUP(K33,Inputs!$A$20:$G$29,4,FALSE)="Base Increase",VLOOKUP(K33,Inputs!$A$7:$G$16,4,FALSE),0),0)</f>
        <v>0</v>
      </c>
      <c r="S33" s="48">
        <f ca="1">IFERROR(IF(H33=1,IF(VLOOKUP(K33,Inputs!$A$20:$G$29,5,FALSE)="Base Increase",VLOOKUP(K33,Inputs!$A$7:$G$16,5,FALSE),0),0),0)</f>
        <v>0</v>
      </c>
      <c r="T33" s="48">
        <f ca="1">IFERROR(IF(I33=1,IF(VLOOKUP(K33,Inputs!$A$20:$G$29,6,FALSE)="Base Increase",VLOOKUP(K33,Inputs!$A$7:$G$16,6,FALSE),0),0),0)</f>
        <v>0</v>
      </c>
      <c r="U33" s="48">
        <f ca="1">IFERROR(IF(J33=1,IF(VLOOKUP(K33,Inputs!$A$20:$G$29,7,FALSE)="Base Increase",VLOOKUP(K33,Inputs!$A$7:$G$16,7,FALSE),0),0),0)</f>
        <v>0</v>
      </c>
      <c r="V33" s="48">
        <f t="shared" ca="1" si="1"/>
        <v>0</v>
      </c>
      <c r="W33" s="48">
        <f t="shared" ca="1" si="2"/>
        <v>0</v>
      </c>
      <c r="X33" s="48">
        <f t="shared" ca="1" si="3"/>
        <v>0</v>
      </c>
      <c r="Y33" s="48">
        <f t="shared" ca="1" si="4"/>
        <v>0</v>
      </c>
      <c r="Z33" s="48">
        <f ca="1">IF(AND(K33&lt;=4,X33&gt;Inputs!$B$32),MAX(C33,Inputs!$B$32),X33)</f>
        <v>0</v>
      </c>
      <c r="AA33" s="48">
        <f ca="1">IF(AND(K33&lt;=4,Y33&gt;Inputs!$B$32),MAX(C33,Inputs!$B$32),Y33)</f>
        <v>0</v>
      </c>
      <c r="AB33" s="48">
        <f ca="1">IF(AND(K33&lt;=7,Z33&gt;Inputs!$B$33),MAX(C33,Inputs!$B$33),Z33)</f>
        <v>0</v>
      </c>
      <c r="AC33" s="48">
        <f ca="1">IF(Y33&gt;Inputs!$B$34,Inputs!$B$34,AA33)</f>
        <v>0</v>
      </c>
      <c r="AD33" s="48">
        <f ca="1">IF(AB33&gt;Inputs!$B$34,Inputs!$B$34,AB33)</f>
        <v>0</v>
      </c>
      <c r="AE33" s="48">
        <f ca="1">IF(AC33&gt;Inputs!$B$34,Inputs!$B$34,AC33)</f>
        <v>0</v>
      </c>
      <c r="AF33" s="49">
        <f ca="1">IF(AND(E33=1,G33=0),Inputs!$B$3,AD33)</f>
        <v>0</v>
      </c>
      <c r="AG33" s="49">
        <f ca="1">IF(AND(E33=1,G33=0),Inputs!$B$3,AE33)</f>
        <v>0</v>
      </c>
    </row>
    <row r="34" spans="1:33" x14ac:dyDescent="0.25">
      <c r="A34" s="6">
        <f>'Salary and Rating'!A35</f>
        <v>0</v>
      </c>
      <c r="B34" s="6">
        <f>'Salary and Rating'!B35</f>
        <v>0</v>
      </c>
      <c r="C34" s="14">
        <f ca="1">'2012-2013'!AF34</f>
        <v>0</v>
      </c>
      <c r="D34" s="44">
        <f ca="1">IF('2012-2013'!G34=0,0,'2012-2013'!D34+1)</f>
        <v>0</v>
      </c>
      <c r="E34" s="48">
        <f>'2012-2013'!E34</f>
        <v>0</v>
      </c>
      <c r="F34" s="42">
        <f ca="1">IF('Salary and Rating'!F35=1,VLOOKUP(D34,'Attrition Probabilities'!$A$5:$E$45,2,TRUE),IF('Salary and Rating'!F35=2,VLOOKUP(D34,'Attrition Probabilities'!$A$5:$E$45,3,TRUE),IF('Salary and Rating'!F35=3,VLOOKUP(D34,'Attrition Probabilities'!$A$5:$E$45,4,TRUE),IF('Salary and Rating'!F35=4,VLOOKUP(D34,'Attrition Probabilities'!$A$5:$E$45,5,TRUE),0))))</f>
        <v>0</v>
      </c>
      <c r="G34" s="48">
        <f t="shared" ca="1" si="0"/>
        <v>0</v>
      </c>
      <c r="H34" s="48">
        <f ca="1">IF(E34=0,0,IF(RAND()&lt;'Demand Component Probability'!$B$4,1,0))</f>
        <v>0</v>
      </c>
      <c r="I34" s="48">
        <f ca="1">IF(E34=0,0,IF(RAND()&lt;'Demand Component Probability'!$B$5,1,0))</f>
        <v>0</v>
      </c>
      <c r="J34" s="48">
        <f ca="1">IF(E34=0,0,IF(RAND()&lt;'Demand Component Probability'!$B$6,1,0))</f>
        <v>0</v>
      </c>
      <c r="K34" s="48">
        <f ca="1">'Salary and Rating'!L35</f>
        <v>0</v>
      </c>
      <c r="L34" s="48">
        <f ca="1">IFERROR(IF(VLOOKUP(K34,Inputs!$A$20:$G$29,3,FALSE)="Stipend Award",VLOOKUP(K34,Inputs!$A$7:$G$16,3,FALSE),0),0)</f>
        <v>0</v>
      </c>
      <c r="M34" s="48">
        <f ca="1">IFERROR(IF(VLOOKUP(K34,Inputs!$A$20:$G$29,4,FALSE)="Stipend Award",VLOOKUP(K34,Inputs!$A$7:$G$16,4,FALSE),0),0)</f>
        <v>0</v>
      </c>
      <c r="N34" s="48">
        <f ca="1">IFERROR(IF(H34=1,IF(VLOOKUP(K34,Inputs!$A$20:$G$29,5,FALSE)="Stipend Award",VLOOKUP(K34,Inputs!$A$7:$G$16,5,FALSE),0),0),0)</f>
        <v>0</v>
      </c>
      <c r="O34" s="48">
        <f ca="1">IFERROR(IF(I34=1,IF(VLOOKUP(K34,Inputs!$A$20:$G$29,6,FALSE)="Stipend Award",VLOOKUP(K34,Inputs!$A$7:$G$16,6,FALSE),0),0),0)</f>
        <v>0</v>
      </c>
      <c r="P34" s="48">
        <f ca="1">IFERROR(IF(J34=1,IF(VLOOKUP(K34,Inputs!$A$20:$G$29,7,FALSE)="Stipend Award",VLOOKUP(K34,Inputs!$A$7:$G$16,7,FALSE),0),0),0)</f>
        <v>0</v>
      </c>
      <c r="Q34" s="48">
        <f ca="1">IFERROR(IF(VLOOKUP(K34,Inputs!$A$20:$G$29,3,FALSE)="Base Increase",VLOOKUP(K34,Inputs!$A$7:$G$16,3,FALSE),0),0)</f>
        <v>0</v>
      </c>
      <c r="R34" s="48">
        <f ca="1">IFERROR(IF(VLOOKUP(K34,Inputs!$A$20:$G$29,4,FALSE)="Base Increase",VLOOKUP(K34,Inputs!$A$7:$G$16,4,FALSE),0),0)</f>
        <v>0</v>
      </c>
      <c r="S34" s="48">
        <f ca="1">IFERROR(IF(H34=1,IF(VLOOKUP(K34,Inputs!$A$20:$G$29,5,FALSE)="Base Increase",VLOOKUP(K34,Inputs!$A$7:$G$16,5,FALSE),0),0),0)</f>
        <v>0</v>
      </c>
      <c r="T34" s="48">
        <f ca="1">IFERROR(IF(I34=1,IF(VLOOKUP(K34,Inputs!$A$20:$G$29,6,FALSE)="Base Increase",VLOOKUP(K34,Inputs!$A$7:$G$16,6,FALSE),0),0),0)</f>
        <v>0</v>
      </c>
      <c r="U34" s="48">
        <f ca="1">IFERROR(IF(J34=1,IF(VLOOKUP(K34,Inputs!$A$20:$G$29,7,FALSE)="Base Increase",VLOOKUP(K34,Inputs!$A$7:$G$16,7,FALSE),0),0),0)</f>
        <v>0</v>
      </c>
      <c r="V34" s="48">
        <f t="shared" ca="1" si="1"/>
        <v>0</v>
      </c>
      <c r="W34" s="48">
        <f t="shared" ca="1" si="2"/>
        <v>0</v>
      </c>
      <c r="X34" s="48">
        <f t="shared" ca="1" si="3"/>
        <v>0</v>
      </c>
      <c r="Y34" s="48">
        <f t="shared" ca="1" si="4"/>
        <v>0</v>
      </c>
      <c r="Z34" s="48">
        <f ca="1">IF(AND(K34&lt;=4,X34&gt;Inputs!$B$32),MAX(C34,Inputs!$B$32),X34)</f>
        <v>0</v>
      </c>
      <c r="AA34" s="48">
        <f ca="1">IF(AND(K34&lt;=4,Y34&gt;Inputs!$B$32),MAX(C34,Inputs!$B$32),Y34)</f>
        <v>0</v>
      </c>
      <c r="AB34" s="48">
        <f ca="1">IF(AND(K34&lt;=7,Z34&gt;Inputs!$B$33),MAX(C34,Inputs!$B$33),Z34)</f>
        <v>0</v>
      </c>
      <c r="AC34" s="48">
        <f ca="1">IF(Y34&gt;Inputs!$B$34,Inputs!$B$34,AA34)</f>
        <v>0</v>
      </c>
      <c r="AD34" s="48">
        <f ca="1">IF(AB34&gt;Inputs!$B$34,Inputs!$B$34,AB34)</f>
        <v>0</v>
      </c>
      <c r="AE34" s="48">
        <f ca="1">IF(AC34&gt;Inputs!$B$34,Inputs!$B$34,AC34)</f>
        <v>0</v>
      </c>
      <c r="AF34" s="49">
        <f ca="1">IF(AND(E34=1,G34=0),Inputs!$B$3,AD34)</f>
        <v>0</v>
      </c>
      <c r="AG34" s="49">
        <f ca="1">IF(AND(E34=1,G34=0),Inputs!$B$3,AE34)</f>
        <v>0</v>
      </c>
    </row>
    <row r="35" spans="1:33" x14ac:dyDescent="0.25">
      <c r="A35" s="6">
        <f>'Salary and Rating'!A36</f>
        <v>0</v>
      </c>
      <c r="B35" s="6">
        <f>'Salary and Rating'!B36</f>
        <v>0</v>
      </c>
      <c r="C35" s="14">
        <f ca="1">'2012-2013'!AF35</f>
        <v>0</v>
      </c>
      <c r="D35" s="44">
        <f ca="1">IF('2012-2013'!G35=0,0,'2012-2013'!D35+1)</f>
        <v>0</v>
      </c>
      <c r="E35" s="48">
        <f>'2012-2013'!E35</f>
        <v>0</v>
      </c>
      <c r="F35" s="42">
        <f ca="1">IF('Salary and Rating'!F36=1,VLOOKUP(D35,'Attrition Probabilities'!$A$5:$E$45,2,TRUE),IF('Salary and Rating'!F36=2,VLOOKUP(D35,'Attrition Probabilities'!$A$5:$E$45,3,TRUE),IF('Salary and Rating'!F36=3,VLOOKUP(D35,'Attrition Probabilities'!$A$5:$E$45,4,TRUE),IF('Salary and Rating'!F36=4,VLOOKUP(D35,'Attrition Probabilities'!$A$5:$E$45,5,TRUE),0))))</f>
        <v>0</v>
      </c>
      <c r="G35" s="48">
        <f t="shared" ca="1" si="0"/>
        <v>0</v>
      </c>
      <c r="H35" s="48">
        <f ca="1">IF(E35=0,0,IF(RAND()&lt;'Demand Component Probability'!$B$4,1,0))</f>
        <v>0</v>
      </c>
      <c r="I35" s="48">
        <f ca="1">IF(E35=0,0,IF(RAND()&lt;'Demand Component Probability'!$B$5,1,0))</f>
        <v>0</v>
      </c>
      <c r="J35" s="48">
        <f ca="1">IF(E35=0,0,IF(RAND()&lt;'Demand Component Probability'!$B$6,1,0))</f>
        <v>0</v>
      </c>
      <c r="K35" s="48">
        <f ca="1">'Salary and Rating'!L36</f>
        <v>0</v>
      </c>
      <c r="L35" s="48">
        <f ca="1">IFERROR(IF(VLOOKUP(K35,Inputs!$A$20:$G$29,3,FALSE)="Stipend Award",VLOOKUP(K35,Inputs!$A$7:$G$16,3,FALSE),0),0)</f>
        <v>0</v>
      </c>
      <c r="M35" s="48">
        <f ca="1">IFERROR(IF(VLOOKUP(K35,Inputs!$A$20:$G$29,4,FALSE)="Stipend Award",VLOOKUP(K35,Inputs!$A$7:$G$16,4,FALSE),0),0)</f>
        <v>0</v>
      </c>
      <c r="N35" s="48">
        <f ca="1">IFERROR(IF(H35=1,IF(VLOOKUP(K35,Inputs!$A$20:$G$29,5,FALSE)="Stipend Award",VLOOKUP(K35,Inputs!$A$7:$G$16,5,FALSE),0),0),0)</f>
        <v>0</v>
      </c>
      <c r="O35" s="48">
        <f ca="1">IFERROR(IF(I35=1,IF(VLOOKUP(K35,Inputs!$A$20:$G$29,6,FALSE)="Stipend Award",VLOOKUP(K35,Inputs!$A$7:$G$16,6,FALSE),0),0),0)</f>
        <v>0</v>
      </c>
      <c r="P35" s="48">
        <f ca="1">IFERROR(IF(J35=1,IF(VLOOKUP(K35,Inputs!$A$20:$G$29,7,FALSE)="Stipend Award",VLOOKUP(K35,Inputs!$A$7:$G$16,7,FALSE),0),0),0)</f>
        <v>0</v>
      </c>
      <c r="Q35" s="48">
        <f ca="1">IFERROR(IF(VLOOKUP(K35,Inputs!$A$20:$G$29,3,FALSE)="Base Increase",VLOOKUP(K35,Inputs!$A$7:$G$16,3,FALSE),0),0)</f>
        <v>0</v>
      </c>
      <c r="R35" s="48">
        <f ca="1">IFERROR(IF(VLOOKUP(K35,Inputs!$A$20:$G$29,4,FALSE)="Base Increase",VLOOKUP(K35,Inputs!$A$7:$G$16,4,FALSE),0),0)</f>
        <v>0</v>
      </c>
      <c r="S35" s="48">
        <f ca="1">IFERROR(IF(H35=1,IF(VLOOKUP(K35,Inputs!$A$20:$G$29,5,FALSE)="Base Increase",VLOOKUP(K35,Inputs!$A$7:$G$16,5,FALSE),0),0),0)</f>
        <v>0</v>
      </c>
      <c r="T35" s="48">
        <f ca="1">IFERROR(IF(I35=1,IF(VLOOKUP(K35,Inputs!$A$20:$G$29,6,FALSE)="Base Increase",VLOOKUP(K35,Inputs!$A$7:$G$16,6,FALSE),0),0),0)</f>
        <v>0</v>
      </c>
      <c r="U35" s="48">
        <f ca="1">IFERROR(IF(J35=1,IF(VLOOKUP(K35,Inputs!$A$20:$G$29,7,FALSE)="Base Increase",VLOOKUP(K35,Inputs!$A$7:$G$16,7,FALSE),0),0),0)</f>
        <v>0</v>
      </c>
      <c r="V35" s="48">
        <f t="shared" ca="1" si="1"/>
        <v>0</v>
      </c>
      <c r="W35" s="48">
        <f t="shared" ca="1" si="2"/>
        <v>0</v>
      </c>
      <c r="X35" s="48">
        <f t="shared" ca="1" si="3"/>
        <v>0</v>
      </c>
      <c r="Y35" s="48">
        <f t="shared" ca="1" si="4"/>
        <v>0</v>
      </c>
      <c r="Z35" s="48">
        <f ca="1">IF(AND(K35&lt;=4,X35&gt;Inputs!$B$32),MAX(C35,Inputs!$B$32),X35)</f>
        <v>0</v>
      </c>
      <c r="AA35" s="48">
        <f ca="1">IF(AND(K35&lt;=4,Y35&gt;Inputs!$B$32),MAX(C35,Inputs!$B$32),Y35)</f>
        <v>0</v>
      </c>
      <c r="AB35" s="48">
        <f ca="1">IF(AND(K35&lt;=7,Z35&gt;Inputs!$B$33),MAX(C35,Inputs!$B$33),Z35)</f>
        <v>0</v>
      </c>
      <c r="AC35" s="48">
        <f ca="1">IF(Y35&gt;Inputs!$B$34,Inputs!$B$34,AA35)</f>
        <v>0</v>
      </c>
      <c r="AD35" s="48">
        <f ca="1">IF(AB35&gt;Inputs!$B$34,Inputs!$B$34,AB35)</f>
        <v>0</v>
      </c>
      <c r="AE35" s="48">
        <f ca="1">IF(AC35&gt;Inputs!$B$34,Inputs!$B$34,AC35)</f>
        <v>0</v>
      </c>
      <c r="AF35" s="49">
        <f ca="1">IF(AND(E35=1,G35=0),Inputs!$B$3,AD35)</f>
        <v>0</v>
      </c>
      <c r="AG35" s="49">
        <f ca="1">IF(AND(E35=1,G35=0),Inputs!$B$3,AE35)</f>
        <v>0</v>
      </c>
    </row>
    <row r="36" spans="1:33" x14ac:dyDescent="0.25">
      <c r="A36" s="6">
        <f>'Salary and Rating'!A37</f>
        <v>0</v>
      </c>
      <c r="B36" s="6">
        <f>'Salary and Rating'!B37</f>
        <v>0</v>
      </c>
      <c r="C36" s="14">
        <f ca="1">'2012-2013'!AF36</f>
        <v>0</v>
      </c>
      <c r="D36" s="44">
        <f ca="1">IF('2012-2013'!G36=0,0,'2012-2013'!D36+1)</f>
        <v>0</v>
      </c>
      <c r="E36" s="48">
        <f>'2012-2013'!E36</f>
        <v>0</v>
      </c>
      <c r="F36" s="42">
        <f ca="1">IF('Salary and Rating'!F37=1,VLOOKUP(D36,'Attrition Probabilities'!$A$5:$E$45,2,TRUE),IF('Salary and Rating'!F37=2,VLOOKUP(D36,'Attrition Probabilities'!$A$5:$E$45,3,TRUE),IF('Salary and Rating'!F37=3,VLOOKUP(D36,'Attrition Probabilities'!$A$5:$E$45,4,TRUE),IF('Salary and Rating'!F37=4,VLOOKUP(D36,'Attrition Probabilities'!$A$5:$E$45,5,TRUE),0))))</f>
        <v>0</v>
      </c>
      <c r="G36" s="48">
        <f t="shared" ca="1" si="0"/>
        <v>0</v>
      </c>
      <c r="H36" s="48">
        <f ca="1">IF(E36=0,0,IF(RAND()&lt;'Demand Component Probability'!$B$4,1,0))</f>
        <v>0</v>
      </c>
      <c r="I36" s="48">
        <f ca="1">IF(E36=0,0,IF(RAND()&lt;'Demand Component Probability'!$B$5,1,0))</f>
        <v>0</v>
      </c>
      <c r="J36" s="48">
        <f ca="1">IF(E36=0,0,IF(RAND()&lt;'Demand Component Probability'!$B$6,1,0))</f>
        <v>0</v>
      </c>
      <c r="K36" s="48">
        <f ca="1">'Salary and Rating'!L37</f>
        <v>0</v>
      </c>
      <c r="L36" s="48">
        <f ca="1">IFERROR(IF(VLOOKUP(K36,Inputs!$A$20:$G$29,3,FALSE)="Stipend Award",VLOOKUP(K36,Inputs!$A$7:$G$16,3,FALSE),0),0)</f>
        <v>0</v>
      </c>
      <c r="M36" s="48">
        <f ca="1">IFERROR(IF(VLOOKUP(K36,Inputs!$A$20:$G$29,4,FALSE)="Stipend Award",VLOOKUP(K36,Inputs!$A$7:$G$16,4,FALSE),0),0)</f>
        <v>0</v>
      </c>
      <c r="N36" s="48">
        <f ca="1">IFERROR(IF(H36=1,IF(VLOOKUP(K36,Inputs!$A$20:$G$29,5,FALSE)="Stipend Award",VLOOKUP(K36,Inputs!$A$7:$G$16,5,FALSE),0),0),0)</f>
        <v>0</v>
      </c>
      <c r="O36" s="48">
        <f ca="1">IFERROR(IF(I36=1,IF(VLOOKUP(K36,Inputs!$A$20:$G$29,6,FALSE)="Stipend Award",VLOOKUP(K36,Inputs!$A$7:$G$16,6,FALSE),0),0),0)</f>
        <v>0</v>
      </c>
      <c r="P36" s="48">
        <f ca="1">IFERROR(IF(J36=1,IF(VLOOKUP(K36,Inputs!$A$20:$G$29,7,FALSE)="Stipend Award",VLOOKUP(K36,Inputs!$A$7:$G$16,7,FALSE),0),0),0)</f>
        <v>0</v>
      </c>
      <c r="Q36" s="48">
        <f ca="1">IFERROR(IF(VLOOKUP(K36,Inputs!$A$20:$G$29,3,FALSE)="Base Increase",VLOOKUP(K36,Inputs!$A$7:$G$16,3,FALSE),0),0)</f>
        <v>0</v>
      </c>
      <c r="R36" s="48">
        <f ca="1">IFERROR(IF(VLOOKUP(K36,Inputs!$A$20:$G$29,4,FALSE)="Base Increase",VLOOKUP(K36,Inputs!$A$7:$G$16,4,FALSE),0),0)</f>
        <v>0</v>
      </c>
      <c r="S36" s="48">
        <f ca="1">IFERROR(IF(H36=1,IF(VLOOKUP(K36,Inputs!$A$20:$G$29,5,FALSE)="Base Increase",VLOOKUP(K36,Inputs!$A$7:$G$16,5,FALSE),0),0),0)</f>
        <v>0</v>
      </c>
      <c r="T36" s="48">
        <f ca="1">IFERROR(IF(I36=1,IF(VLOOKUP(K36,Inputs!$A$20:$G$29,6,FALSE)="Base Increase",VLOOKUP(K36,Inputs!$A$7:$G$16,6,FALSE),0),0),0)</f>
        <v>0</v>
      </c>
      <c r="U36" s="48">
        <f ca="1">IFERROR(IF(J36=1,IF(VLOOKUP(K36,Inputs!$A$20:$G$29,7,FALSE)="Base Increase",VLOOKUP(K36,Inputs!$A$7:$G$16,7,FALSE),0),0),0)</f>
        <v>0</v>
      </c>
      <c r="V36" s="48">
        <f t="shared" ca="1" si="1"/>
        <v>0</v>
      </c>
      <c r="W36" s="48">
        <f t="shared" ca="1" si="2"/>
        <v>0</v>
      </c>
      <c r="X36" s="48">
        <f t="shared" ca="1" si="3"/>
        <v>0</v>
      </c>
      <c r="Y36" s="48">
        <f t="shared" ca="1" si="4"/>
        <v>0</v>
      </c>
      <c r="Z36" s="48">
        <f ca="1">IF(AND(K36&lt;=4,X36&gt;Inputs!$B$32),MAX(C36,Inputs!$B$32),X36)</f>
        <v>0</v>
      </c>
      <c r="AA36" s="48">
        <f ca="1">IF(AND(K36&lt;=4,Y36&gt;Inputs!$B$32),MAX(C36,Inputs!$B$32),Y36)</f>
        <v>0</v>
      </c>
      <c r="AB36" s="48">
        <f ca="1">IF(AND(K36&lt;=7,Z36&gt;Inputs!$B$33),MAX(C36,Inputs!$B$33),Z36)</f>
        <v>0</v>
      </c>
      <c r="AC36" s="48">
        <f ca="1">IF(Y36&gt;Inputs!$B$34,Inputs!$B$34,AA36)</f>
        <v>0</v>
      </c>
      <c r="AD36" s="48">
        <f ca="1">IF(AB36&gt;Inputs!$B$34,Inputs!$B$34,AB36)</f>
        <v>0</v>
      </c>
      <c r="AE36" s="48">
        <f ca="1">IF(AC36&gt;Inputs!$B$34,Inputs!$B$34,AC36)</f>
        <v>0</v>
      </c>
      <c r="AF36" s="49">
        <f ca="1">IF(AND(E36=1,G36=0),Inputs!$B$3,AD36)</f>
        <v>0</v>
      </c>
      <c r="AG36" s="49">
        <f ca="1">IF(AND(E36=1,G36=0),Inputs!$B$3,AE36)</f>
        <v>0</v>
      </c>
    </row>
    <row r="37" spans="1:33" x14ac:dyDescent="0.25">
      <c r="A37" s="6">
        <f>'Salary and Rating'!A38</f>
        <v>0</v>
      </c>
      <c r="B37" s="6">
        <f>'Salary and Rating'!B38</f>
        <v>0</v>
      </c>
      <c r="C37" s="14">
        <f ca="1">'2012-2013'!AF37</f>
        <v>0</v>
      </c>
      <c r="D37" s="44">
        <f ca="1">IF('2012-2013'!G37=0,0,'2012-2013'!D37+1)</f>
        <v>0</v>
      </c>
      <c r="E37" s="48">
        <f>'2012-2013'!E37</f>
        <v>0</v>
      </c>
      <c r="F37" s="42">
        <f ca="1">IF('Salary and Rating'!F38=1,VLOOKUP(D37,'Attrition Probabilities'!$A$5:$E$45,2,TRUE),IF('Salary and Rating'!F38=2,VLOOKUP(D37,'Attrition Probabilities'!$A$5:$E$45,3,TRUE),IF('Salary and Rating'!F38=3,VLOOKUP(D37,'Attrition Probabilities'!$A$5:$E$45,4,TRUE),IF('Salary and Rating'!F38=4,VLOOKUP(D37,'Attrition Probabilities'!$A$5:$E$45,5,TRUE),0))))</f>
        <v>0</v>
      </c>
      <c r="G37" s="48">
        <f t="shared" ca="1" si="0"/>
        <v>0</v>
      </c>
      <c r="H37" s="48">
        <f ca="1">IF(E37=0,0,IF(RAND()&lt;'Demand Component Probability'!$B$4,1,0))</f>
        <v>0</v>
      </c>
      <c r="I37" s="48">
        <f ca="1">IF(E37=0,0,IF(RAND()&lt;'Demand Component Probability'!$B$5,1,0))</f>
        <v>0</v>
      </c>
      <c r="J37" s="48">
        <f ca="1">IF(E37=0,0,IF(RAND()&lt;'Demand Component Probability'!$B$6,1,0))</f>
        <v>0</v>
      </c>
      <c r="K37" s="48">
        <f ca="1">'Salary and Rating'!L38</f>
        <v>0</v>
      </c>
      <c r="L37" s="48">
        <f ca="1">IFERROR(IF(VLOOKUP(K37,Inputs!$A$20:$G$29,3,FALSE)="Stipend Award",VLOOKUP(K37,Inputs!$A$7:$G$16,3,FALSE),0),0)</f>
        <v>0</v>
      </c>
      <c r="M37" s="48">
        <f ca="1">IFERROR(IF(VLOOKUP(K37,Inputs!$A$20:$G$29,4,FALSE)="Stipend Award",VLOOKUP(K37,Inputs!$A$7:$G$16,4,FALSE),0),0)</f>
        <v>0</v>
      </c>
      <c r="N37" s="48">
        <f ca="1">IFERROR(IF(H37=1,IF(VLOOKUP(K37,Inputs!$A$20:$G$29,5,FALSE)="Stipend Award",VLOOKUP(K37,Inputs!$A$7:$G$16,5,FALSE),0),0),0)</f>
        <v>0</v>
      </c>
      <c r="O37" s="48">
        <f ca="1">IFERROR(IF(I37=1,IF(VLOOKUP(K37,Inputs!$A$20:$G$29,6,FALSE)="Stipend Award",VLOOKUP(K37,Inputs!$A$7:$G$16,6,FALSE),0),0),0)</f>
        <v>0</v>
      </c>
      <c r="P37" s="48">
        <f ca="1">IFERROR(IF(J37=1,IF(VLOOKUP(K37,Inputs!$A$20:$G$29,7,FALSE)="Stipend Award",VLOOKUP(K37,Inputs!$A$7:$G$16,7,FALSE),0),0),0)</f>
        <v>0</v>
      </c>
      <c r="Q37" s="48">
        <f ca="1">IFERROR(IF(VLOOKUP(K37,Inputs!$A$20:$G$29,3,FALSE)="Base Increase",VLOOKUP(K37,Inputs!$A$7:$G$16,3,FALSE),0),0)</f>
        <v>0</v>
      </c>
      <c r="R37" s="48">
        <f ca="1">IFERROR(IF(VLOOKUP(K37,Inputs!$A$20:$G$29,4,FALSE)="Base Increase",VLOOKUP(K37,Inputs!$A$7:$G$16,4,FALSE),0),0)</f>
        <v>0</v>
      </c>
      <c r="S37" s="48">
        <f ca="1">IFERROR(IF(H37=1,IF(VLOOKUP(K37,Inputs!$A$20:$G$29,5,FALSE)="Base Increase",VLOOKUP(K37,Inputs!$A$7:$G$16,5,FALSE),0),0),0)</f>
        <v>0</v>
      </c>
      <c r="T37" s="48">
        <f ca="1">IFERROR(IF(I37=1,IF(VLOOKUP(K37,Inputs!$A$20:$G$29,6,FALSE)="Base Increase",VLOOKUP(K37,Inputs!$A$7:$G$16,6,FALSE),0),0),0)</f>
        <v>0</v>
      </c>
      <c r="U37" s="48">
        <f ca="1">IFERROR(IF(J37=1,IF(VLOOKUP(K37,Inputs!$A$20:$G$29,7,FALSE)="Base Increase",VLOOKUP(K37,Inputs!$A$7:$G$16,7,FALSE),0),0),0)</f>
        <v>0</v>
      </c>
      <c r="V37" s="48">
        <f t="shared" ca="1" si="1"/>
        <v>0</v>
      </c>
      <c r="W37" s="48">
        <f t="shared" ca="1" si="2"/>
        <v>0</v>
      </c>
      <c r="X37" s="48">
        <f t="shared" ca="1" si="3"/>
        <v>0</v>
      </c>
      <c r="Y37" s="48">
        <f t="shared" ca="1" si="4"/>
        <v>0</v>
      </c>
      <c r="Z37" s="48">
        <f ca="1">IF(AND(K37&lt;=4,X37&gt;Inputs!$B$32),MAX(C37,Inputs!$B$32),X37)</f>
        <v>0</v>
      </c>
      <c r="AA37" s="48">
        <f ca="1">IF(AND(K37&lt;=4,Y37&gt;Inputs!$B$32),MAX(C37,Inputs!$B$32),Y37)</f>
        <v>0</v>
      </c>
      <c r="AB37" s="48">
        <f ca="1">IF(AND(K37&lt;=7,Z37&gt;Inputs!$B$33),MAX(C37,Inputs!$B$33),Z37)</f>
        <v>0</v>
      </c>
      <c r="AC37" s="48">
        <f ca="1">IF(Y37&gt;Inputs!$B$34,Inputs!$B$34,AA37)</f>
        <v>0</v>
      </c>
      <c r="AD37" s="48">
        <f ca="1">IF(AB37&gt;Inputs!$B$34,Inputs!$B$34,AB37)</f>
        <v>0</v>
      </c>
      <c r="AE37" s="48">
        <f ca="1">IF(AC37&gt;Inputs!$B$34,Inputs!$B$34,AC37)</f>
        <v>0</v>
      </c>
      <c r="AF37" s="49">
        <f ca="1">IF(AND(E37=1,G37=0),Inputs!$B$3,AD37)</f>
        <v>0</v>
      </c>
      <c r="AG37" s="49">
        <f ca="1">IF(AND(E37=1,G37=0),Inputs!$B$3,AE37)</f>
        <v>0</v>
      </c>
    </row>
    <row r="38" spans="1:33" x14ac:dyDescent="0.25">
      <c r="A38" s="6">
        <f>'Salary and Rating'!A39</f>
        <v>0</v>
      </c>
      <c r="B38" s="6">
        <f>'Salary and Rating'!B39</f>
        <v>0</v>
      </c>
      <c r="C38" s="14">
        <f ca="1">'2012-2013'!AF38</f>
        <v>0</v>
      </c>
      <c r="D38" s="44">
        <f ca="1">IF('2012-2013'!G38=0,0,'2012-2013'!D38+1)</f>
        <v>0</v>
      </c>
      <c r="E38" s="48">
        <f>'2012-2013'!E38</f>
        <v>0</v>
      </c>
      <c r="F38" s="42">
        <f ca="1">IF('Salary and Rating'!F39=1,VLOOKUP(D38,'Attrition Probabilities'!$A$5:$E$45,2,TRUE),IF('Salary and Rating'!F39=2,VLOOKUP(D38,'Attrition Probabilities'!$A$5:$E$45,3,TRUE),IF('Salary and Rating'!F39=3,VLOOKUP(D38,'Attrition Probabilities'!$A$5:$E$45,4,TRUE),IF('Salary and Rating'!F39=4,VLOOKUP(D38,'Attrition Probabilities'!$A$5:$E$45,5,TRUE),0))))</f>
        <v>0</v>
      </c>
      <c r="G38" s="48">
        <f t="shared" ca="1" si="0"/>
        <v>0</v>
      </c>
      <c r="H38" s="48">
        <f ca="1">IF(E38=0,0,IF(RAND()&lt;'Demand Component Probability'!$B$4,1,0))</f>
        <v>0</v>
      </c>
      <c r="I38" s="48">
        <f ca="1">IF(E38=0,0,IF(RAND()&lt;'Demand Component Probability'!$B$5,1,0))</f>
        <v>0</v>
      </c>
      <c r="J38" s="48">
        <f ca="1">IF(E38=0,0,IF(RAND()&lt;'Demand Component Probability'!$B$6,1,0))</f>
        <v>0</v>
      </c>
      <c r="K38" s="48">
        <f ca="1">'Salary and Rating'!L39</f>
        <v>0</v>
      </c>
      <c r="L38" s="48">
        <f ca="1">IFERROR(IF(VLOOKUP(K38,Inputs!$A$20:$G$29,3,FALSE)="Stipend Award",VLOOKUP(K38,Inputs!$A$7:$G$16,3,FALSE),0),0)</f>
        <v>0</v>
      </c>
      <c r="M38" s="48">
        <f ca="1">IFERROR(IF(VLOOKUP(K38,Inputs!$A$20:$G$29,4,FALSE)="Stipend Award",VLOOKUP(K38,Inputs!$A$7:$G$16,4,FALSE),0),0)</f>
        <v>0</v>
      </c>
      <c r="N38" s="48">
        <f ca="1">IFERROR(IF(H38=1,IF(VLOOKUP(K38,Inputs!$A$20:$G$29,5,FALSE)="Stipend Award",VLOOKUP(K38,Inputs!$A$7:$G$16,5,FALSE),0),0),0)</f>
        <v>0</v>
      </c>
      <c r="O38" s="48">
        <f ca="1">IFERROR(IF(I38=1,IF(VLOOKUP(K38,Inputs!$A$20:$G$29,6,FALSE)="Stipend Award",VLOOKUP(K38,Inputs!$A$7:$G$16,6,FALSE),0),0),0)</f>
        <v>0</v>
      </c>
      <c r="P38" s="48">
        <f ca="1">IFERROR(IF(J38=1,IF(VLOOKUP(K38,Inputs!$A$20:$G$29,7,FALSE)="Stipend Award",VLOOKUP(K38,Inputs!$A$7:$G$16,7,FALSE),0),0),0)</f>
        <v>0</v>
      </c>
      <c r="Q38" s="48">
        <f ca="1">IFERROR(IF(VLOOKUP(K38,Inputs!$A$20:$G$29,3,FALSE)="Base Increase",VLOOKUP(K38,Inputs!$A$7:$G$16,3,FALSE),0),0)</f>
        <v>0</v>
      </c>
      <c r="R38" s="48">
        <f ca="1">IFERROR(IF(VLOOKUP(K38,Inputs!$A$20:$G$29,4,FALSE)="Base Increase",VLOOKUP(K38,Inputs!$A$7:$G$16,4,FALSE),0),0)</f>
        <v>0</v>
      </c>
      <c r="S38" s="48">
        <f ca="1">IFERROR(IF(H38=1,IF(VLOOKUP(K38,Inputs!$A$20:$G$29,5,FALSE)="Base Increase",VLOOKUP(K38,Inputs!$A$7:$G$16,5,FALSE),0),0),0)</f>
        <v>0</v>
      </c>
      <c r="T38" s="48">
        <f ca="1">IFERROR(IF(I38=1,IF(VLOOKUP(K38,Inputs!$A$20:$G$29,6,FALSE)="Base Increase",VLOOKUP(K38,Inputs!$A$7:$G$16,6,FALSE),0),0),0)</f>
        <v>0</v>
      </c>
      <c r="U38" s="48">
        <f ca="1">IFERROR(IF(J38=1,IF(VLOOKUP(K38,Inputs!$A$20:$G$29,7,FALSE)="Base Increase",VLOOKUP(K38,Inputs!$A$7:$G$16,7,FALSE),0),0),0)</f>
        <v>0</v>
      </c>
      <c r="V38" s="48">
        <f t="shared" ca="1" si="1"/>
        <v>0</v>
      </c>
      <c r="W38" s="48">
        <f t="shared" ca="1" si="2"/>
        <v>0</v>
      </c>
      <c r="X38" s="48">
        <f t="shared" ca="1" si="3"/>
        <v>0</v>
      </c>
      <c r="Y38" s="48">
        <f t="shared" ca="1" si="4"/>
        <v>0</v>
      </c>
      <c r="Z38" s="48">
        <f ca="1">IF(AND(K38&lt;=4,X38&gt;Inputs!$B$32),MAX(C38,Inputs!$B$32),X38)</f>
        <v>0</v>
      </c>
      <c r="AA38" s="48">
        <f ca="1">IF(AND(K38&lt;=4,Y38&gt;Inputs!$B$32),MAX(C38,Inputs!$B$32),Y38)</f>
        <v>0</v>
      </c>
      <c r="AB38" s="48">
        <f ca="1">IF(AND(K38&lt;=7,Z38&gt;Inputs!$B$33),MAX(C38,Inputs!$B$33),Z38)</f>
        <v>0</v>
      </c>
      <c r="AC38" s="48">
        <f ca="1">IF(Y38&gt;Inputs!$B$34,Inputs!$B$34,AA38)</f>
        <v>0</v>
      </c>
      <c r="AD38" s="48">
        <f ca="1">IF(AB38&gt;Inputs!$B$34,Inputs!$B$34,AB38)</f>
        <v>0</v>
      </c>
      <c r="AE38" s="48">
        <f ca="1">IF(AC38&gt;Inputs!$B$34,Inputs!$B$34,AC38)</f>
        <v>0</v>
      </c>
      <c r="AF38" s="49">
        <f ca="1">IF(AND(E38=1,G38=0),Inputs!$B$3,AD38)</f>
        <v>0</v>
      </c>
      <c r="AG38" s="49">
        <f ca="1">IF(AND(E38=1,G38=0),Inputs!$B$3,AE38)</f>
        <v>0</v>
      </c>
    </row>
    <row r="39" spans="1:33" x14ac:dyDescent="0.25">
      <c r="A39" s="6">
        <f>'Salary and Rating'!A40</f>
        <v>0</v>
      </c>
      <c r="B39" s="6">
        <f>'Salary and Rating'!B40</f>
        <v>0</v>
      </c>
      <c r="C39" s="14">
        <f ca="1">'2012-2013'!AF39</f>
        <v>0</v>
      </c>
      <c r="D39" s="44">
        <f ca="1">IF('2012-2013'!G39=0,0,'2012-2013'!D39+1)</f>
        <v>0</v>
      </c>
      <c r="E39" s="48">
        <f>'2012-2013'!E39</f>
        <v>0</v>
      </c>
      <c r="F39" s="42">
        <f ca="1">IF('Salary and Rating'!F40=1,VLOOKUP(D39,'Attrition Probabilities'!$A$5:$E$45,2,TRUE),IF('Salary and Rating'!F40=2,VLOOKUP(D39,'Attrition Probabilities'!$A$5:$E$45,3,TRUE),IF('Salary and Rating'!F40=3,VLOOKUP(D39,'Attrition Probabilities'!$A$5:$E$45,4,TRUE),IF('Salary and Rating'!F40=4,VLOOKUP(D39,'Attrition Probabilities'!$A$5:$E$45,5,TRUE),0))))</f>
        <v>0</v>
      </c>
      <c r="G39" s="48">
        <f t="shared" ca="1" si="0"/>
        <v>0</v>
      </c>
      <c r="H39" s="48">
        <f ca="1">IF(E39=0,0,IF(RAND()&lt;'Demand Component Probability'!$B$4,1,0))</f>
        <v>0</v>
      </c>
      <c r="I39" s="48">
        <f ca="1">IF(E39=0,0,IF(RAND()&lt;'Demand Component Probability'!$B$5,1,0))</f>
        <v>0</v>
      </c>
      <c r="J39" s="48">
        <f ca="1">IF(E39=0,0,IF(RAND()&lt;'Demand Component Probability'!$B$6,1,0))</f>
        <v>0</v>
      </c>
      <c r="K39" s="48">
        <f ca="1">'Salary and Rating'!L40</f>
        <v>0</v>
      </c>
      <c r="L39" s="48">
        <f ca="1">IFERROR(IF(VLOOKUP(K39,Inputs!$A$20:$G$29,3,FALSE)="Stipend Award",VLOOKUP(K39,Inputs!$A$7:$G$16,3,FALSE),0),0)</f>
        <v>0</v>
      </c>
      <c r="M39" s="48">
        <f ca="1">IFERROR(IF(VLOOKUP(K39,Inputs!$A$20:$G$29,4,FALSE)="Stipend Award",VLOOKUP(K39,Inputs!$A$7:$G$16,4,FALSE),0),0)</f>
        <v>0</v>
      </c>
      <c r="N39" s="48">
        <f ca="1">IFERROR(IF(H39=1,IF(VLOOKUP(K39,Inputs!$A$20:$G$29,5,FALSE)="Stipend Award",VLOOKUP(K39,Inputs!$A$7:$G$16,5,FALSE),0),0),0)</f>
        <v>0</v>
      </c>
      <c r="O39" s="48">
        <f ca="1">IFERROR(IF(I39=1,IF(VLOOKUP(K39,Inputs!$A$20:$G$29,6,FALSE)="Stipend Award",VLOOKUP(K39,Inputs!$A$7:$G$16,6,FALSE),0),0),0)</f>
        <v>0</v>
      </c>
      <c r="P39" s="48">
        <f ca="1">IFERROR(IF(J39=1,IF(VLOOKUP(K39,Inputs!$A$20:$G$29,7,FALSE)="Stipend Award",VLOOKUP(K39,Inputs!$A$7:$G$16,7,FALSE),0),0),0)</f>
        <v>0</v>
      </c>
      <c r="Q39" s="48">
        <f ca="1">IFERROR(IF(VLOOKUP(K39,Inputs!$A$20:$G$29,3,FALSE)="Base Increase",VLOOKUP(K39,Inputs!$A$7:$G$16,3,FALSE),0),0)</f>
        <v>0</v>
      </c>
      <c r="R39" s="48">
        <f ca="1">IFERROR(IF(VLOOKUP(K39,Inputs!$A$20:$G$29,4,FALSE)="Base Increase",VLOOKUP(K39,Inputs!$A$7:$G$16,4,FALSE),0),0)</f>
        <v>0</v>
      </c>
      <c r="S39" s="48">
        <f ca="1">IFERROR(IF(H39=1,IF(VLOOKUP(K39,Inputs!$A$20:$G$29,5,FALSE)="Base Increase",VLOOKUP(K39,Inputs!$A$7:$G$16,5,FALSE),0),0),0)</f>
        <v>0</v>
      </c>
      <c r="T39" s="48">
        <f ca="1">IFERROR(IF(I39=1,IF(VLOOKUP(K39,Inputs!$A$20:$G$29,6,FALSE)="Base Increase",VLOOKUP(K39,Inputs!$A$7:$G$16,6,FALSE),0),0),0)</f>
        <v>0</v>
      </c>
      <c r="U39" s="48">
        <f ca="1">IFERROR(IF(J39=1,IF(VLOOKUP(K39,Inputs!$A$20:$G$29,7,FALSE)="Base Increase",VLOOKUP(K39,Inputs!$A$7:$G$16,7,FALSE),0),0),0)</f>
        <v>0</v>
      </c>
      <c r="V39" s="48">
        <f t="shared" ca="1" si="1"/>
        <v>0</v>
      </c>
      <c r="W39" s="48">
        <f t="shared" ca="1" si="2"/>
        <v>0</v>
      </c>
      <c r="X39" s="48">
        <f t="shared" ca="1" si="3"/>
        <v>0</v>
      </c>
      <c r="Y39" s="48">
        <f t="shared" ca="1" si="4"/>
        <v>0</v>
      </c>
      <c r="Z39" s="48">
        <f ca="1">IF(AND(K39&lt;=4,X39&gt;Inputs!$B$32),MAX(C39,Inputs!$B$32),X39)</f>
        <v>0</v>
      </c>
      <c r="AA39" s="48">
        <f ca="1">IF(AND(K39&lt;=4,Y39&gt;Inputs!$B$32),MAX(C39,Inputs!$B$32),Y39)</f>
        <v>0</v>
      </c>
      <c r="AB39" s="48">
        <f ca="1">IF(AND(K39&lt;=7,Z39&gt;Inputs!$B$33),MAX(C39,Inputs!$B$33),Z39)</f>
        <v>0</v>
      </c>
      <c r="AC39" s="48">
        <f ca="1">IF(Y39&gt;Inputs!$B$34,Inputs!$B$34,AA39)</f>
        <v>0</v>
      </c>
      <c r="AD39" s="48">
        <f ca="1">IF(AB39&gt;Inputs!$B$34,Inputs!$B$34,AB39)</f>
        <v>0</v>
      </c>
      <c r="AE39" s="48">
        <f ca="1">IF(AC39&gt;Inputs!$B$34,Inputs!$B$34,AC39)</f>
        <v>0</v>
      </c>
      <c r="AF39" s="49">
        <f ca="1">IF(AND(E39=1,G39=0),Inputs!$B$3,AD39)</f>
        <v>0</v>
      </c>
      <c r="AG39" s="49">
        <f ca="1">IF(AND(E39=1,G39=0),Inputs!$B$3,AE39)</f>
        <v>0</v>
      </c>
    </row>
    <row r="40" spans="1:33" x14ac:dyDescent="0.25">
      <c r="A40" s="6">
        <f>'Salary and Rating'!A41</f>
        <v>0</v>
      </c>
      <c r="B40" s="6">
        <f>'Salary and Rating'!B41</f>
        <v>0</v>
      </c>
      <c r="C40" s="14">
        <f ca="1">'2012-2013'!AF40</f>
        <v>0</v>
      </c>
      <c r="D40" s="44">
        <f ca="1">IF('2012-2013'!G40=0,0,'2012-2013'!D40+1)</f>
        <v>0</v>
      </c>
      <c r="E40" s="48">
        <f>'2012-2013'!E40</f>
        <v>0</v>
      </c>
      <c r="F40" s="42">
        <f ca="1">IF('Salary and Rating'!F41=1,VLOOKUP(D40,'Attrition Probabilities'!$A$5:$E$45,2,TRUE),IF('Salary and Rating'!F41=2,VLOOKUP(D40,'Attrition Probabilities'!$A$5:$E$45,3,TRUE),IF('Salary and Rating'!F41=3,VLOOKUP(D40,'Attrition Probabilities'!$A$5:$E$45,4,TRUE),IF('Salary and Rating'!F41=4,VLOOKUP(D40,'Attrition Probabilities'!$A$5:$E$45,5,TRUE),0))))</f>
        <v>0</v>
      </c>
      <c r="G40" s="48">
        <f t="shared" ca="1" si="0"/>
        <v>0</v>
      </c>
      <c r="H40" s="48">
        <f ca="1">IF(E40=0,0,IF(RAND()&lt;'Demand Component Probability'!$B$4,1,0))</f>
        <v>0</v>
      </c>
      <c r="I40" s="48">
        <f ca="1">IF(E40=0,0,IF(RAND()&lt;'Demand Component Probability'!$B$5,1,0))</f>
        <v>0</v>
      </c>
      <c r="J40" s="48">
        <f ca="1">IF(E40=0,0,IF(RAND()&lt;'Demand Component Probability'!$B$6,1,0))</f>
        <v>0</v>
      </c>
      <c r="K40" s="48">
        <f ca="1">'Salary and Rating'!L41</f>
        <v>0</v>
      </c>
      <c r="L40" s="48">
        <f ca="1">IFERROR(IF(VLOOKUP(K40,Inputs!$A$20:$G$29,3,FALSE)="Stipend Award",VLOOKUP(K40,Inputs!$A$7:$G$16,3,FALSE),0),0)</f>
        <v>0</v>
      </c>
      <c r="M40" s="48">
        <f ca="1">IFERROR(IF(VLOOKUP(K40,Inputs!$A$20:$G$29,4,FALSE)="Stipend Award",VLOOKUP(K40,Inputs!$A$7:$G$16,4,FALSE),0),0)</f>
        <v>0</v>
      </c>
      <c r="N40" s="48">
        <f ca="1">IFERROR(IF(H40=1,IF(VLOOKUP(K40,Inputs!$A$20:$G$29,5,FALSE)="Stipend Award",VLOOKUP(K40,Inputs!$A$7:$G$16,5,FALSE),0),0),0)</f>
        <v>0</v>
      </c>
      <c r="O40" s="48">
        <f ca="1">IFERROR(IF(I40=1,IF(VLOOKUP(K40,Inputs!$A$20:$G$29,6,FALSE)="Stipend Award",VLOOKUP(K40,Inputs!$A$7:$G$16,6,FALSE),0),0),0)</f>
        <v>0</v>
      </c>
      <c r="P40" s="48">
        <f ca="1">IFERROR(IF(J40=1,IF(VLOOKUP(K40,Inputs!$A$20:$G$29,7,FALSE)="Stipend Award",VLOOKUP(K40,Inputs!$A$7:$G$16,7,FALSE),0),0),0)</f>
        <v>0</v>
      </c>
      <c r="Q40" s="48">
        <f ca="1">IFERROR(IF(VLOOKUP(K40,Inputs!$A$20:$G$29,3,FALSE)="Base Increase",VLOOKUP(K40,Inputs!$A$7:$G$16,3,FALSE),0),0)</f>
        <v>0</v>
      </c>
      <c r="R40" s="48">
        <f ca="1">IFERROR(IF(VLOOKUP(K40,Inputs!$A$20:$G$29,4,FALSE)="Base Increase",VLOOKUP(K40,Inputs!$A$7:$G$16,4,FALSE),0),0)</f>
        <v>0</v>
      </c>
      <c r="S40" s="48">
        <f ca="1">IFERROR(IF(H40=1,IF(VLOOKUP(K40,Inputs!$A$20:$G$29,5,FALSE)="Base Increase",VLOOKUP(K40,Inputs!$A$7:$G$16,5,FALSE),0),0),0)</f>
        <v>0</v>
      </c>
      <c r="T40" s="48">
        <f ca="1">IFERROR(IF(I40=1,IF(VLOOKUP(K40,Inputs!$A$20:$G$29,6,FALSE)="Base Increase",VLOOKUP(K40,Inputs!$A$7:$G$16,6,FALSE),0),0),0)</f>
        <v>0</v>
      </c>
      <c r="U40" s="48">
        <f ca="1">IFERROR(IF(J40=1,IF(VLOOKUP(K40,Inputs!$A$20:$G$29,7,FALSE)="Base Increase",VLOOKUP(K40,Inputs!$A$7:$G$16,7,FALSE),0),0),0)</f>
        <v>0</v>
      </c>
      <c r="V40" s="48">
        <f t="shared" ca="1" si="1"/>
        <v>0</v>
      </c>
      <c r="W40" s="48">
        <f t="shared" ca="1" si="2"/>
        <v>0</v>
      </c>
      <c r="X40" s="48">
        <f t="shared" ca="1" si="3"/>
        <v>0</v>
      </c>
      <c r="Y40" s="48">
        <f t="shared" ca="1" si="4"/>
        <v>0</v>
      </c>
      <c r="Z40" s="48">
        <f ca="1">IF(AND(K40&lt;=4,X40&gt;Inputs!$B$32),MAX(C40,Inputs!$B$32),X40)</f>
        <v>0</v>
      </c>
      <c r="AA40" s="48">
        <f ca="1">IF(AND(K40&lt;=4,Y40&gt;Inputs!$B$32),MAX(C40,Inputs!$B$32),Y40)</f>
        <v>0</v>
      </c>
      <c r="AB40" s="48">
        <f ca="1">IF(AND(K40&lt;=7,Z40&gt;Inputs!$B$33),MAX(C40,Inputs!$B$33),Z40)</f>
        <v>0</v>
      </c>
      <c r="AC40" s="48">
        <f ca="1">IF(Y40&gt;Inputs!$B$34,Inputs!$B$34,AA40)</f>
        <v>0</v>
      </c>
      <c r="AD40" s="48">
        <f ca="1">IF(AB40&gt;Inputs!$B$34,Inputs!$B$34,AB40)</f>
        <v>0</v>
      </c>
      <c r="AE40" s="48">
        <f ca="1">IF(AC40&gt;Inputs!$B$34,Inputs!$B$34,AC40)</f>
        <v>0</v>
      </c>
      <c r="AF40" s="49">
        <f ca="1">IF(AND(E40=1,G40=0),Inputs!$B$3,AD40)</f>
        <v>0</v>
      </c>
      <c r="AG40" s="49">
        <f ca="1">IF(AND(E40=1,G40=0),Inputs!$B$3,AE40)</f>
        <v>0</v>
      </c>
    </row>
    <row r="41" spans="1:33" x14ac:dyDescent="0.25">
      <c r="A41" s="6">
        <f>'Salary and Rating'!A42</f>
        <v>0</v>
      </c>
      <c r="B41" s="6">
        <f>'Salary and Rating'!B42</f>
        <v>0</v>
      </c>
      <c r="C41" s="14">
        <f ca="1">'2012-2013'!AF41</f>
        <v>0</v>
      </c>
      <c r="D41" s="44">
        <f ca="1">IF('2012-2013'!G41=0,0,'2012-2013'!D41+1)</f>
        <v>0</v>
      </c>
      <c r="E41" s="48">
        <f>'2012-2013'!E41</f>
        <v>0</v>
      </c>
      <c r="F41" s="42">
        <f ca="1">IF('Salary and Rating'!F42=1,VLOOKUP(D41,'Attrition Probabilities'!$A$5:$E$45,2,TRUE),IF('Salary and Rating'!F42=2,VLOOKUP(D41,'Attrition Probabilities'!$A$5:$E$45,3,TRUE),IF('Salary and Rating'!F42=3,VLOOKUP(D41,'Attrition Probabilities'!$A$5:$E$45,4,TRUE),IF('Salary and Rating'!F42=4,VLOOKUP(D41,'Attrition Probabilities'!$A$5:$E$45,5,TRUE),0))))</f>
        <v>0</v>
      </c>
      <c r="G41" s="48">
        <f t="shared" ca="1" si="0"/>
        <v>0</v>
      </c>
      <c r="H41" s="48">
        <f ca="1">IF(E41=0,0,IF(RAND()&lt;'Demand Component Probability'!$B$4,1,0))</f>
        <v>0</v>
      </c>
      <c r="I41" s="48">
        <f ca="1">IF(E41=0,0,IF(RAND()&lt;'Demand Component Probability'!$B$5,1,0))</f>
        <v>0</v>
      </c>
      <c r="J41" s="48">
        <f ca="1">IF(E41=0,0,IF(RAND()&lt;'Demand Component Probability'!$B$6,1,0))</f>
        <v>0</v>
      </c>
      <c r="K41" s="48">
        <f ca="1">'Salary and Rating'!L42</f>
        <v>0</v>
      </c>
      <c r="L41" s="48">
        <f ca="1">IFERROR(IF(VLOOKUP(K41,Inputs!$A$20:$G$29,3,FALSE)="Stipend Award",VLOOKUP(K41,Inputs!$A$7:$G$16,3,FALSE),0),0)</f>
        <v>0</v>
      </c>
      <c r="M41" s="48">
        <f ca="1">IFERROR(IF(VLOOKUP(K41,Inputs!$A$20:$G$29,4,FALSE)="Stipend Award",VLOOKUP(K41,Inputs!$A$7:$G$16,4,FALSE),0),0)</f>
        <v>0</v>
      </c>
      <c r="N41" s="48">
        <f ca="1">IFERROR(IF(H41=1,IF(VLOOKUP(K41,Inputs!$A$20:$G$29,5,FALSE)="Stipend Award",VLOOKUP(K41,Inputs!$A$7:$G$16,5,FALSE),0),0),0)</f>
        <v>0</v>
      </c>
      <c r="O41" s="48">
        <f ca="1">IFERROR(IF(I41=1,IF(VLOOKUP(K41,Inputs!$A$20:$G$29,6,FALSE)="Stipend Award",VLOOKUP(K41,Inputs!$A$7:$G$16,6,FALSE),0),0),0)</f>
        <v>0</v>
      </c>
      <c r="P41" s="48">
        <f ca="1">IFERROR(IF(J41=1,IF(VLOOKUP(K41,Inputs!$A$20:$G$29,7,FALSE)="Stipend Award",VLOOKUP(K41,Inputs!$A$7:$G$16,7,FALSE),0),0),0)</f>
        <v>0</v>
      </c>
      <c r="Q41" s="48">
        <f ca="1">IFERROR(IF(VLOOKUP(K41,Inputs!$A$20:$G$29,3,FALSE)="Base Increase",VLOOKUP(K41,Inputs!$A$7:$G$16,3,FALSE),0),0)</f>
        <v>0</v>
      </c>
      <c r="R41" s="48">
        <f ca="1">IFERROR(IF(VLOOKUP(K41,Inputs!$A$20:$G$29,4,FALSE)="Base Increase",VLOOKUP(K41,Inputs!$A$7:$G$16,4,FALSE),0),0)</f>
        <v>0</v>
      </c>
      <c r="S41" s="48">
        <f ca="1">IFERROR(IF(H41=1,IF(VLOOKUP(K41,Inputs!$A$20:$G$29,5,FALSE)="Base Increase",VLOOKUP(K41,Inputs!$A$7:$G$16,5,FALSE),0),0),0)</f>
        <v>0</v>
      </c>
      <c r="T41" s="48">
        <f ca="1">IFERROR(IF(I41=1,IF(VLOOKUP(K41,Inputs!$A$20:$G$29,6,FALSE)="Base Increase",VLOOKUP(K41,Inputs!$A$7:$G$16,6,FALSE),0),0),0)</f>
        <v>0</v>
      </c>
      <c r="U41" s="48">
        <f ca="1">IFERROR(IF(J41=1,IF(VLOOKUP(K41,Inputs!$A$20:$G$29,7,FALSE)="Base Increase",VLOOKUP(K41,Inputs!$A$7:$G$16,7,FALSE),0),0),0)</f>
        <v>0</v>
      </c>
      <c r="V41" s="48">
        <f t="shared" ca="1" si="1"/>
        <v>0</v>
      </c>
      <c r="W41" s="48">
        <f t="shared" ca="1" si="2"/>
        <v>0</v>
      </c>
      <c r="X41" s="48">
        <f t="shared" ca="1" si="3"/>
        <v>0</v>
      </c>
      <c r="Y41" s="48">
        <f t="shared" ca="1" si="4"/>
        <v>0</v>
      </c>
      <c r="Z41" s="48">
        <f ca="1">IF(AND(K41&lt;=4,X41&gt;Inputs!$B$32),MAX(C41,Inputs!$B$32),X41)</f>
        <v>0</v>
      </c>
      <c r="AA41" s="48">
        <f ca="1">IF(AND(K41&lt;=4,Y41&gt;Inputs!$B$32),MAX(C41,Inputs!$B$32),Y41)</f>
        <v>0</v>
      </c>
      <c r="AB41" s="48">
        <f ca="1">IF(AND(K41&lt;=7,Z41&gt;Inputs!$B$33),MAX(C41,Inputs!$B$33),Z41)</f>
        <v>0</v>
      </c>
      <c r="AC41" s="48">
        <f ca="1">IF(Y41&gt;Inputs!$B$34,Inputs!$B$34,AA41)</f>
        <v>0</v>
      </c>
      <c r="AD41" s="48">
        <f ca="1">IF(AB41&gt;Inputs!$B$34,Inputs!$B$34,AB41)</f>
        <v>0</v>
      </c>
      <c r="AE41" s="48">
        <f ca="1">IF(AC41&gt;Inputs!$B$34,Inputs!$B$34,AC41)</f>
        <v>0</v>
      </c>
      <c r="AF41" s="49">
        <f ca="1">IF(AND(E41=1,G41=0),Inputs!$B$3,AD41)</f>
        <v>0</v>
      </c>
      <c r="AG41" s="49">
        <f ca="1">IF(AND(E41=1,G41=0),Inputs!$B$3,AE41)</f>
        <v>0</v>
      </c>
    </row>
    <row r="42" spans="1:33" x14ac:dyDescent="0.25">
      <c r="A42" s="6">
        <f>'Salary and Rating'!A43</f>
        <v>0</v>
      </c>
      <c r="B42" s="6">
        <f>'Salary and Rating'!B43</f>
        <v>0</v>
      </c>
      <c r="C42" s="14">
        <f ca="1">'2012-2013'!AF42</f>
        <v>0</v>
      </c>
      <c r="D42" s="44">
        <f ca="1">IF('2012-2013'!G42=0,0,'2012-2013'!D42+1)</f>
        <v>0</v>
      </c>
      <c r="E42" s="48">
        <f>'2012-2013'!E42</f>
        <v>0</v>
      </c>
      <c r="F42" s="42">
        <f ca="1">IF('Salary and Rating'!F43=1,VLOOKUP(D42,'Attrition Probabilities'!$A$5:$E$45,2,TRUE),IF('Salary and Rating'!F43=2,VLOOKUP(D42,'Attrition Probabilities'!$A$5:$E$45,3,TRUE),IF('Salary and Rating'!F43=3,VLOOKUP(D42,'Attrition Probabilities'!$A$5:$E$45,4,TRUE),IF('Salary and Rating'!F43=4,VLOOKUP(D42,'Attrition Probabilities'!$A$5:$E$45,5,TRUE),0))))</f>
        <v>0</v>
      </c>
      <c r="G42" s="48">
        <f t="shared" ca="1" si="0"/>
        <v>0</v>
      </c>
      <c r="H42" s="48">
        <f ca="1">IF(E42=0,0,IF(RAND()&lt;'Demand Component Probability'!$B$4,1,0))</f>
        <v>0</v>
      </c>
      <c r="I42" s="48">
        <f ca="1">IF(E42=0,0,IF(RAND()&lt;'Demand Component Probability'!$B$5,1,0))</f>
        <v>0</v>
      </c>
      <c r="J42" s="48">
        <f ca="1">IF(E42=0,0,IF(RAND()&lt;'Demand Component Probability'!$B$6,1,0))</f>
        <v>0</v>
      </c>
      <c r="K42" s="48">
        <f ca="1">'Salary and Rating'!L43</f>
        <v>0</v>
      </c>
      <c r="L42" s="48">
        <f ca="1">IFERROR(IF(VLOOKUP(K42,Inputs!$A$20:$G$29,3,FALSE)="Stipend Award",VLOOKUP(K42,Inputs!$A$7:$G$16,3,FALSE),0),0)</f>
        <v>0</v>
      </c>
      <c r="M42" s="48">
        <f ca="1">IFERROR(IF(VLOOKUP(K42,Inputs!$A$20:$G$29,4,FALSE)="Stipend Award",VLOOKUP(K42,Inputs!$A$7:$G$16,4,FALSE),0),0)</f>
        <v>0</v>
      </c>
      <c r="N42" s="48">
        <f ca="1">IFERROR(IF(H42=1,IF(VLOOKUP(K42,Inputs!$A$20:$G$29,5,FALSE)="Stipend Award",VLOOKUP(K42,Inputs!$A$7:$G$16,5,FALSE),0),0),0)</f>
        <v>0</v>
      </c>
      <c r="O42" s="48">
        <f ca="1">IFERROR(IF(I42=1,IF(VLOOKUP(K42,Inputs!$A$20:$G$29,6,FALSE)="Stipend Award",VLOOKUP(K42,Inputs!$A$7:$G$16,6,FALSE),0),0),0)</f>
        <v>0</v>
      </c>
      <c r="P42" s="48">
        <f ca="1">IFERROR(IF(J42=1,IF(VLOOKUP(K42,Inputs!$A$20:$G$29,7,FALSE)="Stipend Award",VLOOKUP(K42,Inputs!$A$7:$G$16,7,FALSE),0),0),0)</f>
        <v>0</v>
      </c>
      <c r="Q42" s="48">
        <f ca="1">IFERROR(IF(VLOOKUP(K42,Inputs!$A$20:$G$29,3,FALSE)="Base Increase",VLOOKUP(K42,Inputs!$A$7:$G$16,3,FALSE),0),0)</f>
        <v>0</v>
      </c>
      <c r="R42" s="48">
        <f ca="1">IFERROR(IF(VLOOKUP(K42,Inputs!$A$20:$G$29,4,FALSE)="Base Increase",VLOOKUP(K42,Inputs!$A$7:$G$16,4,FALSE),0),0)</f>
        <v>0</v>
      </c>
      <c r="S42" s="48">
        <f ca="1">IFERROR(IF(H42=1,IF(VLOOKUP(K42,Inputs!$A$20:$G$29,5,FALSE)="Base Increase",VLOOKUP(K42,Inputs!$A$7:$G$16,5,FALSE),0),0),0)</f>
        <v>0</v>
      </c>
      <c r="T42" s="48">
        <f ca="1">IFERROR(IF(I42=1,IF(VLOOKUP(K42,Inputs!$A$20:$G$29,6,FALSE)="Base Increase",VLOOKUP(K42,Inputs!$A$7:$G$16,6,FALSE),0),0),0)</f>
        <v>0</v>
      </c>
      <c r="U42" s="48">
        <f ca="1">IFERROR(IF(J42=1,IF(VLOOKUP(K42,Inputs!$A$20:$G$29,7,FALSE)="Base Increase",VLOOKUP(K42,Inputs!$A$7:$G$16,7,FALSE),0),0),0)</f>
        <v>0</v>
      </c>
      <c r="V42" s="48">
        <f t="shared" ca="1" si="1"/>
        <v>0</v>
      </c>
      <c r="W42" s="48">
        <f t="shared" ca="1" si="2"/>
        <v>0</v>
      </c>
      <c r="X42" s="48">
        <f t="shared" ca="1" si="3"/>
        <v>0</v>
      </c>
      <c r="Y42" s="48">
        <f t="shared" ca="1" si="4"/>
        <v>0</v>
      </c>
      <c r="Z42" s="48">
        <f ca="1">IF(AND(K42&lt;=4,X42&gt;Inputs!$B$32),MAX(C42,Inputs!$B$32),X42)</f>
        <v>0</v>
      </c>
      <c r="AA42" s="48">
        <f ca="1">IF(AND(K42&lt;=4,Y42&gt;Inputs!$B$32),MAX(C42,Inputs!$B$32),Y42)</f>
        <v>0</v>
      </c>
      <c r="AB42" s="48">
        <f ca="1">IF(AND(K42&lt;=7,Z42&gt;Inputs!$B$33),MAX(C42,Inputs!$B$33),Z42)</f>
        <v>0</v>
      </c>
      <c r="AC42" s="48">
        <f ca="1">IF(Y42&gt;Inputs!$B$34,Inputs!$B$34,AA42)</f>
        <v>0</v>
      </c>
      <c r="AD42" s="48">
        <f ca="1">IF(AB42&gt;Inputs!$B$34,Inputs!$B$34,AB42)</f>
        <v>0</v>
      </c>
      <c r="AE42" s="48">
        <f ca="1">IF(AC42&gt;Inputs!$B$34,Inputs!$B$34,AC42)</f>
        <v>0</v>
      </c>
      <c r="AF42" s="49">
        <f ca="1">IF(AND(E42=1,G42=0),Inputs!$B$3,AD42)</f>
        <v>0</v>
      </c>
      <c r="AG42" s="49">
        <f ca="1">IF(AND(E42=1,G42=0),Inputs!$B$3,AE42)</f>
        <v>0</v>
      </c>
    </row>
    <row r="43" spans="1:33" x14ac:dyDescent="0.25">
      <c r="A43" s="6">
        <f>'Salary and Rating'!A44</f>
        <v>0</v>
      </c>
      <c r="B43" s="6">
        <f>'Salary and Rating'!B44</f>
        <v>0</v>
      </c>
      <c r="C43" s="14">
        <f ca="1">'2012-2013'!AF43</f>
        <v>0</v>
      </c>
      <c r="D43" s="44">
        <f ca="1">IF('2012-2013'!G43=0,0,'2012-2013'!D43+1)</f>
        <v>0</v>
      </c>
      <c r="E43" s="48">
        <f>'2012-2013'!E43</f>
        <v>0</v>
      </c>
      <c r="F43" s="42">
        <f ca="1">IF('Salary and Rating'!F44=1,VLOOKUP(D43,'Attrition Probabilities'!$A$5:$E$45,2,TRUE),IF('Salary and Rating'!F44=2,VLOOKUP(D43,'Attrition Probabilities'!$A$5:$E$45,3,TRUE),IF('Salary and Rating'!F44=3,VLOOKUP(D43,'Attrition Probabilities'!$A$5:$E$45,4,TRUE),IF('Salary and Rating'!F44=4,VLOOKUP(D43,'Attrition Probabilities'!$A$5:$E$45,5,TRUE),0))))</f>
        <v>0</v>
      </c>
      <c r="G43" s="48">
        <f t="shared" ca="1" si="0"/>
        <v>0</v>
      </c>
      <c r="H43" s="48">
        <f ca="1">IF(E43=0,0,IF(RAND()&lt;'Demand Component Probability'!$B$4,1,0))</f>
        <v>0</v>
      </c>
      <c r="I43" s="48">
        <f ca="1">IF(E43=0,0,IF(RAND()&lt;'Demand Component Probability'!$B$5,1,0))</f>
        <v>0</v>
      </c>
      <c r="J43" s="48">
        <f ca="1">IF(E43=0,0,IF(RAND()&lt;'Demand Component Probability'!$B$6,1,0))</f>
        <v>0</v>
      </c>
      <c r="K43" s="48">
        <f ca="1">'Salary and Rating'!L44</f>
        <v>0</v>
      </c>
      <c r="L43" s="48">
        <f ca="1">IFERROR(IF(VLOOKUP(K43,Inputs!$A$20:$G$29,3,FALSE)="Stipend Award",VLOOKUP(K43,Inputs!$A$7:$G$16,3,FALSE),0),0)</f>
        <v>0</v>
      </c>
      <c r="M43" s="48">
        <f ca="1">IFERROR(IF(VLOOKUP(K43,Inputs!$A$20:$G$29,4,FALSE)="Stipend Award",VLOOKUP(K43,Inputs!$A$7:$G$16,4,FALSE),0),0)</f>
        <v>0</v>
      </c>
      <c r="N43" s="48">
        <f ca="1">IFERROR(IF(H43=1,IF(VLOOKUP(K43,Inputs!$A$20:$G$29,5,FALSE)="Stipend Award",VLOOKUP(K43,Inputs!$A$7:$G$16,5,FALSE),0),0),0)</f>
        <v>0</v>
      </c>
      <c r="O43" s="48">
        <f ca="1">IFERROR(IF(I43=1,IF(VLOOKUP(K43,Inputs!$A$20:$G$29,6,FALSE)="Stipend Award",VLOOKUP(K43,Inputs!$A$7:$G$16,6,FALSE),0),0),0)</f>
        <v>0</v>
      </c>
      <c r="P43" s="48">
        <f ca="1">IFERROR(IF(J43=1,IF(VLOOKUP(K43,Inputs!$A$20:$G$29,7,FALSE)="Stipend Award",VLOOKUP(K43,Inputs!$A$7:$G$16,7,FALSE),0),0),0)</f>
        <v>0</v>
      </c>
      <c r="Q43" s="48">
        <f ca="1">IFERROR(IF(VLOOKUP(K43,Inputs!$A$20:$G$29,3,FALSE)="Base Increase",VLOOKUP(K43,Inputs!$A$7:$G$16,3,FALSE),0),0)</f>
        <v>0</v>
      </c>
      <c r="R43" s="48">
        <f ca="1">IFERROR(IF(VLOOKUP(K43,Inputs!$A$20:$G$29,4,FALSE)="Base Increase",VLOOKUP(K43,Inputs!$A$7:$G$16,4,FALSE),0),0)</f>
        <v>0</v>
      </c>
      <c r="S43" s="48">
        <f ca="1">IFERROR(IF(H43=1,IF(VLOOKUP(K43,Inputs!$A$20:$G$29,5,FALSE)="Base Increase",VLOOKUP(K43,Inputs!$A$7:$G$16,5,FALSE),0),0),0)</f>
        <v>0</v>
      </c>
      <c r="T43" s="48">
        <f ca="1">IFERROR(IF(I43=1,IF(VLOOKUP(K43,Inputs!$A$20:$G$29,6,FALSE)="Base Increase",VLOOKUP(K43,Inputs!$A$7:$G$16,6,FALSE),0),0),0)</f>
        <v>0</v>
      </c>
      <c r="U43" s="48">
        <f ca="1">IFERROR(IF(J43=1,IF(VLOOKUP(K43,Inputs!$A$20:$G$29,7,FALSE)="Base Increase",VLOOKUP(K43,Inputs!$A$7:$G$16,7,FALSE),0),0),0)</f>
        <v>0</v>
      </c>
      <c r="V43" s="48">
        <f t="shared" ca="1" si="1"/>
        <v>0</v>
      </c>
      <c r="W43" s="48">
        <f t="shared" ca="1" si="2"/>
        <v>0</v>
      </c>
      <c r="X43" s="48">
        <f t="shared" ca="1" si="3"/>
        <v>0</v>
      </c>
      <c r="Y43" s="48">
        <f t="shared" ca="1" si="4"/>
        <v>0</v>
      </c>
      <c r="Z43" s="48">
        <f ca="1">IF(AND(K43&lt;=4,X43&gt;Inputs!$B$32),MAX(C43,Inputs!$B$32),X43)</f>
        <v>0</v>
      </c>
      <c r="AA43" s="48">
        <f ca="1">IF(AND(K43&lt;=4,Y43&gt;Inputs!$B$32),MAX(C43,Inputs!$B$32),Y43)</f>
        <v>0</v>
      </c>
      <c r="AB43" s="48">
        <f ca="1">IF(AND(K43&lt;=7,Z43&gt;Inputs!$B$33),MAX(C43,Inputs!$B$33),Z43)</f>
        <v>0</v>
      </c>
      <c r="AC43" s="48">
        <f ca="1">IF(Y43&gt;Inputs!$B$34,Inputs!$B$34,AA43)</f>
        <v>0</v>
      </c>
      <c r="AD43" s="48">
        <f ca="1">IF(AB43&gt;Inputs!$B$34,Inputs!$B$34,AB43)</f>
        <v>0</v>
      </c>
      <c r="AE43" s="48">
        <f ca="1">IF(AC43&gt;Inputs!$B$34,Inputs!$B$34,AC43)</f>
        <v>0</v>
      </c>
      <c r="AF43" s="49">
        <f ca="1">IF(AND(E43=1,G43=0),Inputs!$B$3,AD43)</f>
        <v>0</v>
      </c>
      <c r="AG43" s="49">
        <f ca="1">IF(AND(E43=1,G43=0),Inputs!$B$3,AE43)</f>
        <v>0</v>
      </c>
    </row>
    <row r="44" spans="1:33" x14ac:dyDescent="0.25">
      <c r="A44" s="6">
        <f>'Salary and Rating'!A45</f>
        <v>0</v>
      </c>
      <c r="B44" s="6">
        <f>'Salary and Rating'!B45</f>
        <v>0</v>
      </c>
      <c r="C44" s="14">
        <f ca="1">'2012-2013'!AF44</f>
        <v>0</v>
      </c>
      <c r="D44" s="44">
        <f ca="1">IF('2012-2013'!G44=0,0,'2012-2013'!D44+1)</f>
        <v>0</v>
      </c>
      <c r="E44" s="48">
        <f>'2012-2013'!E44</f>
        <v>0</v>
      </c>
      <c r="F44" s="42">
        <f ca="1">IF('Salary and Rating'!F45=1,VLOOKUP(D44,'Attrition Probabilities'!$A$5:$E$45,2,TRUE),IF('Salary and Rating'!F45=2,VLOOKUP(D44,'Attrition Probabilities'!$A$5:$E$45,3,TRUE),IF('Salary and Rating'!F45=3,VLOOKUP(D44,'Attrition Probabilities'!$A$5:$E$45,4,TRUE),IF('Salary and Rating'!F45=4,VLOOKUP(D44,'Attrition Probabilities'!$A$5:$E$45,5,TRUE),0))))</f>
        <v>0</v>
      </c>
      <c r="G44" s="48">
        <f t="shared" ca="1" si="0"/>
        <v>0</v>
      </c>
      <c r="H44" s="48">
        <f ca="1">IF(E44=0,0,IF(RAND()&lt;'Demand Component Probability'!$B$4,1,0))</f>
        <v>0</v>
      </c>
      <c r="I44" s="48">
        <f ca="1">IF(E44=0,0,IF(RAND()&lt;'Demand Component Probability'!$B$5,1,0))</f>
        <v>0</v>
      </c>
      <c r="J44" s="48">
        <f ca="1">IF(E44=0,0,IF(RAND()&lt;'Demand Component Probability'!$B$6,1,0))</f>
        <v>0</v>
      </c>
      <c r="K44" s="48">
        <f ca="1">'Salary and Rating'!L45</f>
        <v>0</v>
      </c>
      <c r="L44" s="48">
        <f ca="1">IFERROR(IF(VLOOKUP(K44,Inputs!$A$20:$G$29,3,FALSE)="Stipend Award",VLOOKUP(K44,Inputs!$A$7:$G$16,3,FALSE),0),0)</f>
        <v>0</v>
      </c>
      <c r="M44" s="48">
        <f ca="1">IFERROR(IF(VLOOKUP(K44,Inputs!$A$20:$G$29,4,FALSE)="Stipend Award",VLOOKUP(K44,Inputs!$A$7:$G$16,4,FALSE),0),0)</f>
        <v>0</v>
      </c>
      <c r="N44" s="48">
        <f ca="1">IFERROR(IF(H44=1,IF(VLOOKUP(K44,Inputs!$A$20:$G$29,5,FALSE)="Stipend Award",VLOOKUP(K44,Inputs!$A$7:$G$16,5,FALSE),0),0),0)</f>
        <v>0</v>
      </c>
      <c r="O44" s="48">
        <f ca="1">IFERROR(IF(I44=1,IF(VLOOKUP(K44,Inputs!$A$20:$G$29,6,FALSE)="Stipend Award",VLOOKUP(K44,Inputs!$A$7:$G$16,6,FALSE),0),0),0)</f>
        <v>0</v>
      </c>
      <c r="P44" s="48">
        <f ca="1">IFERROR(IF(J44=1,IF(VLOOKUP(K44,Inputs!$A$20:$G$29,7,FALSE)="Stipend Award",VLOOKUP(K44,Inputs!$A$7:$G$16,7,FALSE),0),0),0)</f>
        <v>0</v>
      </c>
      <c r="Q44" s="48">
        <f ca="1">IFERROR(IF(VLOOKUP(K44,Inputs!$A$20:$G$29,3,FALSE)="Base Increase",VLOOKUP(K44,Inputs!$A$7:$G$16,3,FALSE),0),0)</f>
        <v>0</v>
      </c>
      <c r="R44" s="48">
        <f ca="1">IFERROR(IF(VLOOKUP(K44,Inputs!$A$20:$G$29,4,FALSE)="Base Increase",VLOOKUP(K44,Inputs!$A$7:$G$16,4,FALSE),0),0)</f>
        <v>0</v>
      </c>
      <c r="S44" s="48">
        <f ca="1">IFERROR(IF(H44=1,IF(VLOOKUP(K44,Inputs!$A$20:$G$29,5,FALSE)="Base Increase",VLOOKUP(K44,Inputs!$A$7:$G$16,5,FALSE),0),0),0)</f>
        <v>0</v>
      </c>
      <c r="T44" s="48">
        <f ca="1">IFERROR(IF(I44=1,IF(VLOOKUP(K44,Inputs!$A$20:$G$29,6,FALSE)="Base Increase",VLOOKUP(K44,Inputs!$A$7:$G$16,6,FALSE),0),0),0)</f>
        <v>0</v>
      </c>
      <c r="U44" s="48">
        <f ca="1">IFERROR(IF(J44=1,IF(VLOOKUP(K44,Inputs!$A$20:$G$29,7,FALSE)="Base Increase",VLOOKUP(K44,Inputs!$A$7:$G$16,7,FALSE),0),0),0)</f>
        <v>0</v>
      </c>
      <c r="V44" s="48">
        <f t="shared" ca="1" si="1"/>
        <v>0</v>
      </c>
      <c r="W44" s="48">
        <f t="shared" ca="1" si="2"/>
        <v>0</v>
      </c>
      <c r="X44" s="48">
        <f t="shared" ca="1" si="3"/>
        <v>0</v>
      </c>
      <c r="Y44" s="48">
        <f t="shared" ca="1" si="4"/>
        <v>0</v>
      </c>
      <c r="Z44" s="48">
        <f ca="1">IF(AND(K44&lt;=4,X44&gt;Inputs!$B$32),MAX(C44,Inputs!$B$32),X44)</f>
        <v>0</v>
      </c>
      <c r="AA44" s="48">
        <f ca="1">IF(AND(K44&lt;=4,Y44&gt;Inputs!$B$32),MAX(C44,Inputs!$B$32),Y44)</f>
        <v>0</v>
      </c>
      <c r="AB44" s="48">
        <f ca="1">IF(AND(K44&lt;=7,Z44&gt;Inputs!$B$33),MAX(C44,Inputs!$B$33),Z44)</f>
        <v>0</v>
      </c>
      <c r="AC44" s="48">
        <f ca="1">IF(Y44&gt;Inputs!$B$34,Inputs!$B$34,AA44)</f>
        <v>0</v>
      </c>
      <c r="AD44" s="48">
        <f ca="1">IF(AB44&gt;Inputs!$B$34,Inputs!$B$34,AB44)</f>
        <v>0</v>
      </c>
      <c r="AE44" s="48">
        <f ca="1">IF(AC44&gt;Inputs!$B$34,Inputs!$B$34,AC44)</f>
        <v>0</v>
      </c>
      <c r="AF44" s="49">
        <f ca="1">IF(AND(E44=1,G44=0),Inputs!$B$3,AD44)</f>
        <v>0</v>
      </c>
      <c r="AG44" s="49">
        <f ca="1">IF(AND(E44=1,G44=0),Inputs!$B$3,AE44)</f>
        <v>0</v>
      </c>
    </row>
    <row r="45" spans="1:33" x14ac:dyDescent="0.25">
      <c r="A45" s="6">
        <f>'Salary and Rating'!A46</f>
        <v>0</v>
      </c>
      <c r="B45" s="6">
        <f>'Salary and Rating'!B46</f>
        <v>0</v>
      </c>
      <c r="C45" s="14">
        <f ca="1">'2012-2013'!AF45</f>
        <v>0</v>
      </c>
      <c r="D45" s="44">
        <f ca="1">IF('2012-2013'!G45=0,0,'2012-2013'!D45+1)</f>
        <v>0</v>
      </c>
      <c r="E45" s="48">
        <f>'2012-2013'!E45</f>
        <v>0</v>
      </c>
      <c r="F45" s="42">
        <f ca="1">IF('Salary and Rating'!F46=1,VLOOKUP(D45,'Attrition Probabilities'!$A$5:$E$45,2,TRUE),IF('Salary and Rating'!F46=2,VLOOKUP(D45,'Attrition Probabilities'!$A$5:$E$45,3,TRUE),IF('Salary and Rating'!F46=3,VLOOKUP(D45,'Attrition Probabilities'!$A$5:$E$45,4,TRUE),IF('Salary and Rating'!F46=4,VLOOKUP(D45,'Attrition Probabilities'!$A$5:$E$45,5,TRUE),0))))</f>
        <v>0</v>
      </c>
      <c r="G45" s="48">
        <f t="shared" ca="1" si="0"/>
        <v>0</v>
      </c>
      <c r="H45" s="48">
        <f ca="1">IF(E45=0,0,IF(RAND()&lt;'Demand Component Probability'!$B$4,1,0))</f>
        <v>0</v>
      </c>
      <c r="I45" s="48">
        <f ca="1">IF(E45=0,0,IF(RAND()&lt;'Demand Component Probability'!$B$5,1,0))</f>
        <v>0</v>
      </c>
      <c r="J45" s="48">
        <f ca="1">IF(E45=0,0,IF(RAND()&lt;'Demand Component Probability'!$B$6,1,0))</f>
        <v>0</v>
      </c>
      <c r="K45" s="48">
        <f ca="1">'Salary and Rating'!L46</f>
        <v>0</v>
      </c>
      <c r="L45" s="48">
        <f ca="1">IFERROR(IF(VLOOKUP(K45,Inputs!$A$20:$G$29,3,FALSE)="Stipend Award",VLOOKUP(K45,Inputs!$A$7:$G$16,3,FALSE),0),0)</f>
        <v>0</v>
      </c>
      <c r="M45" s="48">
        <f ca="1">IFERROR(IF(VLOOKUP(K45,Inputs!$A$20:$G$29,4,FALSE)="Stipend Award",VLOOKUP(K45,Inputs!$A$7:$G$16,4,FALSE),0),0)</f>
        <v>0</v>
      </c>
      <c r="N45" s="48">
        <f ca="1">IFERROR(IF(H45=1,IF(VLOOKUP(K45,Inputs!$A$20:$G$29,5,FALSE)="Stipend Award",VLOOKUP(K45,Inputs!$A$7:$G$16,5,FALSE),0),0),0)</f>
        <v>0</v>
      </c>
      <c r="O45" s="48">
        <f ca="1">IFERROR(IF(I45=1,IF(VLOOKUP(K45,Inputs!$A$20:$G$29,6,FALSE)="Stipend Award",VLOOKUP(K45,Inputs!$A$7:$G$16,6,FALSE),0),0),0)</f>
        <v>0</v>
      </c>
      <c r="P45" s="48">
        <f ca="1">IFERROR(IF(J45=1,IF(VLOOKUP(K45,Inputs!$A$20:$G$29,7,FALSE)="Stipend Award",VLOOKUP(K45,Inputs!$A$7:$G$16,7,FALSE),0),0),0)</f>
        <v>0</v>
      </c>
      <c r="Q45" s="48">
        <f ca="1">IFERROR(IF(VLOOKUP(K45,Inputs!$A$20:$G$29,3,FALSE)="Base Increase",VLOOKUP(K45,Inputs!$A$7:$G$16,3,FALSE),0),0)</f>
        <v>0</v>
      </c>
      <c r="R45" s="48">
        <f ca="1">IFERROR(IF(VLOOKUP(K45,Inputs!$A$20:$G$29,4,FALSE)="Base Increase",VLOOKUP(K45,Inputs!$A$7:$G$16,4,FALSE),0),0)</f>
        <v>0</v>
      </c>
      <c r="S45" s="48">
        <f ca="1">IFERROR(IF(H45=1,IF(VLOOKUP(K45,Inputs!$A$20:$G$29,5,FALSE)="Base Increase",VLOOKUP(K45,Inputs!$A$7:$G$16,5,FALSE),0),0),0)</f>
        <v>0</v>
      </c>
      <c r="T45" s="48">
        <f ca="1">IFERROR(IF(I45=1,IF(VLOOKUP(K45,Inputs!$A$20:$G$29,6,FALSE)="Base Increase",VLOOKUP(K45,Inputs!$A$7:$G$16,6,FALSE),0),0),0)</f>
        <v>0</v>
      </c>
      <c r="U45" s="48">
        <f ca="1">IFERROR(IF(J45=1,IF(VLOOKUP(K45,Inputs!$A$20:$G$29,7,FALSE)="Base Increase",VLOOKUP(K45,Inputs!$A$7:$G$16,7,FALSE),0),0),0)</f>
        <v>0</v>
      </c>
      <c r="V45" s="48">
        <f t="shared" ca="1" si="1"/>
        <v>0</v>
      </c>
      <c r="W45" s="48">
        <f t="shared" ca="1" si="2"/>
        <v>0</v>
      </c>
      <c r="X45" s="48">
        <f t="shared" ca="1" si="3"/>
        <v>0</v>
      </c>
      <c r="Y45" s="48">
        <f t="shared" ca="1" si="4"/>
        <v>0</v>
      </c>
      <c r="Z45" s="48">
        <f ca="1">IF(AND(K45&lt;=4,X45&gt;Inputs!$B$32),MAX(C45,Inputs!$B$32),X45)</f>
        <v>0</v>
      </c>
      <c r="AA45" s="48">
        <f ca="1">IF(AND(K45&lt;=4,Y45&gt;Inputs!$B$32),MAX(C45,Inputs!$B$32),Y45)</f>
        <v>0</v>
      </c>
      <c r="AB45" s="48">
        <f ca="1">IF(AND(K45&lt;=7,Z45&gt;Inputs!$B$33),MAX(C45,Inputs!$B$33),Z45)</f>
        <v>0</v>
      </c>
      <c r="AC45" s="48">
        <f ca="1">IF(Y45&gt;Inputs!$B$34,Inputs!$B$34,AA45)</f>
        <v>0</v>
      </c>
      <c r="AD45" s="48">
        <f ca="1">IF(AB45&gt;Inputs!$B$34,Inputs!$B$34,AB45)</f>
        <v>0</v>
      </c>
      <c r="AE45" s="48">
        <f ca="1">IF(AC45&gt;Inputs!$B$34,Inputs!$B$34,AC45)</f>
        <v>0</v>
      </c>
      <c r="AF45" s="49">
        <f ca="1">IF(AND(E45=1,G45=0),Inputs!$B$3,AD45)</f>
        <v>0</v>
      </c>
      <c r="AG45" s="49">
        <f ca="1">IF(AND(E45=1,G45=0),Inputs!$B$3,AE45)</f>
        <v>0</v>
      </c>
    </row>
    <row r="46" spans="1:33" x14ac:dyDescent="0.25">
      <c r="A46" s="6">
        <f>'Salary and Rating'!A47</f>
        <v>0</v>
      </c>
      <c r="B46" s="6">
        <f>'Salary and Rating'!B47</f>
        <v>0</v>
      </c>
      <c r="C46" s="14">
        <f ca="1">'2012-2013'!AF46</f>
        <v>0</v>
      </c>
      <c r="D46" s="44">
        <f ca="1">IF('2012-2013'!G46=0,0,'2012-2013'!D46+1)</f>
        <v>0</v>
      </c>
      <c r="E46" s="48">
        <f>'2012-2013'!E46</f>
        <v>0</v>
      </c>
      <c r="F46" s="42">
        <f ca="1">IF('Salary and Rating'!F47=1,VLOOKUP(D46,'Attrition Probabilities'!$A$5:$E$45,2,TRUE),IF('Salary and Rating'!F47=2,VLOOKUP(D46,'Attrition Probabilities'!$A$5:$E$45,3,TRUE),IF('Salary and Rating'!F47=3,VLOOKUP(D46,'Attrition Probabilities'!$A$5:$E$45,4,TRUE),IF('Salary and Rating'!F47=4,VLOOKUP(D46,'Attrition Probabilities'!$A$5:$E$45,5,TRUE),0))))</f>
        <v>0</v>
      </c>
      <c r="G46" s="48">
        <f t="shared" ca="1" si="0"/>
        <v>0</v>
      </c>
      <c r="H46" s="48">
        <f ca="1">IF(E46=0,0,IF(RAND()&lt;'Demand Component Probability'!$B$4,1,0))</f>
        <v>0</v>
      </c>
      <c r="I46" s="48">
        <f ca="1">IF(E46=0,0,IF(RAND()&lt;'Demand Component Probability'!$B$5,1,0))</f>
        <v>0</v>
      </c>
      <c r="J46" s="48">
        <f ca="1">IF(E46=0,0,IF(RAND()&lt;'Demand Component Probability'!$B$6,1,0))</f>
        <v>0</v>
      </c>
      <c r="K46" s="48">
        <f ca="1">'Salary and Rating'!L47</f>
        <v>0</v>
      </c>
      <c r="L46" s="48">
        <f ca="1">IFERROR(IF(VLOOKUP(K46,Inputs!$A$20:$G$29,3,FALSE)="Stipend Award",VLOOKUP(K46,Inputs!$A$7:$G$16,3,FALSE),0),0)</f>
        <v>0</v>
      </c>
      <c r="M46" s="48">
        <f ca="1">IFERROR(IF(VLOOKUP(K46,Inputs!$A$20:$G$29,4,FALSE)="Stipend Award",VLOOKUP(K46,Inputs!$A$7:$G$16,4,FALSE),0),0)</f>
        <v>0</v>
      </c>
      <c r="N46" s="48">
        <f ca="1">IFERROR(IF(H46=1,IF(VLOOKUP(K46,Inputs!$A$20:$G$29,5,FALSE)="Stipend Award",VLOOKUP(K46,Inputs!$A$7:$G$16,5,FALSE),0),0),0)</f>
        <v>0</v>
      </c>
      <c r="O46" s="48">
        <f ca="1">IFERROR(IF(I46=1,IF(VLOOKUP(K46,Inputs!$A$20:$G$29,6,FALSE)="Stipend Award",VLOOKUP(K46,Inputs!$A$7:$G$16,6,FALSE),0),0),0)</f>
        <v>0</v>
      </c>
      <c r="P46" s="48">
        <f ca="1">IFERROR(IF(J46=1,IF(VLOOKUP(K46,Inputs!$A$20:$G$29,7,FALSE)="Stipend Award",VLOOKUP(K46,Inputs!$A$7:$G$16,7,FALSE),0),0),0)</f>
        <v>0</v>
      </c>
      <c r="Q46" s="48">
        <f ca="1">IFERROR(IF(VLOOKUP(K46,Inputs!$A$20:$G$29,3,FALSE)="Base Increase",VLOOKUP(K46,Inputs!$A$7:$G$16,3,FALSE),0),0)</f>
        <v>0</v>
      </c>
      <c r="R46" s="48">
        <f ca="1">IFERROR(IF(VLOOKUP(K46,Inputs!$A$20:$G$29,4,FALSE)="Base Increase",VLOOKUP(K46,Inputs!$A$7:$G$16,4,FALSE),0),0)</f>
        <v>0</v>
      </c>
      <c r="S46" s="48">
        <f ca="1">IFERROR(IF(H46=1,IF(VLOOKUP(K46,Inputs!$A$20:$G$29,5,FALSE)="Base Increase",VLOOKUP(K46,Inputs!$A$7:$G$16,5,FALSE),0),0),0)</f>
        <v>0</v>
      </c>
      <c r="T46" s="48">
        <f ca="1">IFERROR(IF(I46=1,IF(VLOOKUP(K46,Inputs!$A$20:$G$29,6,FALSE)="Base Increase",VLOOKUP(K46,Inputs!$A$7:$G$16,6,FALSE),0),0),0)</f>
        <v>0</v>
      </c>
      <c r="U46" s="48">
        <f ca="1">IFERROR(IF(J46=1,IF(VLOOKUP(K46,Inputs!$A$20:$G$29,7,FALSE)="Base Increase",VLOOKUP(K46,Inputs!$A$7:$G$16,7,FALSE),0),0),0)</f>
        <v>0</v>
      </c>
      <c r="V46" s="48">
        <f t="shared" ca="1" si="1"/>
        <v>0</v>
      </c>
      <c r="W46" s="48">
        <f t="shared" ca="1" si="2"/>
        <v>0</v>
      </c>
      <c r="X46" s="48">
        <f t="shared" ca="1" si="3"/>
        <v>0</v>
      </c>
      <c r="Y46" s="48">
        <f t="shared" ca="1" si="4"/>
        <v>0</v>
      </c>
      <c r="Z46" s="48">
        <f ca="1">IF(AND(K46&lt;=4,X46&gt;Inputs!$B$32),MAX(C46,Inputs!$B$32),X46)</f>
        <v>0</v>
      </c>
      <c r="AA46" s="48">
        <f ca="1">IF(AND(K46&lt;=4,Y46&gt;Inputs!$B$32),MAX(C46,Inputs!$B$32),Y46)</f>
        <v>0</v>
      </c>
      <c r="AB46" s="48">
        <f ca="1">IF(AND(K46&lt;=7,Z46&gt;Inputs!$B$33),MAX(C46,Inputs!$B$33),Z46)</f>
        <v>0</v>
      </c>
      <c r="AC46" s="48">
        <f ca="1">IF(Y46&gt;Inputs!$B$34,Inputs!$B$34,AA46)</f>
        <v>0</v>
      </c>
      <c r="AD46" s="48">
        <f ca="1">IF(AB46&gt;Inputs!$B$34,Inputs!$B$34,AB46)</f>
        <v>0</v>
      </c>
      <c r="AE46" s="48">
        <f ca="1">IF(AC46&gt;Inputs!$B$34,Inputs!$B$34,AC46)</f>
        <v>0</v>
      </c>
      <c r="AF46" s="49">
        <f ca="1">IF(AND(E46=1,G46=0),Inputs!$B$3,AD46)</f>
        <v>0</v>
      </c>
      <c r="AG46" s="49">
        <f ca="1">IF(AND(E46=1,G46=0),Inputs!$B$3,AE46)</f>
        <v>0</v>
      </c>
    </row>
    <row r="47" spans="1:33" x14ac:dyDescent="0.25">
      <c r="A47" s="6">
        <f>'Salary and Rating'!A48</f>
        <v>0</v>
      </c>
      <c r="B47" s="6">
        <f>'Salary and Rating'!B48</f>
        <v>0</v>
      </c>
      <c r="C47" s="14">
        <f ca="1">'2012-2013'!AF47</f>
        <v>0</v>
      </c>
      <c r="D47" s="44">
        <f ca="1">IF('2012-2013'!G47=0,0,'2012-2013'!D47+1)</f>
        <v>0</v>
      </c>
      <c r="E47" s="48">
        <f>'2012-2013'!E47</f>
        <v>0</v>
      </c>
      <c r="F47" s="42">
        <f ca="1">IF('Salary and Rating'!F48=1,VLOOKUP(D47,'Attrition Probabilities'!$A$5:$E$45,2,TRUE),IF('Salary and Rating'!F48=2,VLOOKUP(D47,'Attrition Probabilities'!$A$5:$E$45,3,TRUE),IF('Salary and Rating'!F48=3,VLOOKUP(D47,'Attrition Probabilities'!$A$5:$E$45,4,TRUE),IF('Salary and Rating'!F48=4,VLOOKUP(D47,'Attrition Probabilities'!$A$5:$E$45,5,TRUE),0))))</f>
        <v>0</v>
      </c>
      <c r="G47" s="48">
        <f t="shared" ca="1" si="0"/>
        <v>0</v>
      </c>
      <c r="H47" s="48">
        <f ca="1">IF(E47=0,0,IF(RAND()&lt;'Demand Component Probability'!$B$4,1,0))</f>
        <v>0</v>
      </c>
      <c r="I47" s="48">
        <f ca="1">IF(E47=0,0,IF(RAND()&lt;'Demand Component Probability'!$B$5,1,0))</f>
        <v>0</v>
      </c>
      <c r="J47" s="48">
        <f ca="1">IF(E47=0,0,IF(RAND()&lt;'Demand Component Probability'!$B$6,1,0))</f>
        <v>0</v>
      </c>
      <c r="K47" s="48">
        <f ca="1">'Salary and Rating'!L48</f>
        <v>0</v>
      </c>
      <c r="L47" s="48">
        <f ca="1">IFERROR(IF(VLOOKUP(K47,Inputs!$A$20:$G$29,3,FALSE)="Stipend Award",VLOOKUP(K47,Inputs!$A$7:$G$16,3,FALSE),0),0)</f>
        <v>0</v>
      </c>
      <c r="M47" s="48">
        <f ca="1">IFERROR(IF(VLOOKUP(K47,Inputs!$A$20:$G$29,4,FALSE)="Stipend Award",VLOOKUP(K47,Inputs!$A$7:$G$16,4,FALSE),0),0)</f>
        <v>0</v>
      </c>
      <c r="N47" s="48">
        <f ca="1">IFERROR(IF(H47=1,IF(VLOOKUP(K47,Inputs!$A$20:$G$29,5,FALSE)="Stipend Award",VLOOKUP(K47,Inputs!$A$7:$G$16,5,FALSE),0),0),0)</f>
        <v>0</v>
      </c>
      <c r="O47" s="48">
        <f ca="1">IFERROR(IF(I47=1,IF(VLOOKUP(K47,Inputs!$A$20:$G$29,6,FALSE)="Stipend Award",VLOOKUP(K47,Inputs!$A$7:$G$16,6,FALSE),0),0),0)</f>
        <v>0</v>
      </c>
      <c r="P47" s="48">
        <f ca="1">IFERROR(IF(J47=1,IF(VLOOKUP(K47,Inputs!$A$20:$G$29,7,FALSE)="Stipend Award",VLOOKUP(K47,Inputs!$A$7:$G$16,7,FALSE),0),0),0)</f>
        <v>0</v>
      </c>
      <c r="Q47" s="48">
        <f ca="1">IFERROR(IF(VLOOKUP(K47,Inputs!$A$20:$G$29,3,FALSE)="Base Increase",VLOOKUP(K47,Inputs!$A$7:$G$16,3,FALSE),0),0)</f>
        <v>0</v>
      </c>
      <c r="R47" s="48">
        <f ca="1">IFERROR(IF(VLOOKUP(K47,Inputs!$A$20:$G$29,4,FALSE)="Base Increase",VLOOKUP(K47,Inputs!$A$7:$G$16,4,FALSE),0),0)</f>
        <v>0</v>
      </c>
      <c r="S47" s="48">
        <f ca="1">IFERROR(IF(H47=1,IF(VLOOKUP(K47,Inputs!$A$20:$G$29,5,FALSE)="Base Increase",VLOOKUP(K47,Inputs!$A$7:$G$16,5,FALSE),0),0),0)</f>
        <v>0</v>
      </c>
      <c r="T47" s="48">
        <f ca="1">IFERROR(IF(I47=1,IF(VLOOKUP(K47,Inputs!$A$20:$G$29,6,FALSE)="Base Increase",VLOOKUP(K47,Inputs!$A$7:$G$16,6,FALSE),0),0),0)</f>
        <v>0</v>
      </c>
      <c r="U47" s="48">
        <f ca="1">IFERROR(IF(J47=1,IF(VLOOKUP(K47,Inputs!$A$20:$G$29,7,FALSE)="Base Increase",VLOOKUP(K47,Inputs!$A$7:$G$16,7,FALSE),0),0),0)</f>
        <v>0</v>
      </c>
      <c r="V47" s="48">
        <f t="shared" ca="1" si="1"/>
        <v>0</v>
      </c>
      <c r="W47" s="48">
        <f t="shared" ca="1" si="2"/>
        <v>0</v>
      </c>
      <c r="X47" s="48">
        <f t="shared" ca="1" si="3"/>
        <v>0</v>
      </c>
      <c r="Y47" s="48">
        <f t="shared" ca="1" si="4"/>
        <v>0</v>
      </c>
      <c r="Z47" s="48">
        <f ca="1">IF(AND(K47&lt;=4,X47&gt;Inputs!$B$32),MAX(C47,Inputs!$B$32),X47)</f>
        <v>0</v>
      </c>
      <c r="AA47" s="48">
        <f ca="1">IF(AND(K47&lt;=4,Y47&gt;Inputs!$B$32),MAX(C47,Inputs!$B$32),Y47)</f>
        <v>0</v>
      </c>
      <c r="AB47" s="48">
        <f ca="1">IF(AND(K47&lt;=7,Z47&gt;Inputs!$B$33),MAX(C47,Inputs!$B$33),Z47)</f>
        <v>0</v>
      </c>
      <c r="AC47" s="48">
        <f ca="1">IF(Y47&gt;Inputs!$B$34,Inputs!$B$34,AA47)</f>
        <v>0</v>
      </c>
      <c r="AD47" s="48">
        <f ca="1">IF(AB47&gt;Inputs!$B$34,Inputs!$B$34,AB47)</f>
        <v>0</v>
      </c>
      <c r="AE47" s="48">
        <f ca="1">IF(AC47&gt;Inputs!$B$34,Inputs!$B$34,AC47)</f>
        <v>0</v>
      </c>
      <c r="AF47" s="49">
        <f ca="1">IF(AND(E47=1,G47=0),Inputs!$B$3,AD47)</f>
        <v>0</v>
      </c>
      <c r="AG47" s="49">
        <f ca="1">IF(AND(E47=1,G47=0),Inputs!$B$3,AE47)</f>
        <v>0</v>
      </c>
    </row>
    <row r="48" spans="1:33" x14ac:dyDescent="0.25">
      <c r="A48" s="6">
        <f>'Salary and Rating'!A49</f>
        <v>0</v>
      </c>
      <c r="B48" s="6">
        <f>'Salary and Rating'!B49</f>
        <v>0</v>
      </c>
      <c r="C48" s="14">
        <f ca="1">'2012-2013'!AF48</f>
        <v>0</v>
      </c>
      <c r="D48" s="44">
        <f ca="1">IF('2012-2013'!G48=0,0,'2012-2013'!D48+1)</f>
        <v>0</v>
      </c>
      <c r="E48" s="48">
        <f>'2012-2013'!E48</f>
        <v>0</v>
      </c>
      <c r="F48" s="42">
        <f ca="1">IF('Salary and Rating'!F49=1,VLOOKUP(D48,'Attrition Probabilities'!$A$5:$E$45,2,TRUE),IF('Salary and Rating'!F49=2,VLOOKUP(D48,'Attrition Probabilities'!$A$5:$E$45,3,TRUE),IF('Salary and Rating'!F49=3,VLOOKUP(D48,'Attrition Probabilities'!$A$5:$E$45,4,TRUE),IF('Salary and Rating'!F49=4,VLOOKUP(D48,'Attrition Probabilities'!$A$5:$E$45,5,TRUE),0))))</f>
        <v>0</v>
      </c>
      <c r="G48" s="48">
        <f t="shared" ca="1" si="0"/>
        <v>0</v>
      </c>
      <c r="H48" s="48">
        <f ca="1">IF(E48=0,0,IF(RAND()&lt;'Demand Component Probability'!$B$4,1,0))</f>
        <v>0</v>
      </c>
      <c r="I48" s="48">
        <f ca="1">IF(E48=0,0,IF(RAND()&lt;'Demand Component Probability'!$B$5,1,0))</f>
        <v>0</v>
      </c>
      <c r="J48" s="48">
        <f ca="1">IF(E48=0,0,IF(RAND()&lt;'Demand Component Probability'!$B$6,1,0))</f>
        <v>0</v>
      </c>
      <c r="K48" s="48">
        <f ca="1">'Salary and Rating'!L49</f>
        <v>0</v>
      </c>
      <c r="L48" s="48">
        <f ca="1">IFERROR(IF(VLOOKUP(K48,Inputs!$A$20:$G$29,3,FALSE)="Stipend Award",VLOOKUP(K48,Inputs!$A$7:$G$16,3,FALSE),0),0)</f>
        <v>0</v>
      </c>
      <c r="M48" s="48">
        <f ca="1">IFERROR(IF(VLOOKUP(K48,Inputs!$A$20:$G$29,4,FALSE)="Stipend Award",VLOOKUP(K48,Inputs!$A$7:$G$16,4,FALSE),0),0)</f>
        <v>0</v>
      </c>
      <c r="N48" s="48">
        <f ca="1">IFERROR(IF(H48=1,IF(VLOOKUP(K48,Inputs!$A$20:$G$29,5,FALSE)="Stipend Award",VLOOKUP(K48,Inputs!$A$7:$G$16,5,FALSE),0),0),0)</f>
        <v>0</v>
      </c>
      <c r="O48" s="48">
        <f ca="1">IFERROR(IF(I48=1,IF(VLOOKUP(K48,Inputs!$A$20:$G$29,6,FALSE)="Stipend Award",VLOOKUP(K48,Inputs!$A$7:$G$16,6,FALSE),0),0),0)</f>
        <v>0</v>
      </c>
      <c r="P48" s="48">
        <f ca="1">IFERROR(IF(J48=1,IF(VLOOKUP(K48,Inputs!$A$20:$G$29,7,FALSE)="Stipend Award",VLOOKUP(K48,Inputs!$A$7:$G$16,7,FALSE),0),0),0)</f>
        <v>0</v>
      </c>
      <c r="Q48" s="48">
        <f ca="1">IFERROR(IF(VLOOKUP(K48,Inputs!$A$20:$G$29,3,FALSE)="Base Increase",VLOOKUP(K48,Inputs!$A$7:$G$16,3,FALSE),0),0)</f>
        <v>0</v>
      </c>
      <c r="R48" s="48">
        <f ca="1">IFERROR(IF(VLOOKUP(K48,Inputs!$A$20:$G$29,4,FALSE)="Base Increase",VLOOKUP(K48,Inputs!$A$7:$G$16,4,FALSE),0),0)</f>
        <v>0</v>
      </c>
      <c r="S48" s="48">
        <f ca="1">IFERROR(IF(H48=1,IF(VLOOKUP(K48,Inputs!$A$20:$G$29,5,FALSE)="Base Increase",VLOOKUP(K48,Inputs!$A$7:$G$16,5,FALSE),0),0),0)</f>
        <v>0</v>
      </c>
      <c r="T48" s="48">
        <f ca="1">IFERROR(IF(I48=1,IF(VLOOKUP(K48,Inputs!$A$20:$G$29,6,FALSE)="Base Increase",VLOOKUP(K48,Inputs!$A$7:$G$16,6,FALSE),0),0),0)</f>
        <v>0</v>
      </c>
      <c r="U48" s="48">
        <f ca="1">IFERROR(IF(J48=1,IF(VLOOKUP(K48,Inputs!$A$20:$G$29,7,FALSE)="Base Increase",VLOOKUP(K48,Inputs!$A$7:$G$16,7,FALSE),0),0),0)</f>
        <v>0</v>
      </c>
      <c r="V48" s="48">
        <f t="shared" ca="1" si="1"/>
        <v>0</v>
      </c>
      <c r="W48" s="48">
        <f t="shared" ca="1" si="2"/>
        <v>0</v>
      </c>
      <c r="X48" s="48">
        <f t="shared" ca="1" si="3"/>
        <v>0</v>
      </c>
      <c r="Y48" s="48">
        <f t="shared" ca="1" si="4"/>
        <v>0</v>
      </c>
      <c r="Z48" s="48">
        <f ca="1">IF(AND(K48&lt;=4,X48&gt;Inputs!$B$32),MAX(C48,Inputs!$B$32),X48)</f>
        <v>0</v>
      </c>
      <c r="AA48" s="48">
        <f ca="1">IF(AND(K48&lt;=4,Y48&gt;Inputs!$B$32),MAX(C48,Inputs!$B$32),Y48)</f>
        <v>0</v>
      </c>
      <c r="AB48" s="48">
        <f ca="1">IF(AND(K48&lt;=7,Z48&gt;Inputs!$B$33),MAX(C48,Inputs!$B$33),Z48)</f>
        <v>0</v>
      </c>
      <c r="AC48" s="48">
        <f ca="1">IF(Y48&gt;Inputs!$B$34,Inputs!$B$34,AA48)</f>
        <v>0</v>
      </c>
      <c r="AD48" s="48">
        <f ca="1">IF(AB48&gt;Inputs!$B$34,Inputs!$B$34,AB48)</f>
        <v>0</v>
      </c>
      <c r="AE48" s="48">
        <f ca="1">IF(AC48&gt;Inputs!$B$34,Inputs!$B$34,AC48)</f>
        <v>0</v>
      </c>
      <c r="AF48" s="49">
        <f ca="1">IF(AND(E48=1,G48=0),Inputs!$B$3,AD48)</f>
        <v>0</v>
      </c>
      <c r="AG48" s="49">
        <f ca="1">IF(AND(E48=1,G48=0),Inputs!$B$3,AE48)</f>
        <v>0</v>
      </c>
    </row>
    <row r="49" spans="1:33" x14ac:dyDescent="0.25">
      <c r="A49" s="6">
        <f>'Salary and Rating'!A50</f>
        <v>0</v>
      </c>
      <c r="B49" s="6">
        <f>'Salary and Rating'!B50</f>
        <v>0</v>
      </c>
      <c r="C49" s="14">
        <f ca="1">'2012-2013'!AF49</f>
        <v>0</v>
      </c>
      <c r="D49" s="44">
        <f ca="1">IF('2012-2013'!G49=0,0,'2012-2013'!D49+1)</f>
        <v>0</v>
      </c>
      <c r="E49" s="48">
        <f>'2012-2013'!E49</f>
        <v>0</v>
      </c>
      <c r="F49" s="42">
        <f ca="1">IF('Salary and Rating'!F50=1,VLOOKUP(D49,'Attrition Probabilities'!$A$5:$E$45,2,TRUE),IF('Salary and Rating'!F50=2,VLOOKUP(D49,'Attrition Probabilities'!$A$5:$E$45,3,TRUE),IF('Salary and Rating'!F50=3,VLOOKUP(D49,'Attrition Probabilities'!$A$5:$E$45,4,TRUE),IF('Salary and Rating'!F50=4,VLOOKUP(D49,'Attrition Probabilities'!$A$5:$E$45,5,TRUE),0))))</f>
        <v>0</v>
      </c>
      <c r="G49" s="48">
        <f t="shared" ca="1" si="0"/>
        <v>0</v>
      </c>
      <c r="H49" s="48">
        <f ca="1">IF(E49=0,0,IF(RAND()&lt;'Demand Component Probability'!$B$4,1,0))</f>
        <v>0</v>
      </c>
      <c r="I49" s="48">
        <f ca="1">IF(E49=0,0,IF(RAND()&lt;'Demand Component Probability'!$B$5,1,0))</f>
        <v>0</v>
      </c>
      <c r="J49" s="48">
        <f ca="1">IF(E49=0,0,IF(RAND()&lt;'Demand Component Probability'!$B$6,1,0))</f>
        <v>0</v>
      </c>
      <c r="K49" s="48">
        <f ca="1">'Salary and Rating'!L50</f>
        <v>0</v>
      </c>
      <c r="L49" s="48">
        <f ca="1">IFERROR(IF(VLOOKUP(K49,Inputs!$A$20:$G$29,3,FALSE)="Stipend Award",VLOOKUP(K49,Inputs!$A$7:$G$16,3,FALSE),0),0)</f>
        <v>0</v>
      </c>
      <c r="M49" s="48">
        <f ca="1">IFERROR(IF(VLOOKUP(K49,Inputs!$A$20:$G$29,4,FALSE)="Stipend Award",VLOOKUP(K49,Inputs!$A$7:$G$16,4,FALSE),0),0)</f>
        <v>0</v>
      </c>
      <c r="N49" s="48">
        <f ca="1">IFERROR(IF(H49=1,IF(VLOOKUP(K49,Inputs!$A$20:$G$29,5,FALSE)="Stipend Award",VLOOKUP(K49,Inputs!$A$7:$G$16,5,FALSE),0),0),0)</f>
        <v>0</v>
      </c>
      <c r="O49" s="48">
        <f ca="1">IFERROR(IF(I49=1,IF(VLOOKUP(K49,Inputs!$A$20:$G$29,6,FALSE)="Stipend Award",VLOOKUP(K49,Inputs!$A$7:$G$16,6,FALSE),0),0),0)</f>
        <v>0</v>
      </c>
      <c r="P49" s="48">
        <f ca="1">IFERROR(IF(J49=1,IF(VLOOKUP(K49,Inputs!$A$20:$G$29,7,FALSE)="Stipend Award",VLOOKUP(K49,Inputs!$A$7:$G$16,7,FALSE),0),0),0)</f>
        <v>0</v>
      </c>
      <c r="Q49" s="48">
        <f ca="1">IFERROR(IF(VLOOKUP(K49,Inputs!$A$20:$G$29,3,FALSE)="Base Increase",VLOOKUP(K49,Inputs!$A$7:$G$16,3,FALSE),0),0)</f>
        <v>0</v>
      </c>
      <c r="R49" s="48">
        <f ca="1">IFERROR(IF(VLOOKUP(K49,Inputs!$A$20:$G$29,4,FALSE)="Base Increase",VLOOKUP(K49,Inputs!$A$7:$G$16,4,FALSE),0),0)</f>
        <v>0</v>
      </c>
      <c r="S49" s="48">
        <f ca="1">IFERROR(IF(H49=1,IF(VLOOKUP(K49,Inputs!$A$20:$G$29,5,FALSE)="Base Increase",VLOOKUP(K49,Inputs!$A$7:$G$16,5,FALSE),0),0),0)</f>
        <v>0</v>
      </c>
      <c r="T49" s="48">
        <f ca="1">IFERROR(IF(I49=1,IF(VLOOKUP(K49,Inputs!$A$20:$G$29,6,FALSE)="Base Increase",VLOOKUP(K49,Inputs!$A$7:$G$16,6,FALSE),0),0),0)</f>
        <v>0</v>
      </c>
      <c r="U49" s="48">
        <f ca="1">IFERROR(IF(J49=1,IF(VLOOKUP(K49,Inputs!$A$20:$G$29,7,FALSE)="Base Increase",VLOOKUP(K49,Inputs!$A$7:$G$16,7,FALSE),0),0),0)</f>
        <v>0</v>
      </c>
      <c r="V49" s="48">
        <f t="shared" ca="1" si="1"/>
        <v>0</v>
      </c>
      <c r="W49" s="48">
        <f t="shared" ca="1" si="2"/>
        <v>0</v>
      </c>
      <c r="X49" s="48">
        <f t="shared" ca="1" si="3"/>
        <v>0</v>
      </c>
      <c r="Y49" s="48">
        <f t="shared" ca="1" si="4"/>
        <v>0</v>
      </c>
      <c r="Z49" s="48">
        <f ca="1">IF(AND(K49&lt;=4,X49&gt;Inputs!$B$32),MAX(C49,Inputs!$B$32),X49)</f>
        <v>0</v>
      </c>
      <c r="AA49" s="48">
        <f ca="1">IF(AND(K49&lt;=4,Y49&gt;Inputs!$B$32),MAX(C49,Inputs!$B$32),Y49)</f>
        <v>0</v>
      </c>
      <c r="AB49" s="48">
        <f ca="1">IF(AND(K49&lt;=7,Z49&gt;Inputs!$B$33),MAX(C49,Inputs!$B$33),Z49)</f>
        <v>0</v>
      </c>
      <c r="AC49" s="48">
        <f ca="1">IF(Y49&gt;Inputs!$B$34,Inputs!$B$34,AA49)</f>
        <v>0</v>
      </c>
      <c r="AD49" s="48">
        <f ca="1">IF(AB49&gt;Inputs!$B$34,Inputs!$B$34,AB49)</f>
        <v>0</v>
      </c>
      <c r="AE49" s="48">
        <f ca="1">IF(AC49&gt;Inputs!$B$34,Inputs!$B$34,AC49)</f>
        <v>0</v>
      </c>
      <c r="AF49" s="49">
        <f ca="1">IF(AND(E49=1,G49=0),Inputs!$B$3,AD49)</f>
        <v>0</v>
      </c>
      <c r="AG49" s="49">
        <f ca="1">IF(AND(E49=1,G49=0),Inputs!$B$3,AE49)</f>
        <v>0</v>
      </c>
    </row>
    <row r="50" spans="1:33" x14ac:dyDescent="0.25">
      <c r="A50" s="6">
        <f>'Salary and Rating'!A51</f>
        <v>0</v>
      </c>
      <c r="B50" s="6">
        <f>'Salary and Rating'!B51</f>
        <v>0</v>
      </c>
      <c r="C50" s="14">
        <f ca="1">'2012-2013'!AF50</f>
        <v>0</v>
      </c>
      <c r="D50" s="44">
        <f ca="1">IF('2012-2013'!G50=0,0,'2012-2013'!D50+1)</f>
        <v>0</v>
      </c>
      <c r="E50" s="48">
        <f>'2012-2013'!E50</f>
        <v>0</v>
      </c>
      <c r="F50" s="42">
        <f ca="1">IF('Salary and Rating'!F51=1,VLOOKUP(D50,'Attrition Probabilities'!$A$5:$E$45,2,TRUE),IF('Salary and Rating'!F51=2,VLOOKUP(D50,'Attrition Probabilities'!$A$5:$E$45,3,TRUE),IF('Salary and Rating'!F51=3,VLOOKUP(D50,'Attrition Probabilities'!$A$5:$E$45,4,TRUE),IF('Salary and Rating'!F51=4,VLOOKUP(D50,'Attrition Probabilities'!$A$5:$E$45,5,TRUE),0))))</f>
        <v>0</v>
      </c>
      <c r="G50" s="48">
        <f t="shared" ca="1" si="0"/>
        <v>0</v>
      </c>
      <c r="H50" s="48">
        <f ca="1">IF(E50=0,0,IF(RAND()&lt;'Demand Component Probability'!$B$4,1,0))</f>
        <v>0</v>
      </c>
      <c r="I50" s="48">
        <f ca="1">IF(E50=0,0,IF(RAND()&lt;'Demand Component Probability'!$B$5,1,0))</f>
        <v>0</v>
      </c>
      <c r="J50" s="48">
        <f ca="1">IF(E50=0,0,IF(RAND()&lt;'Demand Component Probability'!$B$6,1,0))</f>
        <v>0</v>
      </c>
      <c r="K50" s="48">
        <f ca="1">'Salary and Rating'!L51</f>
        <v>0</v>
      </c>
      <c r="L50" s="48">
        <f ca="1">IFERROR(IF(VLOOKUP(K50,Inputs!$A$20:$G$29,3,FALSE)="Stipend Award",VLOOKUP(K50,Inputs!$A$7:$G$16,3,FALSE),0),0)</f>
        <v>0</v>
      </c>
      <c r="M50" s="48">
        <f ca="1">IFERROR(IF(VLOOKUP(K50,Inputs!$A$20:$G$29,4,FALSE)="Stipend Award",VLOOKUP(K50,Inputs!$A$7:$G$16,4,FALSE),0),0)</f>
        <v>0</v>
      </c>
      <c r="N50" s="48">
        <f ca="1">IFERROR(IF(H50=1,IF(VLOOKUP(K50,Inputs!$A$20:$G$29,5,FALSE)="Stipend Award",VLOOKUP(K50,Inputs!$A$7:$G$16,5,FALSE),0),0),0)</f>
        <v>0</v>
      </c>
      <c r="O50" s="48">
        <f ca="1">IFERROR(IF(I50=1,IF(VLOOKUP(K50,Inputs!$A$20:$G$29,6,FALSE)="Stipend Award",VLOOKUP(K50,Inputs!$A$7:$G$16,6,FALSE),0),0),0)</f>
        <v>0</v>
      </c>
      <c r="P50" s="48">
        <f ca="1">IFERROR(IF(J50=1,IF(VLOOKUP(K50,Inputs!$A$20:$G$29,7,FALSE)="Stipend Award",VLOOKUP(K50,Inputs!$A$7:$G$16,7,FALSE),0),0),0)</f>
        <v>0</v>
      </c>
      <c r="Q50" s="48">
        <f ca="1">IFERROR(IF(VLOOKUP(K50,Inputs!$A$20:$G$29,3,FALSE)="Base Increase",VLOOKUP(K50,Inputs!$A$7:$G$16,3,FALSE),0),0)</f>
        <v>0</v>
      </c>
      <c r="R50" s="48">
        <f ca="1">IFERROR(IF(VLOOKUP(K50,Inputs!$A$20:$G$29,4,FALSE)="Base Increase",VLOOKUP(K50,Inputs!$A$7:$G$16,4,FALSE),0),0)</f>
        <v>0</v>
      </c>
      <c r="S50" s="48">
        <f ca="1">IFERROR(IF(H50=1,IF(VLOOKUP(K50,Inputs!$A$20:$G$29,5,FALSE)="Base Increase",VLOOKUP(K50,Inputs!$A$7:$G$16,5,FALSE),0),0),0)</f>
        <v>0</v>
      </c>
      <c r="T50" s="48">
        <f ca="1">IFERROR(IF(I50=1,IF(VLOOKUP(K50,Inputs!$A$20:$G$29,6,FALSE)="Base Increase",VLOOKUP(K50,Inputs!$A$7:$G$16,6,FALSE),0),0),0)</f>
        <v>0</v>
      </c>
      <c r="U50" s="48">
        <f ca="1">IFERROR(IF(J50=1,IF(VLOOKUP(K50,Inputs!$A$20:$G$29,7,FALSE)="Base Increase",VLOOKUP(K50,Inputs!$A$7:$G$16,7,FALSE),0),0),0)</f>
        <v>0</v>
      </c>
      <c r="V50" s="48">
        <f t="shared" ca="1" si="1"/>
        <v>0</v>
      </c>
      <c r="W50" s="48">
        <f t="shared" ca="1" si="2"/>
        <v>0</v>
      </c>
      <c r="X50" s="48">
        <f t="shared" ca="1" si="3"/>
        <v>0</v>
      </c>
      <c r="Y50" s="48">
        <f t="shared" ca="1" si="4"/>
        <v>0</v>
      </c>
      <c r="Z50" s="48">
        <f ca="1">IF(AND(K50&lt;=4,X50&gt;Inputs!$B$32),MAX(C50,Inputs!$B$32),X50)</f>
        <v>0</v>
      </c>
      <c r="AA50" s="48">
        <f ca="1">IF(AND(K50&lt;=4,Y50&gt;Inputs!$B$32),MAX(C50,Inputs!$B$32),Y50)</f>
        <v>0</v>
      </c>
      <c r="AB50" s="48">
        <f ca="1">IF(AND(K50&lt;=7,Z50&gt;Inputs!$B$33),MAX(C50,Inputs!$B$33),Z50)</f>
        <v>0</v>
      </c>
      <c r="AC50" s="48">
        <f ca="1">IF(Y50&gt;Inputs!$B$34,Inputs!$B$34,AA50)</f>
        <v>0</v>
      </c>
      <c r="AD50" s="48">
        <f ca="1">IF(AB50&gt;Inputs!$B$34,Inputs!$B$34,AB50)</f>
        <v>0</v>
      </c>
      <c r="AE50" s="48">
        <f ca="1">IF(AC50&gt;Inputs!$B$34,Inputs!$B$34,AC50)</f>
        <v>0</v>
      </c>
      <c r="AF50" s="49">
        <f ca="1">IF(AND(E50=1,G50=0),Inputs!$B$3,AD50)</f>
        <v>0</v>
      </c>
      <c r="AG50" s="49">
        <f ca="1">IF(AND(E50=1,G50=0),Inputs!$B$3,AE50)</f>
        <v>0</v>
      </c>
    </row>
    <row r="51" spans="1:33" x14ac:dyDescent="0.25">
      <c r="A51" s="6">
        <f>'Salary and Rating'!A52</f>
        <v>0</v>
      </c>
      <c r="B51" s="6">
        <f>'Salary and Rating'!B52</f>
        <v>0</v>
      </c>
      <c r="C51" s="14">
        <f ca="1">'2012-2013'!AF51</f>
        <v>0</v>
      </c>
      <c r="D51" s="44">
        <f ca="1">IF('2012-2013'!G51=0,0,'2012-2013'!D51+1)</f>
        <v>0</v>
      </c>
      <c r="E51" s="48">
        <f>'2012-2013'!E51</f>
        <v>0</v>
      </c>
      <c r="F51" s="42">
        <f ca="1">IF('Salary and Rating'!F52=1,VLOOKUP(D51,'Attrition Probabilities'!$A$5:$E$45,2,TRUE),IF('Salary and Rating'!F52=2,VLOOKUP(D51,'Attrition Probabilities'!$A$5:$E$45,3,TRUE),IF('Salary and Rating'!F52=3,VLOOKUP(D51,'Attrition Probabilities'!$A$5:$E$45,4,TRUE),IF('Salary and Rating'!F52=4,VLOOKUP(D51,'Attrition Probabilities'!$A$5:$E$45,5,TRUE),0))))</f>
        <v>0</v>
      </c>
      <c r="G51" s="48">
        <f t="shared" ca="1" si="0"/>
        <v>0</v>
      </c>
      <c r="H51" s="48">
        <f ca="1">IF(E51=0,0,IF(RAND()&lt;'Demand Component Probability'!$B$4,1,0))</f>
        <v>0</v>
      </c>
      <c r="I51" s="48">
        <f ca="1">IF(E51=0,0,IF(RAND()&lt;'Demand Component Probability'!$B$5,1,0))</f>
        <v>0</v>
      </c>
      <c r="J51" s="48">
        <f ca="1">IF(E51=0,0,IF(RAND()&lt;'Demand Component Probability'!$B$6,1,0))</f>
        <v>0</v>
      </c>
      <c r="K51" s="48">
        <f ca="1">'Salary and Rating'!L52</f>
        <v>0</v>
      </c>
      <c r="L51" s="48">
        <f ca="1">IFERROR(IF(VLOOKUP(K51,Inputs!$A$20:$G$29,3,FALSE)="Stipend Award",VLOOKUP(K51,Inputs!$A$7:$G$16,3,FALSE),0),0)</f>
        <v>0</v>
      </c>
      <c r="M51" s="48">
        <f ca="1">IFERROR(IF(VLOOKUP(K51,Inputs!$A$20:$G$29,4,FALSE)="Stipend Award",VLOOKUP(K51,Inputs!$A$7:$G$16,4,FALSE),0),0)</f>
        <v>0</v>
      </c>
      <c r="N51" s="48">
        <f ca="1">IFERROR(IF(H51=1,IF(VLOOKUP(K51,Inputs!$A$20:$G$29,5,FALSE)="Stipend Award",VLOOKUP(K51,Inputs!$A$7:$G$16,5,FALSE),0),0),0)</f>
        <v>0</v>
      </c>
      <c r="O51" s="48">
        <f ca="1">IFERROR(IF(I51=1,IF(VLOOKUP(K51,Inputs!$A$20:$G$29,6,FALSE)="Stipend Award",VLOOKUP(K51,Inputs!$A$7:$G$16,6,FALSE),0),0),0)</f>
        <v>0</v>
      </c>
      <c r="P51" s="48">
        <f ca="1">IFERROR(IF(J51=1,IF(VLOOKUP(K51,Inputs!$A$20:$G$29,7,FALSE)="Stipend Award",VLOOKUP(K51,Inputs!$A$7:$G$16,7,FALSE),0),0),0)</f>
        <v>0</v>
      </c>
      <c r="Q51" s="48">
        <f ca="1">IFERROR(IF(VLOOKUP(K51,Inputs!$A$20:$G$29,3,FALSE)="Base Increase",VLOOKUP(K51,Inputs!$A$7:$G$16,3,FALSE),0),0)</f>
        <v>0</v>
      </c>
      <c r="R51" s="48">
        <f ca="1">IFERROR(IF(VLOOKUP(K51,Inputs!$A$20:$G$29,4,FALSE)="Base Increase",VLOOKUP(K51,Inputs!$A$7:$G$16,4,FALSE),0),0)</f>
        <v>0</v>
      </c>
      <c r="S51" s="48">
        <f ca="1">IFERROR(IF(H51=1,IF(VLOOKUP(K51,Inputs!$A$20:$G$29,5,FALSE)="Base Increase",VLOOKUP(K51,Inputs!$A$7:$G$16,5,FALSE),0),0),0)</f>
        <v>0</v>
      </c>
      <c r="T51" s="48">
        <f ca="1">IFERROR(IF(I51=1,IF(VLOOKUP(K51,Inputs!$A$20:$G$29,6,FALSE)="Base Increase",VLOOKUP(K51,Inputs!$A$7:$G$16,6,FALSE),0),0),0)</f>
        <v>0</v>
      </c>
      <c r="U51" s="48">
        <f ca="1">IFERROR(IF(J51=1,IF(VLOOKUP(K51,Inputs!$A$20:$G$29,7,FALSE)="Base Increase",VLOOKUP(K51,Inputs!$A$7:$G$16,7,FALSE),0),0),0)</f>
        <v>0</v>
      </c>
      <c r="V51" s="48">
        <f t="shared" ca="1" si="1"/>
        <v>0</v>
      </c>
      <c r="W51" s="48">
        <f t="shared" ca="1" si="2"/>
        <v>0</v>
      </c>
      <c r="X51" s="48">
        <f t="shared" ca="1" si="3"/>
        <v>0</v>
      </c>
      <c r="Y51" s="48">
        <f t="shared" ca="1" si="4"/>
        <v>0</v>
      </c>
      <c r="Z51" s="48">
        <f ca="1">IF(AND(K51&lt;=4,X51&gt;Inputs!$B$32),MAX(C51,Inputs!$B$32),X51)</f>
        <v>0</v>
      </c>
      <c r="AA51" s="48">
        <f ca="1">IF(AND(K51&lt;=4,Y51&gt;Inputs!$B$32),MAX(C51,Inputs!$B$32),Y51)</f>
        <v>0</v>
      </c>
      <c r="AB51" s="48">
        <f ca="1">IF(AND(K51&lt;=7,Z51&gt;Inputs!$B$33),MAX(C51,Inputs!$B$33),Z51)</f>
        <v>0</v>
      </c>
      <c r="AC51" s="48">
        <f ca="1">IF(Y51&gt;Inputs!$B$34,Inputs!$B$34,AA51)</f>
        <v>0</v>
      </c>
      <c r="AD51" s="48">
        <f ca="1">IF(AB51&gt;Inputs!$B$34,Inputs!$B$34,AB51)</f>
        <v>0</v>
      </c>
      <c r="AE51" s="48">
        <f ca="1">IF(AC51&gt;Inputs!$B$34,Inputs!$B$34,AC51)</f>
        <v>0</v>
      </c>
      <c r="AF51" s="49">
        <f ca="1">IF(AND(E51=1,G51=0),Inputs!$B$3,AD51)</f>
        <v>0</v>
      </c>
      <c r="AG51" s="49">
        <f ca="1">IF(AND(E51=1,G51=0),Inputs!$B$3,AE51)</f>
        <v>0</v>
      </c>
    </row>
    <row r="52" spans="1:33" x14ac:dyDescent="0.25">
      <c r="A52" s="6">
        <f>'Salary and Rating'!A53</f>
        <v>0</v>
      </c>
      <c r="B52" s="6">
        <f>'Salary and Rating'!B53</f>
        <v>0</v>
      </c>
      <c r="C52" s="14">
        <f ca="1">'2012-2013'!AF52</f>
        <v>0</v>
      </c>
      <c r="D52" s="44">
        <f ca="1">IF('2012-2013'!G52=0,0,'2012-2013'!D52+1)</f>
        <v>0</v>
      </c>
      <c r="E52" s="48">
        <f>'2012-2013'!E52</f>
        <v>0</v>
      </c>
      <c r="F52" s="42">
        <f ca="1">IF('Salary and Rating'!F53=1,VLOOKUP(D52,'Attrition Probabilities'!$A$5:$E$45,2,TRUE),IF('Salary and Rating'!F53=2,VLOOKUP(D52,'Attrition Probabilities'!$A$5:$E$45,3,TRUE),IF('Salary and Rating'!F53=3,VLOOKUP(D52,'Attrition Probabilities'!$A$5:$E$45,4,TRUE),IF('Salary and Rating'!F53=4,VLOOKUP(D52,'Attrition Probabilities'!$A$5:$E$45,5,TRUE),0))))</f>
        <v>0</v>
      </c>
      <c r="G52" s="48">
        <f t="shared" ca="1" si="0"/>
        <v>0</v>
      </c>
      <c r="H52" s="48">
        <f ca="1">IF(E52=0,0,IF(RAND()&lt;'Demand Component Probability'!$B$4,1,0))</f>
        <v>0</v>
      </c>
      <c r="I52" s="48">
        <f ca="1">IF(E52=0,0,IF(RAND()&lt;'Demand Component Probability'!$B$5,1,0))</f>
        <v>0</v>
      </c>
      <c r="J52" s="48">
        <f ca="1">IF(E52=0,0,IF(RAND()&lt;'Demand Component Probability'!$B$6,1,0))</f>
        <v>0</v>
      </c>
      <c r="K52" s="48">
        <f ca="1">'Salary and Rating'!L53</f>
        <v>0</v>
      </c>
      <c r="L52" s="48">
        <f ca="1">IFERROR(IF(VLOOKUP(K52,Inputs!$A$20:$G$29,3,FALSE)="Stipend Award",VLOOKUP(K52,Inputs!$A$7:$G$16,3,FALSE),0),0)</f>
        <v>0</v>
      </c>
      <c r="M52" s="48">
        <f ca="1">IFERROR(IF(VLOOKUP(K52,Inputs!$A$20:$G$29,4,FALSE)="Stipend Award",VLOOKUP(K52,Inputs!$A$7:$G$16,4,FALSE),0),0)</f>
        <v>0</v>
      </c>
      <c r="N52" s="48">
        <f ca="1">IFERROR(IF(H52=1,IF(VLOOKUP(K52,Inputs!$A$20:$G$29,5,FALSE)="Stipend Award",VLOOKUP(K52,Inputs!$A$7:$G$16,5,FALSE),0),0),0)</f>
        <v>0</v>
      </c>
      <c r="O52" s="48">
        <f ca="1">IFERROR(IF(I52=1,IF(VLOOKUP(K52,Inputs!$A$20:$G$29,6,FALSE)="Stipend Award",VLOOKUP(K52,Inputs!$A$7:$G$16,6,FALSE),0),0),0)</f>
        <v>0</v>
      </c>
      <c r="P52" s="48">
        <f ca="1">IFERROR(IF(J52=1,IF(VLOOKUP(K52,Inputs!$A$20:$G$29,7,FALSE)="Stipend Award",VLOOKUP(K52,Inputs!$A$7:$G$16,7,FALSE),0),0),0)</f>
        <v>0</v>
      </c>
      <c r="Q52" s="48">
        <f ca="1">IFERROR(IF(VLOOKUP(K52,Inputs!$A$20:$G$29,3,FALSE)="Base Increase",VLOOKUP(K52,Inputs!$A$7:$G$16,3,FALSE),0),0)</f>
        <v>0</v>
      </c>
      <c r="R52" s="48">
        <f ca="1">IFERROR(IF(VLOOKUP(K52,Inputs!$A$20:$G$29,4,FALSE)="Base Increase",VLOOKUP(K52,Inputs!$A$7:$G$16,4,FALSE),0),0)</f>
        <v>0</v>
      </c>
      <c r="S52" s="48">
        <f ca="1">IFERROR(IF(H52=1,IF(VLOOKUP(K52,Inputs!$A$20:$G$29,5,FALSE)="Base Increase",VLOOKUP(K52,Inputs!$A$7:$G$16,5,FALSE),0),0),0)</f>
        <v>0</v>
      </c>
      <c r="T52" s="48">
        <f ca="1">IFERROR(IF(I52=1,IF(VLOOKUP(K52,Inputs!$A$20:$G$29,6,FALSE)="Base Increase",VLOOKUP(K52,Inputs!$A$7:$G$16,6,FALSE),0),0),0)</f>
        <v>0</v>
      </c>
      <c r="U52" s="48">
        <f ca="1">IFERROR(IF(J52=1,IF(VLOOKUP(K52,Inputs!$A$20:$G$29,7,FALSE)="Base Increase",VLOOKUP(K52,Inputs!$A$7:$G$16,7,FALSE),0),0),0)</f>
        <v>0</v>
      </c>
      <c r="V52" s="48">
        <f t="shared" ca="1" si="1"/>
        <v>0</v>
      </c>
      <c r="W52" s="48">
        <f t="shared" ca="1" si="2"/>
        <v>0</v>
      </c>
      <c r="X52" s="48">
        <f t="shared" ca="1" si="3"/>
        <v>0</v>
      </c>
      <c r="Y52" s="48">
        <f t="shared" ca="1" si="4"/>
        <v>0</v>
      </c>
      <c r="Z52" s="48">
        <f ca="1">IF(AND(K52&lt;=4,X52&gt;Inputs!$B$32),MAX(C52,Inputs!$B$32),X52)</f>
        <v>0</v>
      </c>
      <c r="AA52" s="48">
        <f ca="1">IF(AND(K52&lt;=4,Y52&gt;Inputs!$B$32),MAX(C52,Inputs!$B$32),Y52)</f>
        <v>0</v>
      </c>
      <c r="AB52" s="48">
        <f ca="1">IF(AND(K52&lt;=7,Z52&gt;Inputs!$B$33),MAX(C52,Inputs!$B$33),Z52)</f>
        <v>0</v>
      </c>
      <c r="AC52" s="48">
        <f ca="1">IF(Y52&gt;Inputs!$B$34,Inputs!$B$34,AA52)</f>
        <v>0</v>
      </c>
      <c r="AD52" s="48">
        <f ca="1">IF(AB52&gt;Inputs!$B$34,Inputs!$B$34,AB52)</f>
        <v>0</v>
      </c>
      <c r="AE52" s="48">
        <f ca="1">IF(AC52&gt;Inputs!$B$34,Inputs!$B$34,AC52)</f>
        <v>0</v>
      </c>
      <c r="AF52" s="49">
        <f ca="1">IF(AND(E52=1,G52=0),Inputs!$B$3,AD52)</f>
        <v>0</v>
      </c>
      <c r="AG52" s="49">
        <f ca="1">IF(AND(E52=1,G52=0),Inputs!$B$3,AE52)</f>
        <v>0</v>
      </c>
    </row>
    <row r="53" spans="1:33" x14ac:dyDescent="0.25">
      <c r="A53" s="6">
        <f>'Salary and Rating'!A54</f>
        <v>0</v>
      </c>
      <c r="B53" s="6">
        <f>'Salary and Rating'!B54</f>
        <v>0</v>
      </c>
      <c r="C53" s="14">
        <f ca="1">'2012-2013'!AF53</f>
        <v>0</v>
      </c>
      <c r="D53" s="44">
        <f ca="1">IF('2012-2013'!G53=0,0,'2012-2013'!D53+1)</f>
        <v>0</v>
      </c>
      <c r="E53" s="48">
        <f>'2012-2013'!E53</f>
        <v>0</v>
      </c>
      <c r="F53" s="42">
        <f ca="1">IF('Salary and Rating'!F54=1,VLOOKUP(D53,'Attrition Probabilities'!$A$5:$E$45,2,TRUE),IF('Salary and Rating'!F54=2,VLOOKUP(D53,'Attrition Probabilities'!$A$5:$E$45,3,TRUE),IF('Salary and Rating'!F54=3,VLOOKUP(D53,'Attrition Probabilities'!$A$5:$E$45,4,TRUE),IF('Salary and Rating'!F54=4,VLOOKUP(D53,'Attrition Probabilities'!$A$5:$E$45,5,TRUE),0))))</f>
        <v>0</v>
      </c>
      <c r="G53" s="48">
        <f t="shared" ca="1" si="0"/>
        <v>0</v>
      </c>
      <c r="H53" s="48">
        <f ca="1">IF(E53=0,0,IF(RAND()&lt;'Demand Component Probability'!$B$4,1,0))</f>
        <v>0</v>
      </c>
      <c r="I53" s="48">
        <f ca="1">IF(E53=0,0,IF(RAND()&lt;'Demand Component Probability'!$B$5,1,0))</f>
        <v>0</v>
      </c>
      <c r="J53" s="48">
        <f ca="1">IF(E53=0,0,IF(RAND()&lt;'Demand Component Probability'!$B$6,1,0))</f>
        <v>0</v>
      </c>
      <c r="K53" s="48">
        <f ca="1">'Salary and Rating'!L54</f>
        <v>0</v>
      </c>
      <c r="L53" s="48">
        <f ca="1">IFERROR(IF(VLOOKUP(K53,Inputs!$A$20:$G$29,3,FALSE)="Stipend Award",VLOOKUP(K53,Inputs!$A$7:$G$16,3,FALSE),0),0)</f>
        <v>0</v>
      </c>
      <c r="M53" s="48">
        <f ca="1">IFERROR(IF(VLOOKUP(K53,Inputs!$A$20:$G$29,4,FALSE)="Stipend Award",VLOOKUP(K53,Inputs!$A$7:$G$16,4,FALSE),0),0)</f>
        <v>0</v>
      </c>
      <c r="N53" s="48">
        <f ca="1">IFERROR(IF(H53=1,IF(VLOOKUP(K53,Inputs!$A$20:$G$29,5,FALSE)="Stipend Award",VLOOKUP(K53,Inputs!$A$7:$G$16,5,FALSE),0),0),0)</f>
        <v>0</v>
      </c>
      <c r="O53" s="48">
        <f ca="1">IFERROR(IF(I53=1,IF(VLOOKUP(K53,Inputs!$A$20:$G$29,6,FALSE)="Stipend Award",VLOOKUP(K53,Inputs!$A$7:$G$16,6,FALSE),0),0),0)</f>
        <v>0</v>
      </c>
      <c r="P53" s="48">
        <f ca="1">IFERROR(IF(J53=1,IF(VLOOKUP(K53,Inputs!$A$20:$G$29,7,FALSE)="Stipend Award",VLOOKUP(K53,Inputs!$A$7:$G$16,7,FALSE),0),0),0)</f>
        <v>0</v>
      </c>
      <c r="Q53" s="48">
        <f ca="1">IFERROR(IF(VLOOKUP(K53,Inputs!$A$20:$G$29,3,FALSE)="Base Increase",VLOOKUP(K53,Inputs!$A$7:$G$16,3,FALSE),0),0)</f>
        <v>0</v>
      </c>
      <c r="R53" s="48">
        <f ca="1">IFERROR(IF(VLOOKUP(K53,Inputs!$A$20:$G$29,4,FALSE)="Base Increase",VLOOKUP(K53,Inputs!$A$7:$G$16,4,FALSE),0),0)</f>
        <v>0</v>
      </c>
      <c r="S53" s="48">
        <f ca="1">IFERROR(IF(H53=1,IF(VLOOKUP(K53,Inputs!$A$20:$G$29,5,FALSE)="Base Increase",VLOOKUP(K53,Inputs!$A$7:$G$16,5,FALSE),0),0),0)</f>
        <v>0</v>
      </c>
      <c r="T53" s="48">
        <f ca="1">IFERROR(IF(I53=1,IF(VLOOKUP(K53,Inputs!$A$20:$G$29,6,FALSE)="Base Increase",VLOOKUP(K53,Inputs!$A$7:$G$16,6,FALSE),0),0),0)</f>
        <v>0</v>
      </c>
      <c r="U53" s="48">
        <f ca="1">IFERROR(IF(J53=1,IF(VLOOKUP(K53,Inputs!$A$20:$G$29,7,FALSE)="Base Increase",VLOOKUP(K53,Inputs!$A$7:$G$16,7,FALSE),0),0),0)</f>
        <v>0</v>
      </c>
      <c r="V53" s="48">
        <f t="shared" ca="1" si="1"/>
        <v>0</v>
      </c>
      <c r="W53" s="48">
        <f t="shared" ca="1" si="2"/>
        <v>0</v>
      </c>
      <c r="X53" s="48">
        <f t="shared" ca="1" si="3"/>
        <v>0</v>
      </c>
      <c r="Y53" s="48">
        <f t="shared" ca="1" si="4"/>
        <v>0</v>
      </c>
      <c r="Z53" s="48">
        <f ca="1">IF(AND(K53&lt;=4,X53&gt;Inputs!$B$32),MAX(C53,Inputs!$B$32),X53)</f>
        <v>0</v>
      </c>
      <c r="AA53" s="48">
        <f ca="1">IF(AND(K53&lt;=4,Y53&gt;Inputs!$B$32),MAX(C53,Inputs!$B$32),Y53)</f>
        <v>0</v>
      </c>
      <c r="AB53" s="48">
        <f ca="1">IF(AND(K53&lt;=7,Z53&gt;Inputs!$B$33),MAX(C53,Inputs!$B$33),Z53)</f>
        <v>0</v>
      </c>
      <c r="AC53" s="48">
        <f ca="1">IF(Y53&gt;Inputs!$B$34,Inputs!$B$34,AA53)</f>
        <v>0</v>
      </c>
      <c r="AD53" s="48">
        <f ca="1">IF(AB53&gt;Inputs!$B$34,Inputs!$B$34,AB53)</f>
        <v>0</v>
      </c>
      <c r="AE53" s="48">
        <f ca="1">IF(AC53&gt;Inputs!$B$34,Inputs!$B$34,AC53)</f>
        <v>0</v>
      </c>
      <c r="AF53" s="49">
        <f ca="1">IF(AND(E53=1,G53=0),Inputs!$B$3,AD53)</f>
        <v>0</v>
      </c>
      <c r="AG53" s="49">
        <f ca="1">IF(AND(E53=1,G53=0),Inputs!$B$3,AE53)</f>
        <v>0</v>
      </c>
    </row>
    <row r="54" spans="1:33" x14ac:dyDescent="0.25">
      <c r="A54" s="6">
        <f>'Salary and Rating'!A55</f>
        <v>0</v>
      </c>
      <c r="B54" s="6">
        <f>'Salary and Rating'!B55</f>
        <v>0</v>
      </c>
      <c r="C54" s="14">
        <f ca="1">'2012-2013'!AF54</f>
        <v>0</v>
      </c>
      <c r="D54" s="44">
        <f ca="1">IF('2012-2013'!G54=0,0,'2012-2013'!D54+1)</f>
        <v>0</v>
      </c>
      <c r="E54" s="48">
        <f>'2012-2013'!E54</f>
        <v>0</v>
      </c>
      <c r="F54" s="42">
        <f ca="1">IF('Salary and Rating'!F55=1,VLOOKUP(D54,'Attrition Probabilities'!$A$5:$E$45,2,TRUE),IF('Salary and Rating'!F55=2,VLOOKUP(D54,'Attrition Probabilities'!$A$5:$E$45,3,TRUE),IF('Salary and Rating'!F55=3,VLOOKUP(D54,'Attrition Probabilities'!$A$5:$E$45,4,TRUE),IF('Salary and Rating'!F55=4,VLOOKUP(D54,'Attrition Probabilities'!$A$5:$E$45,5,TRUE),0))))</f>
        <v>0</v>
      </c>
      <c r="G54" s="48">
        <f t="shared" ca="1" si="0"/>
        <v>0</v>
      </c>
      <c r="H54" s="48">
        <f ca="1">IF(E54=0,0,IF(RAND()&lt;'Demand Component Probability'!$B$4,1,0))</f>
        <v>0</v>
      </c>
      <c r="I54" s="48">
        <f ca="1">IF(E54=0,0,IF(RAND()&lt;'Demand Component Probability'!$B$5,1,0))</f>
        <v>0</v>
      </c>
      <c r="J54" s="48">
        <f ca="1">IF(E54=0,0,IF(RAND()&lt;'Demand Component Probability'!$B$6,1,0))</f>
        <v>0</v>
      </c>
      <c r="K54" s="48">
        <f ca="1">'Salary and Rating'!L55</f>
        <v>0</v>
      </c>
      <c r="L54" s="48">
        <f ca="1">IFERROR(IF(VLOOKUP(K54,Inputs!$A$20:$G$29,3,FALSE)="Stipend Award",VLOOKUP(K54,Inputs!$A$7:$G$16,3,FALSE),0),0)</f>
        <v>0</v>
      </c>
      <c r="M54" s="48">
        <f ca="1">IFERROR(IF(VLOOKUP(K54,Inputs!$A$20:$G$29,4,FALSE)="Stipend Award",VLOOKUP(K54,Inputs!$A$7:$G$16,4,FALSE),0),0)</f>
        <v>0</v>
      </c>
      <c r="N54" s="48">
        <f ca="1">IFERROR(IF(H54=1,IF(VLOOKUP(K54,Inputs!$A$20:$G$29,5,FALSE)="Stipend Award",VLOOKUP(K54,Inputs!$A$7:$G$16,5,FALSE),0),0),0)</f>
        <v>0</v>
      </c>
      <c r="O54" s="48">
        <f ca="1">IFERROR(IF(I54=1,IF(VLOOKUP(K54,Inputs!$A$20:$G$29,6,FALSE)="Stipend Award",VLOOKUP(K54,Inputs!$A$7:$G$16,6,FALSE),0),0),0)</f>
        <v>0</v>
      </c>
      <c r="P54" s="48">
        <f ca="1">IFERROR(IF(J54=1,IF(VLOOKUP(K54,Inputs!$A$20:$G$29,7,FALSE)="Stipend Award",VLOOKUP(K54,Inputs!$A$7:$G$16,7,FALSE),0),0),0)</f>
        <v>0</v>
      </c>
      <c r="Q54" s="48">
        <f ca="1">IFERROR(IF(VLOOKUP(K54,Inputs!$A$20:$G$29,3,FALSE)="Base Increase",VLOOKUP(K54,Inputs!$A$7:$G$16,3,FALSE),0),0)</f>
        <v>0</v>
      </c>
      <c r="R54" s="48">
        <f ca="1">IFERROR(IF(VLOOKUP(K54,Inputs!$A$20:$G$29,4,FALSE)="Base Increase",VLOOKUP(K54,Inputs!$A$7:$G$16,4,FALSE),0),0)</f>
        <v>0</v>
      </c>
      <c r="S54" s="48">
        <f ca="1">IFERROR(IF(H54=1,IF(VLOOKUP(K54,Inputs!$A$20:$G$29,5,FALSE)="Base Increase",VLOOKUP(K54,Inputs!$A$7:$G$16,5,FALSE),0),0),0)</f>
        <v>0</v>
      </c>
      <c r="T54" s="48">
        <f ca="1">IFERROR(IF(I54=1,IF(VLOOKUP(K54,Inputs!$A$20:$G$29,6,FALSE)="Base Increase",VLOOKUP(K54,Inputs!$A$7:$G$16,6,FALSE),0),0),0)</f>
        <v>0</v>
      </c>
      <c r="U54" s="48">
        <f ca="1">IFERROR(IF(J54=1,IF(VLOOKUP(K54,Inputs!$A$20:$G$29,7,FALSE)="Base Increase",VLOOKUP(K54,Inputs!$A$7:$G$16,7,FALSE),0),0),0)</f>
        <v>0</v>
      </c>
      <c r="V54" s="48">
        <f t="shared" ca="1" si="1"/>
        <v>0</v>
      </c>
      <c r="W54" s="48">
        <f t="shared" ca="1" si="2"/>
        <v>0</v>
      </c>
      <c r="X54" s="48">
        <f t="shared" ca="1" si="3"/>
        <v>0</v>
      </c>
      <c r="Y54" s="48">
        <f t="shared" ca="1" si="4"/>
        <v>0</v>
      </c>
      <c r="Z54" s="48">
        <f ca="1">IF(AND(K54&lt;=4,X54&gt;Inputs!$B$32),MAX(C54,Inputs!$B$32),X54)</f>
        <v>0</v>
      </c>
      <c r="AA54" s="48">
        <f ca="1">IF(AND(K54&lt;=4,Y54&gt;Inputs!$B$32),MAX(C54,Inputs!$B$32),Y54)</f>
        <v>0</v>
      </c>
      <c r="AB54" s="48">
        <f ca="1">IF(AND(K54&lt;=7,Z54&gt;Inputs!$B$33),MAX(C54,Inputs!$B$33),Z54)</f>
        <v>0</v>
      </c>
      <c r="AC54" s="48">
        <f ca="1">IF(Y54&gt;Inputs!$B$34,Inputs!$B$34,AA54)</f>
        <v>0</v>
      </c>
      <c r="AD54" s="48">
        <f ca="1">IF(AB54&gt;Inputs!$B$34,Inputs!$B$34,AB54)</f>
        <v>0</v>
      </c>
      <c r="AE54" s="48">
        <f ca="1">IF(AC54&gt;Inputs!$B$34,Inputs!$B$34,AC54)</f>
        <v>0</v>
      </c>
      <c r="AF54" s="49">
        <f ca="1">IF(AND(E54=1,G54=0),Inputs!$B$3,AD54)</f>
        <v>0</v>
      </c>
      <c r="AG54" s="49">
        <f ca="1">IF(AND(E54=1,G54=0),Inputs!$B$3,AE54)</f>
        <v>0</v>
      </c>
    </row>
    <row r="55" spans="1:33" x14ac:dyDescent="0.25">
      <c r="A55" s="6">
        <f>'Salary and Rating'!A56</f>
        <v>0</v>
      </c>
      <c r="B55" s="6">
        <f>'Salary and Rating'!B56</f>
        <v>0</v>
      </c>
      <c r="C55" s="14">
        <f ca="1">'2012-2013'!AF55</f>
        <v>0</v>
      </c>
      <c r="D55" s="44">
        <f ca="1">IF('2012-2013'!G55=0,0,'2012-2013'!D55+1)</f>
        <v>0</v>
      </c>
      <c r="E55" s="48">
        <f>'2012-2013'!E55</f>
        <v>0</v>
      </c>
      <c r="F55" s="42">
        <f ca="1">IF('Salary and Rating'!F56=1,VLOOKUP(D55,'Attrition Probabilities'!$A$5:$E$45,2,TRUE),IF('Salary and Rating'!F56=2,VLOOKUP(D55,'Attrition Probabilities'!$A$5:$E$45,3,TRUE),IF('Salary and Rating'!F56=3,VLOOKUP(D55,'Attrition Probabilities'!$A$5:$E$45,4,TRUE),IF('Salary and Rating'!F56=4,VLOOKUP(D55,'Attrition Probabilities'!$A$5:$E$45,5,TRUE),0))))</f>
        <v>0</v>
      </c>
      <c r="G55" s="48">
        <f t="shared" ca="1" si="0"/>
        <v>0</v>
      </c>
      <c r="H55" s="48">
        <f ca="1">IF(E55=0,0,IF(RAND()&lt;'Demand Component Probability'!$B$4,1,0))</f>
        <v>0</v>
      </c>
      <c r="I55" s="48">
        <f ca="1">IF(E55=0,0,IF(RAND()&lt;'Demand Component Probability'!$B$5,1,0))</f>
        <v>0</v>
      </c>
      <c r="J55" s="48">
        <f ca="1">IF(E55=0,0,IF(RAND()&lt;'Demand Component Probability'!$B$6,1,0))</f>
        <v>0</v>
      </c>
      <c r="K55" s="48">
        <f ca="1">'Salary and Rating'!L56</f>
        <v>0</v>
      </c>
      <c r="L55" s="48">
        <f ca="1">IFERROR(IF(VLOOKUP(K55,Inputs!$A$20:$G$29,3,FALSE)="Stipend Award",VLOOKUP(K55,Inputs!$A$7:$G$16,3,FALSE),0),0)</f>
        <v>0</v>
      </c>
      <c r="M55" s="48">
        <f ca="1">IFERROR(IF(VLOOKUP(K55,Inputs!$A$20:$G$29,4,FALSE)="Stipend Award",VLOOKUP(K55,Inputs!$A$7:$G$16,4,FALSE),0),0)</f>
        <v>0</v>
      </c>
      <c r="N55" s="48">
        <f ca="1">IFERROR(IF(H55=1,IF(VLOOKUP(K55,Inputs!$A$20:$G$29,5,FALSE)="Stipend Award",VLOOKUP(K55,Inputs!$A$7:$G$16,5,FALSE),0),0),0)</f>
        <v>0</v>
      </c>
      <c r="O55" s="48">
        <f ca="1">IFERROR(IF(I55=1,IF(VLOOKUP(K55,Inputs!$A$20:$G$29,6,FALSE)="Stipend Award",VLOOKUP(K55,Inputs!$A$7:$G$16,6,FALSE),0),0),0)</f>
        <v>0</v>
      </c>
      <c r="P55" s="48">
        <f ca="1">IFERROR(IF(J55=1,IF(VLOOKUP(K55,Inputs!$A$20:$G$29,7,FALSE)="Stipend Award",VLOOKUP(K55,Inputs!$A$7:$G$16,7,FALSE),0),0),0)</f>
        <v>0</v>
      </c>
      <c r="Q55" s="48">
        <f ca="1">IFERROR(IF(VLOOKUP(K55,Inputs!$A$20:$G$29,3,FALSE)="Base Increase",VLOOKUP(K55,Inputs!$A$7:$G$16,3,FALSE),0),0)</f>
        <v>0</v>
      </c>
      <c r="R55" s="48">
        <f ca="1">IFERROR(IF(VLOOKUP(K55,Inputs!$A$20:$G$29,4,FALSE)="Base Increase",VLOOKUP(K55,Inputs!$A$7:$G$16,4,FALSE),0),0)</f>
        <v>0</v>
      </c>
      <c r="S55" s="48">
        <f ca="1">IFERROR(IF(H55=1,IF(VLOOKUP(K55,Inputs!$A$20:$G$29,5,FALSE)="Base Increase",VLOOKUP(K55,Inputs!$A$7:$G$16,5,FALSE),0),0),0)</f>
        <v>0</v>
      </c>
      <c r="T55" s="48">
        <f ca="1">IFERROR(IF(I55=1,IF(VLOOKUP(K55,Inputs!$A$20:$G$29,6,FALSE)="Base Increase",VLOOKUP(K55,Inputs!$A$7:$G$16,6,FALSE),0),0),0)</f>
        <v>0</v>
      </c>
      <c r="U55" s="48">
        <f ca="1">IFERROR(IF(J55=1,IF(VLOOKUP(K55,Inputs!$A$20:$G$29,7,FALSE)="Base Increase",VLOOKUP(K55,Inputs!$A$7:$G$16,7,FALSE),0),0),0)</f>
        <v>0</v>
      </c>
      <c r="V55" s="48">
        <f t="shared" ca="1" si="1"/>
        <v>0</v>
      </c>
      <c r="W55" s="48">
        <f t="shared" ca="1" si="2"/>
        <v>0</v>
      </c>
      <c r="X55" s="48">
        <f t="shared" ca="1" si="3"/>
        <v>0</v>
      </c>
      <c r="Y55" s="48">
        <f t="shared" ca="1" si="4"/>
        <v>0</v>
      </c>
      <c r="Z55" s="48">
        <f ca="1">IF(AND(K55&lt;=4,X55&gt;Inputs!$B$32),MAX(C55,Inputs!$B$32),X55)</f>
        <v>0</v>
      </c>
      <c r="AA55" s="48">
        <f ca="1">IF(AND(K55&lt;=4,Y55&gt;Inputs!$B$32),MAX(C55,Inputs!$B$32),Y55)</f>
        <v>0</v>
      </c>
      <c r="AB55" s="48">
        <f ca="1">IF(AND(K55&lt;=7,Z55&gt;Inputs!$B$33),MAX(C55,Inputs!$B$33),Z55)</f>
        <v>0</v>
      </c>
      <c r="AC55" s="48">
        <f ca="1">IF(Y55&gt;Inputs!$B$34,Inputs!$B$34,AA55)</f>
        <v>0</v>
      </c>
      <c r="AD55" s="48">
        <f ca="1">IF(AB55&gt;Inputs!$B$34,Inputs!$B$34,AB55)</f>
        <v>0</v>
      </c>
      <c r="AE55" s="48">
        <f ca="1">IF(AC55&gt;Inputs!$B$34,Inputs!$B$34,AC55)</f>
        <v>0</v>
      </c>
      <c r="AF55" s="49">
        <f ca="1">IF(AND(E55=1,G55=0),Inputs!$B$3,AD55)</f>
        <v>0</v>
      </c>
      <c r="AG55" s="49">
        <f ca="1">IF(AND(E55=1,G55=0),Inputs!$B$3,AE55)</f>
        <v>0</v>
      </c>
    </row>
    <row r="56" spans="1:33" x14ac:dyDescent="0.25">
      <c r="A56" s="6">
        <f>'Salary and Rating'!A57</f>
        <v>0</v>
      </c>
      <c r="B56" s="6">
        <f>'Salary and Rating'!B57</f>
        <v>0</v>
      </c>
      <c r="C56" s="14">
        <f ca="1">'2012-2013'!AF56</f>
        <v>0</v>
      </c>
      <c r="D56" s="44">
        <f ca="1">IF('2012-2013'!G56=0,0,'2012-2013'!D56+1)</f>
        <v>0</v>
      </c>
      <c r="E56" s="48">
        <f>'2012-2013'!E56</f>
        <v>0</v>
      </c>
      <c r="F56" s="42">
        <f ca="1">IF('Salary and Rating'!F57=1,VLOOKUP(D56,'Attrition Probabilities'!$A$5:$E$45,2,TRUE),IF('Salary and Rating'!F57=2,VLOOKUP(D56,'Attrition Probabilities'!$A$5:$E$45,3,TRUE),IF('Salary and Rating'!F57=3,VLOOKUP(D56,'Attrition Probabilities'!$A$5:$E$45,4,TRUE),IF('Salary and Rating'!F57=4,VLOOKUP(D56,'Attrition Probabilities'!$A$5:$E$45,5,TRUE),0))))</f>
        <v>0</v>
      </c>
      <c r="G56" s="48">
        <f t="shared" ca="1" si="0"/>
        <v>0</v>
      </c>
      <c r="H56" s="48">
        <f ca="1">IF(E56=0,0,IF(RAND()&lt;'Demand Component Probability'!$B$4,1,0))</f>
        <v>0</v>
      </c>
      <c r="I56" s="48">
        <f ca="1">IF(E56=0,0,IF(RAND()&lt;'Demand Component Probability'!$B$5,1,0))</f>
        <v>0</v>
      </c>
      <c r="J56" s="48">
        <f ca="1">IF(E56=0,0,IF(RAND()&lt;'Demand Component Probability'!$B$6,1,0))</f>
        <v>0</v>
      </c>
      <c r="K56" s="48">
        <f ca="1">'Salary and Rating'!L57</f>
        <v>0</v>
      </c>
      <c r="L56" s="48">
        <f ca="1">IFERROR(IF(VLOOKUP(K56,Inputs!$A$20:$G$29,3,FALSE)="Stipend Award",VLOOKUP(K56,Inputs!$A$7:$G$16,3,FALSE),0),0)</f>
        <v>0</v>
      </c>
      <c r="M56" s="48">
        <f ca="1">IFERROR(IF(VLOOKUP(K56,Inputs!$A$20:$G$29,4,FALSE)="Stipend Award",VLOOKUP(K56,Inputs!$A$7:$G$16,4,FALSE),0),0)</f>
        <v>0</v>
      </c>
      <c r="N56" s="48">
        <f ca="1">IFERROR(IF(H56=1,IF(VLOOKUP(K56,Inputs!$A$20:$G$29,5,FALSE)="Stipend Award",VLOOKUP(K56,Inputs!$A$7:$G$16,5,FALSE),0),0),0)</f>
        <v>0</v>
      </c>
      <c r="O56" s="48">
        <f ca="1">IFERROR(IF(I56=1,IF(VLOOKUP(K56,Inputs!$A$20:$G$29,6,FALSE)="Stipend Award",VLOOKUP(K56,Inputs!$A$7:$G$16,6,FALSE),0),0),0)</f>
        <v>0</v>
      </c>
      <c r="P56" s="48">
        <f ca="1">IFERROR(IF(J56=1,IF(VLOOKUP(K56,Inputs!$A$20:$G$29,7,FALSE)="Stipend Award",VLOOKUP(K56,Inputs!$A$7:$G$16,7,FALSE),0),0),0)</f>
        <v>0</v>
      </c>
      <c r="Q56" s="48">
        <f ca="1">IFERROR(IF(VLOOKUP(K56,Inputs!$A$20:$G$29,3,FALSE)="Base Increase",VLOOKUP(K56,Inputs!$A$7:$G$16,3,FALSE),0),0)</f>
        <v>0</v>
      </c>
      <c r="R56" s="48">
        <f ca="1">IFERROR(IF(VLOOKUP(K56,Inputs!$A$20:$G$29,4,FALSE)="Base Increase",VLOOKUP(K56,Inputs!$A$7:$G$16,4,FALSE),0),0)</f>
        <v>0</v>
      </c>
      <c r="S56" s="48">
        <f ca="1">IFERROR(IF(H56=1,IF(VLOOKUP(K56,Inputs!$A$20:$G$29,5,FALSE)="Base Increase",VLOOKUP(K56,Inputs!$A$7:$G$16,5,FALSE),0),0),0)</f>
        <v>0</v>
      </c>
      <c r="T56" s="48">
        <f ca="1">IFERROR(IF(I56=1,IF(VLOOKUP(K56,Inputs!$A$20:$G$29,6,FALSE)="Base Increase",VLOOKUP(K56,Inputs!$A$7:$G$16,6,FALSE),0),0),0)</f>
        <v>0</v>
      </c>
      <c r="U56" s="48">
        <f ca="1">IFERROR(IF(J56=1,IF(VLOOKUP(K56,Inputs!$A$20:$G$29,7,FALSE)="Base Increase",VLOOKUP(K56,Inputs!$A$7:$G$16,7,FALSE),0),0),0)</f>
        <v>0</v>
      </c>
      <c r="V56" s="48">
        <f t="shared" ca="1" si="1"/>
        <v>0</v>
      </c>
      <c r="W56" s="48">
        <f t="shared" ca="1" si="2"/>
        <v>0</v>
      </c>
      <c r="X56" s="48">
        <f t="shared" ca="1" si="3"/>
        <v>0</v>
      </c>
      <c r="Y56" s="48">
        <f t="shared" ca="1" si="4"/>
        <v>0</v>
      </c>
      <c r="Z56" s="48">
        <f ca="1">IF(AND(K56&lt;=4,X56&gt;Inputs!$B$32),MAX(C56,Inputs!$B$32),X56)</f>
        <v>0</v>
      </c>
      <c r="AA56" s="48">
        <f ca="1">IF(AND(K56&lt;=4,Y56&gt;Inputs!$B$32),MAX(C56,Inputs!$B$32),Y56)</f>
        <v>0</v>
      </c>
      <c r="AB56" s="48">
        <f ca="1">IF(AND(K56&lt;=7,Z56&gt;Inputs!$B$33),MAX(C56,Inputs!$B$33),Z56)</f>
        <v>0</v>
      </c>
      <c r="AC56" s="48">
        <f ca="1">IF(Y56&gt;Inputs!$B$34,Inputs!$B$34,AA56)</f>
        <v>0</v>
      </c>
      <c r="AD56" s="48">
        <f ca="1">IF(AB56&gt;Inputs!$B$34,Inputs!$B$34,AB56)</f>
        <v>0</v>
      </c>
      <c r="AE56" s="48">
        <f ca="1">IF(AC56&gt;Inputs!$B$34,Inputs!$B$34,AC56)</f>
        <v>0</v>
      </c>
      <c r="AF56" s="49">
        <f ca="1">IF(AND(E56=1,G56=0),Inputs!$B$3,AD56)</f>
        <v>0</v>
      </c>
      <c r="AG56" s="49">
        <f ca="1">IF(AND(E56=1,G56=0),Inputs!$B$3,AE56)</f>
        <v>0</v>
      </c>
    </row>
    <row r="57" spans="1:33" x14ac:dyDescent="0.25">
      <c r="A57" s="6">
        <f>'Salary and Rating'!A58</f>
        <v>0</v>
      </c>
      <c r="B57" s="6">
        <f>'Salary and Rating'!B58</f>
        <v>0</v>
      </c>
      <c r="C57" s="14">
        <f ca="1">'2012-2013'!AF57</f>
        <v>0</v>
      </c>
      <c r="D57" s="44">
        <f ca="1">IF('2012-2013'!G57=0,0,'2012-2013'!D57+1)</f>
        <v>0</v>
      </c>
      <c r="E57" s="48">
        <f>'2012-2013'!E57</f>
        <v>0</v>
      </c>
      <c r="F57" s="42">
        <f ca="1">IF('Salary and Rating'!F58=1,VLOOKUP(D57,'Attrition Probabilities'!$A$5:$E$45,2,TRUE),IF('Salary and Rating'!F58=2,VLOOKUP(D57,'Attrition Probabilities'!$A$5:$E$45,3,TRUE),IF('Salary and Rating'!F58=3,VLOOKUP(D57,'Attrition Probabilities'!$A$5:$E$45,4,TRUE),IF('Salary and Rating'!F58=4,VLOOKUP(D57,'Attrition Probabilities'!$A$5:$E$45,5,TRUE),0))))</f>
        <v>0</v>
      </c>
      <c r="G57" s="48">
        <f t="shared" ca="1" si="0"/>
        <v>0</v>
      </c>
      <c r="H57" s="48">
        <f ca="1">IF(E57=0,0,IF(RAND()&lt;'Demand Component Probability'!$B$4,1,0))</f>
        <v>0</v>
      </c>
      <c r="I57" s="48">
        <f ca="1">IF(E57=0,0,IF(RAND()&lt;'Demand Component Probability'!$B$5,1,0))</f>
        <v>0</v>
      </c>
      <c r="J57" s="48">
        <f ca="1">IF(E57=0,0,IF(RAND()&lt;'Demand Component Probability'!$B$6,1,0))</f>
        <v>0</v>
      </c>
      <c r="K57" s="48">
        <f ca="1">'Salary and Rating'!L58</f>
        <v>0</v>
      </c>
      <c r="L57" s="48">
        <f ca="1">IFERROR(IF(VLOOKUP(K57,Inputs!$A$20:$G$29,3,FALSE)="Stipend Award",VLOOKUP(K57,Inputs!$A$7:$G$16,3,FALSE),0),0)</f>
        <v>0</v>
      </c>
      <c r="M57" s="48">
        <f ca="1">IFERROR(IF(VLOOKUP(K57,Inputs!$A$20:$G$29,4,FALSE)="Stipend Award",VLOOKUP(K57,Inputs!$A$7:$G$16,4,FALSE),0),0)</f>
        <v>0</v>
      </c>
      <c r="N57" s="48">
        <f ca="1">IFERROR(IF(H57=1,IF(VLOOKUP(K57,Inputs!$A$20:$G$29,5,FALSE)="Stipend Award",VLOOKUP(K57,Inputs!$A$7:$G$16,5,FALSE),0),0),0)</f>
        <v>0</v>
      </c>
      <c r="O57" s="48">
        <f ca="1">IFERROR(IF(I57=1,IF(VLOOKUP(K57,Inputs!$A$20:$G$29,6,FALSE)="Stipend Award",VLOOKUP(K57,Inputs!$A$7:$G$16,6,FALSE),0),0),0)</f>
        <v>0</v>
      </c>
      <c r="P57" s="48">
        <f ca="1">IFERROR(IF(J57=1,IF(VLOOKUP(K57,Inputs!$A$20:$G$29,7,FALSE)="Stipend Award",VLOOKUP(K57,Inputs!$A$7:$G$16,7,FALSE),0),0),0)</f>
        <v>0</v>
      </c>
      <c r="Q57" s="48">
        <f ca="1">IFERROR(IF(VLOOKUP(K57,Inputs!$A$20:$G$29,3,FALSE)="Base Increase",VLOOKUP(K57,Inputs!$A$7:$G$16,3,FALSE),0),0)</f>
        <v>0</v>
      </c>
      <c r="R57" s="48">
        <f ca="1">IFERROR(IF(VLOOKUP(K57,Inputs!$A$20:$G$29,4,FALSE)="Base Increase",VLOOKUP(K57,Inputs!$A$7:$G$16,4,FALSE),0),0)</f>
        <v>0</v>
      </c>
      <c r="S57" s="48">
        <f ca="1">IFERROR(IF(H57=1,IF(VLOOKUP(K57,Inputs!$A$20:$G$29,5,FALSE)="Base Increase",VLOOKUP(K57,Inputs!$A$7:$G$16,5,FALSE),0),0),0)</f>
        <v>0</v>
      </c>
      <c r="T57" s="48">
        <f ca="1">IFERROR(IF(I57=1,IF(VLOOKUP(K57,Inputs!$A$20:$G$29,6,FALSE)="Base Increase",VLOOKUP(K57,Inputs!$A$7:$G$16,6,FALSE),0),0),0)</f>
        <v>0</v>
      </c>
      <c r="U57" s="48">
        <f ca="1">IFERROR(IF(J57=1,IF(VLOOKUP(K57,Inputs!$A$20:$G$29,7,FALSE)="Base Increase",VLOOKUP(K57,Inputs!$A$7:$G$16,7,FALSE),0),0),0)</f>
        <v>0</v>
      </c>
      <c r="V57" s="48">
        <f t="shared" ca="1" si="1"/>
        <v>0</v>
      </c>
      <c r="W57" s="48">
        <f t="shared" ca="1" si="2"/>
        <v>0</v>
      </c>
      <c r="X57" s="48">
        <f t="shared" ca="1" si="3"/>
        <v>0</v>
      </c>
      <c r="Y57" s="48">
        <f t="shared" ca="1" si="4"/>
        <v>0</v>
      </c>
      <c r="Z57" s="48">
        <f ca="1">IF(AND(K57&lt;=4,X57&gt;Inputs!$B$32),MAX(C57,Inputs!$B$32),X57)</f>
        <v>0</v>
      </c>
      <c r="AA57" s="48">
        <f ca="1">IF(AND(K57&lt;=4,Y57&gt;Inputs!$B$32),MAX(C57,Inputs!$B$32),Y57)</f>
        <v>0</v>
      </c>
      <c r="AB57" s="48">
        <f ca="1">IF(AND(K57&lt;=7,Z57&gt;Inputs!$B$33),MAX(C57,Inputs!$B$33),Z57)</f>
        <v>0</v>
      </c>
      <c r="AC57" s="48">
        <f ca="1">IF(Y57&gt;Inputs!$B$34,Inputs!$B$34,AA57)</f>
        <v>0</v>
      </c>
      <c r="AD57" s="48">
        <f ca="1">IF(AB57&gt;Inputs!$B$34,Inputs!$B$34,AB57)</f>
        <v>0</v>
      </c>
      <c r="AE57" s="48">
        <f ca="1">IF(AC57&gt;Inputs!$B$34,Inputs!$B$34,AC57)</f>
        <v>0</v>
      </c>
      <c r="AF57" s="49">
        <f ca="1">IF(AND(E57=1,G57=0),Inputs!$B$3,AD57)</f>
        <v>0</v>
      </c>
      <c r="AG57" s="49">
        <f ca="1">IF(AND(E57=1,G57=0),Inputs!$B$3,AE57)</f>
        <v>0</v>
      </c>
    </row>
    <row r="58" spans="1:33" x14ac:dyDescent="0.25">
      <c r="A58" s="6">
        <f>'Salary and Rating'!A59</f>
        <v>0</v>
      </c>
      <c r="B58" s="6">
        <f>'Salary and Rating'!B59</f>
        <v>0</v>
      </c>
      <c r="C58" s="14">
        <f ca="1">'2012-2013'!AF58</f>
        <v>0</v>
      </c>
      <c r="D58" s="44">
        <f ca="1">IF('2012-2013'!G58=0,0,'2012-2013'!D58+1)</f>
        <v>0</v>
      </c>
      <c r="E58" s="48">
        <f>'2012-2013'!E58</f>
        <v>0</v>
      </c>
      <c r="F58" s="42">
        <f ca="1">IF('Salary and Rating'!F59=1,VLOOKUP(D58,'Attrition Probabilities'!$A$5:$E$45,2,TRUE),IF('Salary and Rating'!F59=2,VLOOKUP(D58,'Attrition Probabilities'!$A$5:$E$45,3,TRUE),IF('Salary and Rating'!F59=3,VLOOKUP(D58,'Attrition Probabilities'!$A$5:$E$45,4,TRUE),IF('Salary and Rating'!F59=4,VLOOKUP(D58,'Attrition Probabilities'!$A$5:$E$45,5,TRUE),0))))</f>
        <v>0</v>
      </c>
      <c r="G58" s="48">
        <f t="shared" ca="1" si="0"/>
        <v>0</v>
      </c>
      <c r="H58" s="48">
        <f ca="1">IF(E58=0,0,IF(RAND()&lt;'Demand Component Probability'!$B$4,1,0))</f>
        <v>0</v>
      </c>
      <c r="I58" s="48">
        <f ca="1">IF(E58=0,0,IF(RAND()&lt;'Demand Component Probability'!$B$5,1,0))</f>
        <v>0</v>
      </c>
      <c r="J58" s="48">
        <f ca="1">IF(E58=0,0,IF(RAND()&lt;'Demand Component Probability'!$B$6,1,0))</f>
        <v>0</v>
      </c>
      <c r="K58" s="48">
        <f ca="1">'Salary and Rating'!L59</f>
        <v>0</v>
      </c>
      <c r="L58" s="48">
        <f ca="1">IFERROR(IF(VLOOKUP(K58,Inputs!$A$20:$G$29,3,FALSE)="Stipend Award",VLOOKUP(K58,Inputs!$A$7:$G$16,3,FALSE),0),0)</f>
        <v>0</v>
      </c>
      <c r="M58" s="48">
        <f ca="1">IFERROR(IF(VLOOKUP(K58,Inputs!$A$20:$G$29,4,FALSE)="Stipend Award",VLOOKUP(K58,Inputs!$A$7:$G$16,4,FALSE),0),0)</f>
        <v>0</v>
      </c>
      <c r="N58" s="48">
        <f ca="1">IFERROR(IF(H58=1,IF(VLOOKUP(K58,Inputs!$A$20:$G$29,5,FALSE)="Stipend Award",VLOOKUP(K58,Inputs!$A$7:$G$16,5,FALSE),0),0),0)</f>
        <v>0</v>
      </c>
      <c r="O58" s="48">
        <f ca="1">IFERROR(IF(I58=1,IF(VLOOKUP(K58,Inputs!$A$20:$G$29,6,FALSE)="Stipend Award",VLOOKUP(K58,Inputs!$A$7:$G$16,6,FALSE),0),0),0)</f>
        <v>0</v>
      </c>
      <c r="P58" s="48">
        <f ca="1">IFERROR(IF(J58=1,IF(VLOOKUP(K58,Inputs!$A$20:$G$29,7,FALSE)="Stipend Award",VLOOKUP(K58,Inputs!$A$7:$G$16,7,FALSE),0),0),0)</f>
        <v>0</v>
      </c>
      <c r="Q58" s="48">
        <f ca="1">IFERROR(IF(VLOOKUP(K58,Inputs!$A$20:$G$29,3,FALSE)="Base Increase",VLOOKUP(K58,Inputs!$A$7:$G$16,3,FALSE),0),0)</f>
        <v>0</v>
      </c>
      <c r="R58" s="48">
        <f ca="1">IFERROR(IF(VLOOKUP(K58,Inputs!$A$20:$G$29,4,FALSE)="Base Increase",VLOOKUP(K58,Inputs!$A$7:$G$16,4,FALSE),0),0)</f>
        <v>0</v>
      </c>
      <c r="S58" s="48">
        <f ca="1">IFERROR(IF(H58=1,IF(VLOOKUP(K58,Inputs!$A$20:$G$29,5,FALSE)="Base Increase",VLOOKUP(K58,Inputs!$A$7:$G$16,5,FALSE),0),0),0)</f>
        <v>0</v>
      </c>
      <c r="T58" s="48">
        <f ca="1">IFERROR(IF(I58=1,IF(VLOOKUP(K58,Inputs!$A$20:$G$29,6,FALSE)="Base Increase",VLOOKUP(K58,Inputs!$A$7:$G$16,6,FALSE),0),0),0)</f>
        <v>0</v>
      </c>
      <c r="U58" s="48">
        <f ca="1">IFERROR(IF(J58=1,IF(VLOOKUP(K58,Inputs!$A$20:$G$29,7,FALSE)="Base Increase",VLOOKUP(K58,Inputs!$A$7:$G$16,7,FALSE),0),0),0)</f>
        <v>0</v>
      </c>
      <c r="V58" s="48">
        <f t="shared" ca="1" si="1"/>
        <v>0</v>
      </c>
      <c r="W58" s="48">
        <f t="shared" ca="1" si="2"/>
        <v>0</v>
      </c>
      <c r="X58" s="48">
        <f t="shared" ca="1" si="3"/>
        <v>0</v>
      </c>
      <c r="Y58" s="48">
        <f t="shared" ca="1" si="4"/>
        <v>0</v>
      </c>
      <c r="Z58" s="48">
        <f ca="1">IF(AND(K58&lt;=4,X58&gt;Inputs!$B$32),MAX(C58,Inputs!$B$32),X58)</f>
        <v>0</v>
      </c>
      <c r="AA58" s="48">
        <f ca="1">IF(AND(K58&lt;=4,Y58&gt;Inputs!$B$32),MAX(C58,Inputs!$B$32),Y58)</f>
        <v>0</v>
      </c>
      <c r="AB58" s="48">
        <f ca="1">IF(AND(K58&lt;=7,Z58&gt;Inputs!$B$33),MAX(C58,Inputs!$B$33),Z58)</f>
        <v>0</v>
      </c>
      <c r="AC58" s="48">
        <f ca="1">IF(Y58&gt;Inputs!$B$34,Inputs!$B$34,AA58)</f>
        <v>0</v>
      </c>
      <c r="AD58" s="48">
        <f ca="1">IF(AB58&gt;Inputs!$B$34,Inputs!$B$34,AB58)</f>
        <v>0</v>
      </c>
      <c r="AE58" s="48">
        <f ca="1">IF(AC58&gt;Inputs!$B$34,Inputs!$B$34,AC58)</f>
        <v>0</v>
      </c>
      <c r="AF58" s="49">
        <f ca="1">IF(AND(E58=1,G58=0),Inputs!$B$3,AD58)</f>
        <v>0</v>
      </c>
      <c r="AG58" s="49">
        <f ca="1">IF(AND(E58=1,G58=0),Inputs!$B$3,AE58)</f>
        <v>0</v>
      </c>
    </row>
    <row r="59" spans="1:33" x14ac:dyDescent="0.25">
      <c r="A59" s="6">
        <f>'Salary and Rating'!A60</f>
        <v>0</v>
      </c>
      <c r="B59" s="6">
        <f>'Salary and Rating'!B60</f>
        <v>0</v>
      </c>
      <c r="C59" s="14">
        <f ca="1">'2012-2013'!AF59</f>
        <v>0</v>
      </c>
      <c r="D59" s="44">
        <f ca="1">IF('2012-2013'!G59=0,0,'2012-2013'!D59+1)</f>
        <v>0</v>
      </c>
      <c r="E59" s="48">
        <f>'2012-2013'!E59</f>
        <v>0</v>
      </c>
      <c r="F59" s="42">
        <f ca="1">IF('Salary and Rating'!F60=1,VLOOKUP(D59,'Attrition Probabilities'!$A$5:$E$45,2,TRUE),IF('Salary and Rating'!F60=2,VLOOKUP(D59,'Attrition Probabilities'!$A$5:$E$45,3,TRUE),IF('Salary and Rating'!F60=3,VLOOKUP(D59,'Attrition Probabilities'!$A$5:$E$45,4,TRUE),IF('Salary and Rating'!F60=4,VLOOKUP(D59,'Attrition Probabilities'!$A$5:$E$45,5,TRUE),0))))</f>
        <v>0</v>
      </c>
      <c r="G59" s="48">
        <f t="shared" ca="1" si="0"/>
        <v>0</v>
      </c>
      <c r="H59" s="48">
        <f ca="1">IF(E59=0,0,IF(RAND()&lt;'Demand Component Probability'!$B$4,1,0))</f>
        <v>0</v>
      </c>
      <c r="I59" s="48">
        <f ca="1">IF(E59=0,0,IF(RAND()&lt;'Demand Component Probability'!$B$5,1,0))</f>
        <v>0</v>
      </c>
      <c r="J59" s="48">
        <f ca="1">IF(E59=0,0,IF(RAND()&lt;'Demand Component Probability'!$B$6,1,0))</f>
        <v>0</v>
      </c>
      <c r="K59" s="48">
        <f ca="1">'Salary and Rating'!L60</f>
        <v>0</v>
      </c>
      <c r="L59" s="48">
        <f ca="1">IFERROR(IF(VLOOKUP(K59,Inputs!$A$20:$G$29,3,FALSE)="Stipend Award",VLOOKUP(K59,Inputs!$A$7:$G$16,3,FALSE),0),0)</f>
        <v>0</v>
      </c>
      <c r="M59" s="48">
        <f ca="1">IFERROR(IF(VLOOKUP(K59,Inputs!$A$20:$G$29,4,FALSE)="Stipend Award",VLOOKUP(K59,Inputs!$A$7:$G$16,4,FALSE),0),0)</f>
        <v>0</v>
      </c>
      <c r="N59" s="48">
        <f ca="1">IFERROR(IF(H59=1,IF(VLOOKUP(K59,Inputs!$A$20:$G$29,5,FALSE)="Stipend Award",VLOOKUP(K59,Inputs!$A$7:$G$16,5,FALSE),0),0),0)</f>
        <v>0</v>
      </c>
      <c r="O59" s="48">
        <f ca="1">IFERROR(IF(I59=1,IF(VLOOKUP(K59,Inputs!$A$20:$G$29,6,FALSE)="Stipend Award",VLOOKUP(K59,Inputs!$A$7:$G$16,6,FALSE),0),0),0)</f>
        <v>0</v>
      </c>
      <c r="P59" s="48">
        <f ca="1">IFERROR(IF(J59=1,IF(VLOOKUP(K59,Inputs!$A$20:$G$29,7,FALSE)="Stipend Award",VLOOKUP(K59,Inputs!$A$7:$G$16,7,FALSE),0),0),0)</f>
        <v>0</v>
      </c>
      <c r="Q59" s="48">
        <f ca="1">IFERROR(IF(VLOOKUP(K59,Inputs!$A$20:$G$29,3,FALSE)="Base Increase",VLOOKUP(K59,Inputs!$A$7:$G$16,3,FALSE),0),0)</f>
        <v>0</v>
      </c>
      <c r="R59" s="48">
        <f ca="1">IFERROR(IF(VLOOKUP(K59,Inputs!$A$20:$G$29,4,FALSE)="Base Increase",VLOOKUP(K59,Inputs!$A$7:$G$16,4,FALSE),0),0)</f>
        <v>0</v>
      </c>
      <c r="S59" s="48">
        <f ca="1">IFERROR(IF(H59=1,IF(VLOOKUP(K59,Inputs!$A$20:$G$29,5,FALSE)="Base Increase",VLOOKUP(K59,Inputs!$A$7:$G$16,5,FALSE),0),0),0)</f>
        <v>0</v>
      </c>
      <c r="T59" s="48">
        <f ca="1">IFERROR(IF(I59=1,IF(VLOOKUP(K59,Inputs!$A$20:$G$29,6,FALSE)="Base Increase",VLOOKUP(K59,Inputs!$A$7:$G$16,6,FALSE),0),0),0)</f>
        <v>0</v>
      </c>
      <c r="U59" s="48">
        <f ca="1">IFERROR(IF(J59=1,IF(VLOOKUP(K59,Inputs!$A$20:$G$29,7,FALSE)="Base Increase",VLOOKUP(K59,Inputs!$A$7:$G$16,7,FALSE),0),0),0)</f>
        <v>0</v>
      </c>
      <c r="V59" s="48">
        <f t="shared" ca="1" si="1"/>
        <v>0</v>
      </c>
      <c r="W59" s="48">
        <f t="shared" ca="1" si="2"/>
        <v>0</v>
      </c>
      <c r="X59" s="48">
        <f t="shared" ca="1" si="3"/>
        <v>0</v>
      </c>
      <c r="Y59" s="48">
        <f t="shared" ca="1" si="4"/>
        <v>0</v>
      </c>
      <c r="Z59" s="48">
        <f ca="1">IF(AND(K59&lt;=4,X59&gt;Inputs!$B$32),MAX(C59,Inputs!$B$32),X59)</f>
        <v>0</v>
      </c>
      <c r="AA59" s="48">
        <f ca="1">IF(AND(K59&lt;=4,Y59&gt;Inputs!$B$32),MAX(C59,Inputs!$B$32),Y59)</f>
        <v>0</v>
      </c>
      <c r="AB59" s="48">
        <f ca="1">IF(AND(K59&lt;=7,Z59&gt;Inputs!$B$33),MAX(C59,Inputs!$B$33),Z59)</f>
        <v>0</v>
      </c>
      <c r="AC59" s="48">
        <f ca="1">IF(Y59&gt;Inputs!$B$34,Inputs!$B$34,AA59)</f>
        <v>0</v>
      </c>
      <c r="AD59" s="48">
        <f ca="1">IF(AB59&gt;Inputs!$B$34,Inputs!$B$34,AB59)</f>
        <v>0</v>
      </c>
      <c r="AE59" s="48">
        <f ca="1">IF(AC59&gt;Inputs!$B$34,Inputs!$B$34,AC59)</f>
        <v>0</v>
      </c>
      <c r="AF59" s="49">
        <f ca="1">IF(AND(E59=1,G59=0),Inputs!$B$3,AD59)</f>
        <v>0</v>
      </c>
      <c r="AG59" s="49">
        <f ca="1">IF(AND(E59=1,G59=0),Inputs!$B$3,AE59)</f>
        <v>0</v>
      </c>
    </row>
    <row r="60" spans="1:33" x14ac:dyDescent="0.25">
      <c r="A60" s="6">
        <f>'Salary and Rating'!A61</f>
        <v>0</v>
      </c>
      <c r="B60" s="6">
        <f>'Salary and Rating'!B61</f>
        <v>0</v>
      </c>
      <c r="C60" s="14">
        <f ca="1">'2012-2013'!AF60</f>
        <v>0</v>
      </c>
      <c r="D60" s="44">
        <f ca="1">IF('2012-2013'!G60=0,0,'2012-2013'!D60+1)</f>
        <v>0</v>
      </c>
      <c r="E60" s="48">
        <f>'2012-2013'!E60</f>
        <v>0</v>
      </c>
      <c r="F60" s="42">
        <f ca="1">IF('Salary and Rating'!F61=1,VLOOKUP(D60,'Attrition Probabilities'!$A$5:$E$45,2,TRUE),IF('Salary and Rating'!F61=2,VLOOKUP(D60,'Attrition Probabilities'!$A$5:$E$45,3,TRUE),IF('Salary and Rating'!F61=3,VLOOKUP(D60,'Attrition Probabilities'!$A$5:$E$45,4,TRUE),IF('Salary and Rating'!F61=4,VLOOKUP(D60,'Attrition Probabilities'!$A$5:$E$45,5,TRUE),0))))</f>
        <v>0</v>
      </c>
      <c r="G60" s="48">
        <f t="shared" ca="1" si="0"/>
        <v>0</v>
      </c>
      <c r="H60" s="48">
        <f ca="1">IF(E60=0,0,IF(RAND()&lt;'Demand Component Probability'!$B$4,1,0))</f>
        <v>0</v>
      </c>
      <c r="I60" s="48">
        <f ca="1">IF(E60=0,0,IF(RAND()&lt;'Demand Component Probability'!$B$5,1,0))</f>
        <v>0</v>
      </c>
      <c r="J60" s="48">
        <f ca="1">IF(E60=0,0,IF(RAND()&lt;'Demand Component Probability'!$B$6,1,0))</f>
        <v>0</v>
      </c>
      <c r="K60" s="48">
        <f ca="1">'Salary and Rating'!L61</f>
        <v>0</v>
      </c>
      <c r="L60" s="48">
        <f ca="1">IFERROR(IF(VLOOKUP(K60,Inputs!$A$20:$G$29,3,FALSE)="Stipend Award",VLOOKUP(K60,Inputs!$A$7:$G$16,3,FALSE),0),0)</f>
        <v>0</v>
      </c>
      <c r="M60" s="48">
        <f ca="1">IFERROR(IF(VLOOKUP(K60,Inputs!$A$20:$G$29,4,FALSE)="Stipend Award",VLOOKUP(K60,Inputs!$A$7:$G$16,4,FALSE),0),0)</f>
        <v>0</v>
      </c>
      <c r="N60" s="48">
        <f ca="1">IFERROR(IF(H60=1,IF(VLOOKUP(K60,Inputs!$A$20:$G$29,5,FALSE)="Stipend Award",VLOOKUP(K60,Inputs!$A$7:$G$16,5,FALSE),0),0),0)</f>
        <v>0</v>
      </c>
      <c r="O60" s="48">
        <f ca="1">IFERROR(IF(I60=1,IF(VLOOKUP(K60,Inputs!$A$20:$G$29,6,FALSE)="Stipend Award",VLOOKUP(K60,Inputs!$A$7:$G$16,6,FALSE),0),0),0)</f>
        <v>0</v>
      </c>
      <c r="P60" s="48">
        <f ca="1">IFERROR(IF(J60=1,IF(VLOOKUP(K60,Inputs!$A$20:$G$29,7,FALSE)="Stipend Award",VLOOKUP(K60,Inputs!$A$7:$G$16,7,FALSE),0),0),0)</f>
        <v>0</v>
      </c>
      <c r="Q60" s="48">
        <f ca="1">IFERROR(IF(VLOOKUP(K60,Inputs!$A$20:$G$29,3,FALSE)="Base Increase",VLOOKUP(K60,Inputs!$A$7:$G$16,3,FALSE),0),0)</f>
        <v>0</v>
      </c>
      <c r="R60" s="48">
        <f ca="1">IFERROR(IF(VLOOKUP(K60,Inputs!$A$20:$G$29,4,FALSE)="Base Increase",VLOOKUP(K60,Inputs!$A$7:$G$16,4,FALSE),0),0)</f>
        <v>0</v>
      </c>
      <c r="S60" s="48">
        <f ca="1">IFERROR(IF(H60=1,IF(VLOOKUP(K60,Inputs!$A$20:$G$29,5,FALSE)="Base Increase",VLOOKUP(K60,Inputs!$A$7:$G$16,5,FALSE),0),0),0)</f>
        <v>0</v>
      </c>
      <c r="T60" s="48">
        <f ca="1">IFERROR(IF(I60=1,IF(VLOOKUP(K60,Inputs!$A$20:$G$29,6,FALSE)="Base Increase",VLOOKUP(K60,Inputs!$A$7:$G$16,6,FALSE),0),0),0)</f>
        <v>0</v>
      </c>
      <c r="U60" s="48">
        <f ca="1">IFERROR(IF(J60=1,IF(VLOOKUP(K60,Inputs!$A$20:$G$29,7,FALSE)="Base Increase",VLOOKUP(K60,Inputs!$A$7:$G$16,7,FALSE),0),0),0)</f>
        <v>0</v>
      </c>
      <c r="V60" s="48">
        <f t="shared" ca="1" si="1"/>
        <v>0</v>
      </c>
      <c r="W60" s="48">
        <f t="shared" ca="1" si="2"/>
        <v>0</v>
      </c>
      <c r="X60" s="48">
        <f t="shared" ca="1" si="3"/>
        <v>0</v>
      </c>
      <c r="Y60" s="48">
        <f t="shared" ca="1" si="4"/>
        <v>0</v>
      </c>
      <c r="Z60" s="48">
        <f ca="1">IF(AND(K60&lt;=4,X60&gt;Inputs!$B$32),MAX(C60,Inputs!$B$32),X60)</f>
        <v>0</v>
      </c>
      <c r="AA60" s="48">
        <f ca="1">IF(AND(K60&lt;=4,Y60&gt;Inputs!$B$32),MAX(C60,Inputs!$B$32),Y60)</f>
        <v>0</v>
      </c>
      <c r="AB60" s="48">
        <f ca="1">IF(AND(K60&lt;=7,Z60&gt;Inputs!$B$33),MAX(C60,Inputs!$B$33),Z60)</f>
        <v>0</v>
      </c>
      <c r="AC60" s="48">
        <f ca="1">IF(Y60&gt;Inputs!$B$34,Inputs!$B$34,AA60)</f>
        <v>0</v>
      </c>
      <c r="AD60" s="48">
        <f ca="1">IF(AB60&gt;Inputs!$B$34,Inputs!$B$34,AB60)</f>
        <v>0</v>
      </c>
      <c r="AE60" s="48">
        <f ca="1">IF(AC60&gt;Inputs!$B$34,Inputs!$B$34,AC60)</f>
        <v>0</v>
      </c>
      <c r="AF60" s="49">
        <f ca="1">IF(AND(E60=1,G60=0),Inputs!$B$3,AD60)</f>
        <v>0</v>
      </c>
      <c r="AG60" s="49">
        <f ca="1">IF(AND(E60=1,G60=0),Inputs!$B$3,AE60)</f>
        <v>0</v>
      </c>
    </row>
    <row r="61" spans="1:33" x14ac:dyDescent="0.25">
      <c r="A61" s="6">
        <f>'Salary and Rating'!A62</f>
        <v>0</v>
      </c>
      <c r="B61" s="6">
        <f>'Salary and Rating'!B62</f>
        <v>0</v>
      </c>
      <c r="C61" s="14">
        <f ca="1">'2012-2013'!AF61</f>
        <v>0</v>
      </c>
      <c r="D61" s="44">
        <f ca="1">IF('2012-2013'!G61=0,0,'2012-2013'!D61+1)</f>
        <v>0</v>
      </c>
      <c r="E61" s="48">
        <f>'2012-2013'!E61</f>
        <v>0</v>
      </c>
      <c r="F61" s="42">
        <f ca="1">IF('Salary and Rating'!F62=1,VLOOKUP(D61,'Attrition Probabilities'!$A$5:$E$45,2,TRUE),IF('Salary and Rating'!F62=2,VLOOKUP(D61,'Attrition Probabilities'!$A$5:$E$45,3,TRUE),IF('Salary and Rating'!F62=3,VLOOKUP(D61,'Attrition Probabilities'!$A$5:$E$45,4,TRUE),IF('Salary and Rating'!F62=4,VLOOKUP(D61,'Attrition Probabilities'!$A$5:$E$45,5,TRUE),0))))</f>
        <v>0</v>
      </c>
      <c r="G61" s="48">
        <f t="shared" ca="1" si="0"/>
        <v>0</v>
      </c>
      <c r="H61" s="48">
        <f ca="1">IF(E61=0,0,IF(RAND()&lt;'Demand Component Probability'!$B$4,1,0))</f>
        <v>0</v>
      </c>
      <c r="I61" s="48">
        <f ca="1">IF(E61=0,0,IF(RAND()&lt;'Demand Component Probability'!$B$5,1,0))</f>
        <v>0</v>
      </c>
      <c r="J61" s="48">
        <f ca="1">IF(E61=0,0,IF(RAND()&lt;'Demand Component Probability'!$B$6,1,0))</f>
        <v>0</v>
      </c>
      <c r="K61" s="48">
        <f ca="1">'Salary and Rating'!L62</f>
        <v>0</v>
      </c>
      <c r="L61" s="48">
        <f ca="1">IFERROR(IF(VLOOKUP(K61,Inputs!$A$20:$G$29,3,FALSE)="Stipend Award",VLOOKUP(K61,Inputs!$A$7:$G$16,3,FALSE),0),0)</f>
        <v>0</v>
      </c>
      <c r="M61" s="48">
        <f ca="1">IFERROR(IF(VLOOKUP(K61,Inputs!$A$20:$G$29,4,FALSE)="Stipend Award",VLOOKUP(K61,Inputs!$A$7:$G$16,4,FALSE),0),0)</f>
        <v>0</v>
      </c>
      <c r="N61" s="48">
        <f ca="1">IFERROR(IF(H61=1,IF(VLOOKUP(K61,Inputs!$A$20:$G$29,5,FALSE)="Stipend Award",VLOOKUP(K61,Inputs!$A$7:$G$16,5,FALSE),0),0),0)</f>
        <v>0</v>
      </c>
      <c r="O61" s="48">
        <f ca="1">IFERROR(IF(I61=1,IF(VLOOKUP(K61,Inputs!$A$20:$G$29,6,FALSE)="Stipend Award",VLOOKUP(K61,Inputs!$A$7:$G$16,6,FALSE),0),0),0)</f>
        <v>0</v>
      </c>
      <c r="P61" s="48">
        <f ca="1">IFERROR(IF(J61=1,IF(VLOOKUP(K61,Inputs!$A$20:$G$29,7,FALSE)="Stipend Award",VLOOKUP(K61,Inputs!$A$7:$G$16,7,FALSE),0),0),0)</f>
        <v>0</v>
      </c>
      <c r="Q61" s="48">
        <f ca="1">IFERROR(IF(VLOOKUP(K61,Inputs!$A$20:$G$29,3,FALSE)="Base Increase",VLOOKUP(K61,Inputs!$A$7:$G$16,3,FALSE),0),0)</f>
        <v>0</v>
      </c>
      <c r="R61" s="48">
        <f ca="1">IFERROR(IF(VLOOKUP(K61,Inputs!$A$20:$G$29,4,FALSE)="Base Increase",VLOOKUP(K61,Inputs!$A$7:$G$16,4,FALSE),0),0)</f>
        <v>0</v>
      </c>
      <c r="S61" s="48">
        <f ca="1">IFERROR(IF(H61=1,IF(VLOOKUP(K61,Inputs!$A$20:$G$29,5,FALSE)="Base Increase",VLOOKUP(K61,Inputs!$A$7:$G$16,5,FALSE),0),0),0)</f>
        <v>0</v>
      </c>
      <c r="T61" s="48">
        <f ca="1">IFERROR(IF(I61=1,IF(VLOOKUP(K61,Inputs!$A$20:$G$29,6,FALSE)="Base Increase",VLOOKUP(K61,Inputs!$A$7:$G$16,6,FALSE),0),0),0)</f>
        <v>0</v>
      </c>
      <c r="U61" s="48">
        <f ca="1">IFERROR(IF(J61=1,IF(VLOOKUP(K61,Inputs!$A$20:$G$29,7,FALSE)="Base Increase",VLOOKUP(K61,Inputs!$A$7:$G$16,7,FALSE),0),0),0)</f>
        <v>0</v>
      </c>
      <c r="V61" s="48">
        <f t="shared" ca="1" si="1"/>
        <v>0</v>
      </c>
      <c r="W61" s="48">
        <f t="shared" ca="1" si="2"/>
        <v>0</v>
      </c>
      <c r="X61" s="48">
        <f t="shared" ca="1" si="3"/>
        <v>0</v>
      </c>
      <c r="Y61" s="48">
        <f t="shared" ca="1" si="4"/>
        <v>0</v>
      </c>
      <c r="Z61" s="48">
        <f ca="1">IF(AND(K61&lt;=4,X61&gt;Inputs!$B$32),MAX(C61,Inputs!$B$32),X61)</f>
        <v>0</v>
      </c>
      <c r="AA61" s="48">
        <f ca="1">IF(AND(K61&lt;=4,Y61&gt;Inputs!$B$32),MAX(C61,Inputs!$B$32),Y61)</f>
        <v>0</v>
      </c>
      <c r="AB61" s="48">
        <f ca="1">IF(AND(K61&lt;=7,Z61&gt;Inputs!$B$33),MAX(C61,Inputs!$B$33),Z61)</f>
        <v>0</v>
      </c>
      <c r="AC61" s="48">
        <f ca="1">IF(Y61&gt;Inputs!$B$34,Inputs!$B$34,AA61)</f>
        <v>0</v>
      </c>
      <c r="AD61" s="48">
        <f ca="1">IF(AB61&gt;Inputs!$B$34,Inputs!$B$34,AB61)</f>
        <v>0</v>
      </c>
      <c r="AE61" s="48">
        <f ca="1">IF(AC61&gt;Inputs!$B$34,Inputs!$B$34,AC61)</f>
        <v>0</v>
      </c>
      <c r="AF61" s="49">
        <f ca="1">IF(AND(E61=1,G61=0),Inputs!$B$3,AD61)</f>
        <v>0</v>
      </c>
      <c r="AG61" s="49">
        <f ca="1">IF(AND(E61=1,G61=0),Inputs!$B$3,AE61)</f>
        <v>0</v>
      </c>
    </row>
    <row r="62" spans="1:33" x14ac:dyDescent="0.25">
      <c r="A62" s="6">
        <f>'Salary and Rating'!A63</f>
        <v>0</v>
      </c>
      <c r="B62" s="6">
        <f>'Salary and Rating'!B63</f>
        <v>0</v>
      </c>
      <c r="C62" s="14">
        <f ca="1">'2012-2013'!AF62</f>
        <v>0</v>
      </c>
      <c r="D62" s="44">
        <f ca="1">IF('2012-2013'!G62=0,0,'2012-2013'!D62+1)</f>
        <v>0</v>
      </c>
      <c r="E62" s="48">
        <f>'2012-2013'!E62</f>
        <v>0</v>
      </c>
      <c r="F62" s="42">
        <f ca="1">IF('Salary and Rating'!F63=1,VLOOKUP(D62,'Attrition Probabilities'!$A$5:$E$45,2,TRUE),IF('Salary and Rating'!F63=2,VLOOKUP(D62,'Attrition Probabilities'!$A$5:$E$45,3,TRUE),IF('Salary and Rating'!F63=3,VLOOKUP(D62,'Attrition Probabilities'!$A$5:$E$45,4,TRUE),IF('Salary and Rating'!F63=4,VLOOKUP(D62,'Attrition Probabilities'!$A$5:$E$45,5,TRUE),0))))</f>
        <v>0</v>
      </c>
      <c r="G62" s="48">
        <f t="shared" ca="1" si="0"/>
        <v>0</v>
      </c>
      <c r="H62" s="48">
        <f ca="1">IF(E62=0,0,IF(RAND()&lt;'Demand Component Probability'!$B$4,1,0))</f>
        <v>0</v>
      </c>
      <c r="I62" s="48">
        <f ca="1">IF(E62=0,0,IF(RAND()&lt;'Demand Component Probability'!$B$5,1,0))</f>
        <v>0</v>
      </c>
      <c r="J62" s="48">
        <f ca="1">IF(E62=0,0,IF(RAND()&lt;'Demand Component Probability'!$B$6,1,0))</f>
        <v>0</v>
      </c>
      <c r="K62" s="48">
        <f ca="1">'Salary and Rating'!L63</f>
        <v>0</v>
      </c>
      <c r="L62" s="48">
        <f ca="1">IFERROR(IF(VLOOKUP(K62,Inputs!$A$20:$G$29,3,FALSE)="Stipend Award",VLOOKUP(K62,Inputs!$A$7:$G$16,3,FALSE),0),0)</f>
        <v>0</v>
      </c>
      <c r="M62" s="48">
        <f ca="1">IFERROR(IF(VLOOKUP(K62,Inputs!$A$20:$G$29,4,FALSE)="Stipend Award",VLOOKUP(K62,Inputs!$A$7:$G$16,4,FALSE),0),0)</f>
        <v>0</v>
      </c>
      <c r="N62" s="48">
        <f ca="1">IFERROR(IF(H62=1,IF(VLOOKUP(K62,Inputs!$A$20:$G$29,5,FALSE)="Stipend Award",VLOOKUP(K62,Inputs!$A$7:$G$16,5,FALSE),0),0),0)</f>
        <v>0</v>
      </c>
      <c r="O62" s="48">
        <f ca="1">IFERROR(IF(I62=1,IF(VLOOKUP(K62,Inputs!$A$20:$G$29,6,FALSE)="Stipend Award",VLOOKUP(K62,Inputs!$A$7:$G$16,6,FALSE),0),0),0)</f>
        <v>0</v>
      </c>
      <c r="P62" s="48">
        <f ca="1">IFERROR(IF(J62=1,IF(VLOOKUP(K62,Inputs!$A$20:$G$29,7,FALSE)="Stipend Award",VLOOKUP(K62,Inputs!$A$7:$G$16,7,FALSE),0),0),0)</f>
        <v>0</v>
      </c>
      <c r="Q62" s="48">
        <f ca="1">IFERROR(IF(VLOOKUP(K62,Inputs!$A$20:$G$29,3,FALSE)="Base Increase",VLOOKUP(K62,Inputs!$A$7:$G$16,3,FALSE),0),0)</f>
        <v>0</v>
      </c>
      <c r="R62" s="48">
        <f ca="1">IFERROR(IF(VLOOKUP(K62,Inputs!$A$20:$G$29,4,FALSE)="Base Increase",VLOOKUP(K62,Inputs!$A$7:$G$16,4,FALSE),0),0)</f>
        <v>0</v>
      </c>
      <c r="S62" s="48">
        <f ca="1">IFERROR(IF(H62=1,IF(VLOOKUP(K62,Inputs!$A$20:$G$29,5,FALSE)="Base Increase",VLOOKUP(K62,Inputs!$A$7:$G$16,5,FALSE),0),0),0)</f>
        <v>0</v>
      </c>
      <c r="T62" s="48">
        <f ca="1">IFERROR(IF(I62=1,IF(VLOOKUP(K62,Inputs!$A$20:$G$29,6,FALSE)="Base Increase",VLOOKUP(K62,Inputs!$A$7:$G$16,6,FALSE),0),0),0)</f>
        <v>0</v>
      </c>
      <c r="U62" s="48">
        <f ca="1">IFERROR(IF(J62=1,IF(VLOOKUP(K62,Inputs!$A$20:$G$29,7,FALSE)="Base Increase",VLOOKUP(K62,Inputs!$A$7:$G$16,7,FALSE),0),0),0)</f>
        <v>0</v>
      </c>
      <c r="V62" s="48">
        <f t="shared" ca="1" si="1"/>
        <v>0</v>
      </c>
      <c r="W62" s="48">
        <f t="shared" ca="1" si="2"/>
        <v>0</v>
      </c>
      <c r="X62" s="48">
        <f t="shared" ca="1" si="3"/>
        <v>0</v>
      </c>
      <c r="Y62" s="48">
        <f t="shared" ca="1" si="4"/>
        <v>0</v>
      </c>
      <c r="Z62" s="48">
        <f ca="1">IF(AND(K62&lt;=4,X62&gt;Inputs!$B$32),MAX(C62,Inputs!$B$32),X62)</f>
        <v>0</v>
      </c>
      <c r="AA62" s="48">
        <f ca="1">IF(AND(K62&lt;=4,Y62&gt;Inputs!$B$32),MAX(C62,Inputs!$B$32),Y62)</f>
        <v>0</v>
      </c>
      <c r="AB62" s="48">
        <f ca="1">IF(AND(K62&lt;=7,Z62&gt;Inputs!$B$33),MAX(C62,Inputs!$B$33),Z62)</f>
        <v>0</v>
      </c>
      <c r="AC62" s="48">
        <f ca="1">IF(Y62&gt;Inputs!$B$34,Inputs!$B$34,AA62)</f>
        <v>0</v>
      </c>
      <c r="AD62" s="48">
        <f ca="1">IF(AB62&gt;Inputs!$B$34,Inputs!$B$34,AB62)</f>
        <v>0</v>
      </c>
      <c r="AE62" s="48">
        <f ca="1">IF(AC62&gt;Inputs!$B$34,Inputs!$B$34,AC62)</f>
        <v>0</v>
      </c>
      <c r="AF62" s="49">
        <f ca="1">IF(AND(E62=1,G62=0),Inputs!$B$3,AD62)</f>
        <v>0</v>
      </c>
      <c r="AG62" s="49">
        <f ca="1">IF(AND(E62=1,G62=0),Inputs!$B$3,AE62)</f>
        <v>0</v>
      </c>
    </row>
    <row r="63" spans="1:33" x14ac:dyDescent="0.25">
      <c r="A63" s="6">
        <f>'Salary and Rating'!A64</f>
        <v>0</v>
      </c>
      <c r="B63" s="6">
        <f>'Salary and Rating'!B64</f>
        <v>0</v>
      </c>
      <c r="C63" s="14">
        <f ca="1">'2012-2013'!AF63</f>
        <v>0</v>
      </c>
      <c r="D63" s="44">
        <f ca="1">IF('2012-2013'!G63=0,0,'2012-2013'!D63+1)</f>
        <v>0</v>
      </c>
      <c r="E63" s="48">
        <f>'2012-2013'!E63</f>
        <v>0</v>
      </c>
      <c r="F63" s="42">
        <f ca="1">IF('Salary and Rating'!F64=1,VLOOKUP(D63,'Attrition Probabilities'!$A$5:$E$45,2,TRUE),IF('Salary and Rating'!F64=2,VLOOKUP(D63,'Attrition Probabilities'!$A$5:$E$45,3,TRUE),IF('Salary and Rating'!F64=3,VLOOKUP(D63,'Attrition Probabilities'!$A$5:$E$45,4,TRUE),IF('Salary and Rating'!F64=4,VLOOKUP(D63,'Attrition Probabilities'!$A$5:$E$45,5,TRUE),0))))</f>
        <v>0</v>
      </c>
      <c r="G63" s="48">
        <f t="shared" ca="1" si="0"/>
        <v>0</v>
      </c>
      <c r="H63" s="48">
        <f ca="1">IF(E63=0,0,IF(RAND()&lt;'Demand Component Probability'!$B$4,1,0))</f>
        <v>0</v>
      </c>
      <c r="I63" s="48">
        <f ca="1">IF(E63=0,0,IF(RAND()&lt;'Demand Component Probability'!$B$5,1,0))</f>
        <v>0</v>
      </c>
      <c r="J63" s="48">
        <f ca="1">IF(E63=0,0,IF(RAND()&lt;'Demand Component Probability'!$B$6,1,0))</f>
        <v>0</v>
      </c>
      <c r="K63" s="48">
        <f ca="1">'Salary and Rating'!L64</f>
        <v>0</v>
      </c>
      <c r="L63" s="48">
        <f ca="1">IFERROR(IF(VLOOKUP(K63,Inputs!$A$20:$G$29,3,FALSE)="Stipend Award",VLOOKUP(K63,Inputs!$A$7:$G$16,3,FALSE),0),0)</f>
        <v>0</v>
      </c>
      <c r="M63" s="48">
        <f ca="1">IFERROR(IF(VLOOKUP(K63,Inputs!$A$20:$G$29,4,FALSE)="Stipend Award",VLOOKUP(K63,Inputs!$A$7:$G$16,4,FALSE),0),0)</f>
        <v>0</v>
      </c>
      <c r="N63" s="48">
        <f ca="1">IFERROR(IF(H63=1,IF(VLOOKUP(K63,Inputs!$A$20:$G$29,5,FALSE)="Stipend Award",VLOOKUP(K63,Inputs!$A$7:$G$16,5,FALSE),0),0),0)</f>
        <v>0</v>
      </c>
      <c r="O63" s="48">
        <f ca="1">IFERROR(IF(I63=1,IF(VLOOKUP(K63,Inputs!$A$20:$G$29,6,FALSE)="Stipend Award",VLOOKUP(K63,Inputs!$A$7:$G$16,6,FALSE),0),0),0)</f>
        <v>0</v>
      </c>
      <c r="P63" s="48">
        <f ca="1">IFERROR(IF(J63=1,IF(VLOOKUP(K63,Inputs!$A$20:$G$29,7,FALSE)="Stipend Award",VLOOKUP(K63,Inputs!$A$7:$G$16,7,FALSE),0),0),0)</f>
        <v>0</v>
      </c>
      <c r="Q63" s="48">
        <f ca="1">IFERROR(IF(VLOOKUP(K63,Inputs!$A$20:$G$29,3,FALSE)="Base Increase",VLOOKUP(K63,Inputs!$A$7:$G$16,3,FALSE),0),0)</f>
        <v>0</v>
      </c>
      <c r="R63" s="48">
        <f ca="1">IFERROR(IF(VLOOKUP(K63,Inputs!$A$20:$G$29,4,FALSE)="Base Increase",VLOOKUP(K63,Inputs!$A$7:$G$16,4,FALSE),0),0)</f>
        <v>0</v>
      </c>
      <c r="S63" s="48">
        <f ca="1">IFERROR(IF(H63=1,IF(VLOOKUP(K63,Inputs!$A$20:$G$29,5,FALSE)="Base Increase",VLOOKUP(K63,Inputs!$A$7:$G$16,5,FALSE),0),0),0)</f>
        <v>0</v>
      </c>
      <c r="T63" s="48">
        <f ca="1">IFERROR(IF(I63=1,IF(VLOOKUP(K63,Inputs!$A$20:$G$29,6,FALSE)="Base Increase",VLOOKUP(K63,Inputs!$A$7:$G$16,6,FALSE),0),0),0)</f>
        <v>0</v>
      </c>
      <c r="U63" s="48">
        <f ca="1">IFERROR(IF(J63=1,IF(VLOOKUP(K63,Inputs!$A$20:$G$29,7,FALSE)="Base Increase",VLOOKUP(K63,Inputs!$A$7:$G$16,7,FALSE),0),0),0)</f>
        <v>0</v>
      </c>
      <c r="V63" s="48">
        <f t="shared" ca="1" si="1"/>
        <v>0</v>
      </c>
      <c r="W63" s="48">
        <f t="shared" ca="1" si="2"/>
        <v>0</v>
      </c>
      <c r="X63" s="48">
        <f t="shared" ca="1" si="3"/>
        <v>0</v>
      </c>
      <c r="Y63" s="48">
        <f t="shared" ca="1" si="4"/>
        <v>0</v>
      </c>
      <c r="Z63" s="48">
        <f ca="1">IF(AND(K63&lt;=4,X63&gt;Inputs!$B$32),MAX(C63,Inputs!$B$32),X63)</f>
        <v>0</v>
      </c>
      <c r="AA63" s="48">
        <f ca="1">IF(AND(K63&lt;=4,Y63&gt;Inputs!$B$32),MAX(C63,Inputs!$B$32),Y63)</f>
        <v>0</v>
      </c>
      <c r="AB63" s="48">
        <f ca="1">IF(AND(K63&lt;=7,Z63&gt;Inputs!$B$33),MAX(C63,Inputs!$B$33),Z63)</f>
        <v>0</v>
      </c>
      <c r="AC63" s="48">
        <f ca="1">IF(Y63&gt;Inputs!$B$34,Inputs!$B$34,AA63)</f>
        <v>0</v>
      </c>
      <c r="AD63" s="48">
        <f ca="1">IF(AB63&gt;Inputs!$B$34,Inputs!$B$34,AB63)</f>
        <v>0</v>
      </c>
      <c r="AE63" s="48">
        <f ca="1">IF(AC63&gt;Inputs!$B$34,Inputs!$B$34,AC63)</f>
        <v>0</v>
      </c>
      <c r="AF63" s="49">
        <f ca="1">IF(AND(E63=1,G63=0),Inputs!$B$3,AD63)</f>
        <v>0</v>
      </c>
      <c r="AG63" s="49">
        <f ca="1">IF(AND(E63=1,G63=0),Inputs!$B$3,AE63)</f>
        <v>0</v>
      </c>
    </row>
    <row r="64" spans="1:33" x14ac:dyDescent="0.25">
      <c r="A64" s="6">
        <f>'Salary and Rating'!A65</f>
        <v>0</v>
      </c>
      <c r="B64" s="6">
        <f>'Salary and Rating'!B65</f>
        <v>0</v>
      </c>
      <c r="C64" s="14">
        <f ca="1">'2012-2013'!AF64</f>
        <v>0</v>
      </c>
      <c r="D64" s="44">
        <f ca="1">IF('2012-2013'!G64=0,0,'2012-2013'!D64+1)</f>
        <v>0</v>
      </c>
      <c r="E64" s="48">
        <f>'2012-2013'!E64</f>
        <v>0</v>
      </c>
      <c r="F64" s="42">
        <f ca="1">IF('Salary and Rating'!F65=1,VLOOKUP(D64,'Attrition Probabilities'!$A$5:$E$45,2,TRUE),IF('Salary and Rating'!F65=2,VLOOKUP(D64,'Attrition Probabilities'!$A$5:$E$45,3,TRUE),IF('Salary and Rating'!F65=3,VLOOKUP(D64,'Attrition Probabilities'!$A$5:$E$45,4,TRUE),IF('Salary and Rating'!F65=4,VLOOKUP(D64,'Attrition Probabilities'!$A$5:$E$45,5,TRUE),0))))</f>
        <v>0</v>
      </c>
      <c r="G64" s="48">
        <f t="shared" ca="1" si="0"/>
        <v>0</v>
      </c>
      <c r="H64" s="48">
        <f ca="1">IF(E64=0,0,IF(RAND()&lt;'Demand Component Probability'!$B$4,1,0))</f>
        <v>0</v>
      </c>
      <c r="I64" s="48">
        <f ca="1">IF(E64=0,0,IF(RAND()&lt;'Demand Component Probability'!$B$5,1,0))</f>
        <v>0</v>
      </c>
      <c r="J64" s="48">
        <f ca="1">IF(E64=0,0,IF(RAND()&lt;'Demand Component Probability'!$B$6,1,0))</f>
        <v>0</v>
      </c>
      <c r="K64" s="48">
        <f ca="1">'Salary and Rating'!L65</f>
        <v>0</v>
      </c>
      <c r="L64" s="48">
        <f ca="1">IFERROR(IF(VLOOKUP(K64,Inputs!$A$20:$G$29,3,FALSE)="Stipend Award",VLOOKUP(K64,Inputs!$A$7:$G$16,3,FALSE),0),0)</f>
        <v>0</v>
      </c>
      <c r="M64" s="48">
        <f ca="1">IFERROR(IF(VLOOKUP(K64,Inputs!$A$20:$G$29,4,FALSE)="Stipend Award",VLOOKUP(K64,Inputs!$A$7:$G$16,4,FALSE),0),0)</f>
        <v>0</v>
      </c>
      <c r="N64" s="48">
        <f ca="1">IFERROR(IF(H64=1,IF(VLOOKUP(K64,Inputs!$A$20:$G$29,5,FALSE)="Stipend Award",VLOOKUP(K64,Inputs!$A$7:$G$16,5,FALSE),0),0),0)</f>
        <v>0</v>
      </c>
      <c r="O64" s="48">
        <f ca="1">IFERROR(IF(I64=1,IF(VLOOKUP(K64,Inputs!$A$20:$G$29,6,FALSE)="Stipend Award",VLOOKUP(K64,Inputs!$A$7:$G$16,6,FALSE),0),0),0)</f>
        <v>0</v>
      </c>
      <c r="P64" s="48">
        <f ca="1">IFERROR(IF(J64=1,IF(VLOOKUP(K64,Inputs!$A$20:$G$29,7,FALSE)="Stipend Award",VLOOKUP(K64,Inputs!$A$7:$G$16,7,FALSE),0),0),0)</f>
        <v>0</v>
      </c>
      <c r="Q64" s="48">
        <f ca="1">IFERROR(IF(VLOOKUP(K64,Inputs!$A$20:$G$29,3,FALSE)="Base Increase",VLOOKUP(K64,Inputs!$A$7:$G$16,3,FALSE),0),0)</f>
        <v>0</v>
      </c>
      <c r="R64" s="48">
        <f ca="1">IFERROR(IF(VLOOKUP(K64,Inputs!$A$20:$G$29,4,FALSE)="Base Increase",VLOOKUP(K64,Inputs!$A$7:$G$16,4,FALSE),0),0)</f>
        <v>0</v>
      </c>
      <c r="S64" s="48">
        <f ca="1">IFERROR(IF(H64=1,IF(VLOOKUP(K64,Inputs!$A$20:$G$29,5,FALSE)="Base Increase",VLOOKUP(K64,Inputs!$A$7:$G$16,5,FALSE),0),0),0)</f>
        <v>0</v>
      </c>
      <c r="T64" s="48">
        <f ca="1">IFERROR(IF(I64=1,IF(VLOOKUP(K64,Inputs!$A$20:$G$29,6,FALSE)="Base Increase",VLOOKUP(K64,Inputs!$A$7:$G$16,6,FALSE),0),0),0)</f>
        <v>0</v>
      </c>
      <c r="U64" s="48">
        <f ca="1">IFERROR(IF(J64=1,IF(VLOOKUP(K64,Inputs!$A$20:$G$29,7,FALSE)="Base Increase",VLOOKUP(K64,Inputs!$A$7:$G$16,7,FALSE),0),0),0)</f>
        <v>0</v>
      </c>
      <c r="V64" s="48">
        <f t="shared" ca="1" si="1"/>
        <v>0</v>
      </c>
      <c r="W64" s="48">
        <f t="shared" ca="1" si="2"/>
        <v>0</v>
      </c>
      <c r="X64" s="48">
        <f t="shared" ca="1" si="3"/>
        <v>0</v>
      </c>
      <c r="Y64" s="48">
        <f t="shared" ca="1" si="4"/>
        <v>0</v>
      </c>
      <c r="Z64" s="48">
        <f ca="1">IF(AND(K64&lt;=4,X64&gt;Inputs!$B$32),MAX(C64,Inputs!$B$32),X64)</f>
        <v>0</v>
      </c>
      <c r="AA64" s="48">
        <f ca="1">IF(AND(K64&lt;=4,Y64&gt;Inputs!$B$32),MAX(C64,Inputs!$B$32),Y64)</f>
        <v>0</v>
      </c>
      <c r="AB64" s="48">
        <f ca="1">IF(AND(K64&lt;=7,Z64&gt;Inputs!$B$33),MAX(C64,Inputs!$B$33),Z64)</f>
        <v>0</v>
      </c>
      <c r="AC64" s="48">
        <f ca="1">IF(Y64&gt;Inputs!$B$34,Inputs!$B$34,AA64)</f>
        <v>0</v>
      </c>
      <c r="AD64" s="48">
        <f ca="1">IF(AB64&gt;Inputs!$B$34,Inputs!$B$34,AB64)</f>
        <v>0</v>
      </c>
      <c r="AE64" s="48">
        <f ca="1">IF(AC64&gt;Inputs!$B$34,Inputs!$B$34,AC64)</f>
        <v>0</v>
      </c>
      <c r="AF64" s="49">
        <f ca="1">IF(AND(E64=1,G64=0),Inputs!$B$3,AD64)</f>
        <v>0</v>
      </c>
      <c r="AG64" s="49">
        <f ca="1">IF(AND(E64=1,G64=0),Inputs!$B$3,AE64)</f>
        <v>0</v>
      </c>
    </row>
    <row r="65" spans="1:33" x14ac:dyDescent="0.25">
      <c r="A65" s="6">
        <f>'Salary and Rating'!A66</f>
        <v>0</v>
      </c>
      <c r="B65" s="6">
        <f>'Salary and Rating'!B66</f>
        <v>0</v>
      </c>
      <c r="C65" s="14">
        <f ca="1">'2012-2013'!AF65</f>
        <v>0</v>
      </c>
      <c r="D65" s="44">
        <f ca="1">IF('2012-2013'!G65=0,0,'2012-2013'!D65+1)</f>
        <v>0</v>
      </c>
      <c r="E65" s="48">
        <f>'2012-2013'!E65</f>
        <v>0</v>
      </c>
      <c r="F65" s="42">
        <f ca="1">IF('Salary and Rating'!F66=1,VLOOKUP(D65,'Attrition Probabilities'!$A$5:$E$45,2,TRUE),IF('Salary and Rating'!F66=2,VLOOKUP(D65,'Attrition Probabilities'!$A$5:$E$45,3,TRUE),IF('Salary and Rating'!F66=3,VLOOKUP(D65,'Attrition Probabilities'!$A$5:$E$45,4,TRUE),IF('Salary and Rating'!F66=4,VLOOKUP(D65,'Attrition Probabilities'!$A$5:$E$45,5,TRUE),0))))</f>
        <v>0</v>
      </c>
      <c r="G65" s="48">
        <f t="shared" ca="1" si="0"/>
        <v>0</v>
      </c>
      <c r="H65" s="48">
        <f ca="1">IF(E65=0,0,IF(RAND()&lt;'Demand Component Probability'!$B$4,1,0))</f>
        <v>0</v>
      </c>
      <c r="I65" s="48">
        <f ca="1">IF(E65=0,0,IF(RAND()&lt;'Demand Component Probability'!$B$5,1,0))</f>
        <v>0</v>
      </c>
      <c r="J65" s="48">
        <f ca="1">IF(E65=0,0,IF(RAND()&lt;'Demand Component Probability'!$B$6,1,0))</f>
        <v>0</v>
      </c>
      <c r="K65" s="48">
        <f ca="1">'Salary and Rating'!L66</f>
        <v>0</v>
      </c>
      <c r="L65" s="48">
        <f ca="1">IFERROR(IF(VLOOKUP(K65,Inputs!$A$20:$G$29,3,FALSE)="Stipend Award",VLOOKUP(K65,Inputs!$A$7:$G$16,3,FALSE),0),0)</f>
        <v>0</v>
      </c>
      <c r="M65" s="48">
        <f ca="1">IFERROR(IF(VLOOKUP(K65,Inputs!$A$20:$G$29,4,FALSE)="Stipend Award",VLOOKUP(K65,Inputs!$A$7:$G$16,4,FALSE),0),0)</f>
        <v>0</v>
      </c>
      <c r="N65" s="48">
        <f ca="1">IFERROR(IF(H65=1,IF(VLOOKUP(K65,Inputs!$A$20:$G$29,5,FALSE)="Stipend Award",VLOOKUP(K65,Inputs!$A$7:$G$16,5,FALSE),0),0),0)</f>
        <v>0</v>
      </c>
      <c r="O65" s="48">
        <f ca="1">IFERROR(IF(I65=1,IF(VLOOKUP(K65,Inputs!$A$20:$G$29,6,FALSE)="Stipend Award",VLOOKUP(K65,Inputs!$A$7:$G$16,6,FALSE),0),0),0)</f>
        <v>0</v>
      </c>
      <c r="P65" s="48">
        <f ca="1">IFERROR(IF(J65=1,IF(VLOOKUP(K65,Inputs!$A$20:$G$29,7,FALSE)="Stipend Award",VLOOKUP(K65,Inputs!$A$7:$G$16,7,FALSE),0),0),0)</f>
        <v>0</v>
      </c>
      <c r="Q65" s="48">
        <f ca="1">IFERROR(IF(VLOOKUP(K65,Inputs!$A$20:$G$29,3,FALSE)="Base Increase",VLOOKUP(K65,Inputs!$A$7:$G$16,3,FALSE),0),0)</f>
        <v>0</v>
      </c>
      <c r="R65" s="48">
        <f ca="1">IFERROR(IF(VLOOKUP(K65,Inputs!$A$20:$G$29,4,FALSE)="Base Increase",VLOOKUP(K65,Inputs!$A$7:$G$16,4,FALSE),0),0)</f>
        <v>0</v>
      </c>
      <c r="S65" s="48">
        <f ca="1">IFERROR(IF(H65=1,IF(VLOOKUP(K65,Inputs!$A$20:$G$29,5,FALSE)="Base Increase",VLOOKUP(K65,Inputs!$A$7:$G$16,5,FALSE),0),0),0)</f>
        <v>0</v>
      </c>
      <c r="T65" s="48">
        <f ca="1">IFERROR(IF(I65=1,IF(VLOOKUP(K65,Inputs!$A$20:$G$29,6,FALSE)="Base Increase",VLOOKUP(K65,Inputs!$A$7:$G$16,6,FALSE),0),0),0)</f>
        <v>0</v>
      </c>
      <c r="U65" s="48">
        <f ca="1">IFERROR(IF(J65=1,IF(VLOOKUP(K65,Inputs!$A$20:$G$29,7,FALSE)="Base Increase",VLOOKUP(K65,Inputs!$A$7:$G$16,7,FALSE),0),0),0)</f>
        <v>0</v>
      </c>
      <c r="V65" s="48">
        <f t="shared" ca="1" si="1"/>
        <v>0</v>
      </c>
      <c r="W65" s="48">
        <f t="shared" ca="1" si="2"/>
        <v>0</v>
      </c>
      <c r="X65" s="48">
        <f t="shared" ca="1" si="3"/>
        <v>0</v>
      </c>
      <c r="Y65" s="48">
        <f t="shared" ca="1" si="4"/>
        <v>0</v>
      </c>
      <c r="Z65" s="48">
        <f ca="1">IF(AND(K65&lt;=4,X65&gt;Inputs!$B$32),MAX(C65,Inputs!$B$32),X65)</f>
        <v>0</v>
      </c>
      <c r="AA65" s="48">
        <f ca="1">IF(AND(K65&lt;=4,Y65&gt;Inputs!$B$32),MAX(C65,Inputs!$B$32),Y65)</f>
        <v>0</v>
      </c>
      <c r="AB65" s="48">
        <f ca="1">IF(AND(K65&lt;=7,Z65&gt;Inputs!$B$33),MAX(C65,Inputs!$B$33),Z65)</f>
        <v>0</v>
      </c>
      <c r="AC65" s="48">
        <f ca="1">IF(Y65&gt;Inputs!$B$34,Inputs!$B$34,AA65)</f>
        <v>0</v>
      </c>
      <c r="AD65" s="48">
        <f ca="1">IF(AB65&gt;Inputs!$B$34,Inputs!$B$34,AB65)</f>
        <v>0</v>
      </c>
      <c r="AE65" s="48">
        <f ca="1">IF(AC65&gt;Inputs!$B$34,Inputs!$B$34,AC65)</f>
        <v>0</v>
      </c>
      <c r="AF65" s="49">
        <f ca="1">IF(AND(E65=1,G65=0),Inputs!$B$3,AD65)</f>
        <v>0</v>
      </c>
      <c r="AG65" s="49">
        <f ca="1">IF(AND(E65=1,G65=0),Inputs!$B$3,AE65)</f>
        <v>0</v>
      </c>
    </row>
    <row r="66" spans="1:33" x14ac:dyDescent="0.25">
      <c r="A66" s="6">
        <f>'Salary and Rating'!A67</f>
        <v>0</v>
      </c>
      <c r="B66" s="6">
        <f>'Salary and Rating'!B67</f>
        <v>0</v>
      </c>
      <c r="C66" s="14">
        <f ca="1">'2012-2013'!AF66</f>
        <v>0</v>
      </c>
      <c r="D66" s="44">
        <f ca="1">IF('2012-2013'!G66=0,0,'2012-2013'!D66+1)</f>
        <v>0</v>
      </c>
      <c r="E66" s="48">
        <f>'2012-2013'!E66</f>
        <v>0</v>
      </c>
      <c r="F66" s="42">
        <f ca="1">IF('Salary and Rating'!F67=1,VLOOKUP(D66,'Attrition Probabilities'!$A$5:$E$45,2,TRUE),IF('Salary and Rating'!F67=2,VLOOKUP(D66,'Attrition Probabilities'!$A$5:$E$45,3,TRUE),IF('Salary and Rating'!F67=3,VLOOKUP(D66,'Attrition Probabilities'!$A$5:$E$45,4,TRUE),IF('Salary and Rating'!F67=4,VLOOKUP(D66,'Attrition Probabilities'!$A$5:$E$45,5,TRUE),0))))</f>
        <v>0</v>
      </c>
      <c r="G66" s="48">
        <f t="shared" ca="1" si="0"/>
        <v>0</v>
      </c>
      <c r="H66" s="48">
        <f ca="1">IF(E66=0,0,IF(RAND()&lt;'Demand Component Probability'!$B$4,1,0))</f>
        <v>0</v>
      </c>
      <c r="I66" s="48">
        <f ca="1">IF(E66=0,0,IF(RAND()&lt;'Demand Component Probability'!$B$5,1,0))</f>
        <v>0</v>
      </c>
      <c r="J66" s="48">
        <f ca="1">IF(E66=0,0,IF(RAND()&lt;'Demand Component Probability'!$B$6,1,0))</f>
        <v>0</v>
      </c>
      <c r="K66" s="48">
        <f ca="1">'Salary and Rating'!L67</f>
        <v>0</v>
      </c>
      <c r="L66" s="48">
        <f ca="1">IFERROR(IF(VLOOKUP(K66,Inputs!$A$20:$G$29,3,FALSE)="Stipend Award",VLOOKUP(K66,Inputs!$A$7:$G$16,3,FALSE),0),0)</f>
        <v>0</v>
      </c>
      <c r="M66" s="48">
        <f ca="1">IFERROR(IF(VLOOKUP(K66,Inputs!$A$20:$G$29,4,FALSE)="Stipend Award",VLOOKUP(K66,Inputs!$A$7:$G$16,4,FALSE),0),0)</f>
        <v>0</v>
      </c>
      <c r="N66" s="48">
        <f ca="1">IFERROR(IF(H66=1,IF(VLOOKUP(K66,Inputs!$A$20:$G$29,5,FALSE)="Stipend Award",VLOOKUP(K66,Inputs!$A$7:$G$16,5,FALSE),0),0),0)</f>
        <v>0</v>
      </c>
      <c r="O66" s="48">
        <f ca="1">IFERROR(IF(I66=1,IF(VLOOKUP(K66,Inputs!$A$20:$G$29,6,FALSE)="Stipend Award",VLOOKUP(K66,Inputs!$A$7:$G$16,6,FALSE),0),0),0)</f>
        <v>0</v>
      </c>
      <c r="P66" s="48">
        <f ca="1">IFERROR(IF(J66=1,IF(VLOOKUP(K66,Inputs!$A$20:$G$29,7,FALSE)="Stipend Award",VLOOKUP(K66,Inputs!$A$7:$G$16,7,FALSE),0),0),0)</f>
        <v>0</v>
      </c>
      <c r="Q66" s="48">
        <f ca="1">IFERROR(IF(VLOOKUP(K66,Inputs!$A$20:$G$29,3,FALSE)="Base Increase",VLOOKUP(K66,Inputs!$A$7:$G$16,3,FALSE),0),0)</f>
        <v>0</v>
      </c>
      <c r="R66" s="48">
        <f ca="1">IFERROR(IF(VLOOKUP(K66,Inputs!$A$20:$G$29,4,FALSE)="Base Increase",VLOOKUP(K66,Inputs!$A$7:$G$16,4,FALSE),0),0)</f>
        <v>0</v>
      </c>
      <c r="S66" s="48">
        <f ca="1">IFERROR(IF(H66=1,IF(VLOOKUP(K66,Inputs!$A$20:$G$29,5,FALSE)="Base Increase",VLOOKUP(K66,Inputs!$A$7:$G$16,5,FALSE),0),0),0)</f>
        <v>0</v>
      </c>
      <c r="T66" s="48">
        <f ca="1">IFERROR(IF(I66=1,IF(VLOOKUP(K66,Inputs!$A$20:$G$29,6,FALSE)="Base Increase",VLOOKUP(K66,Inputs!$A$7:$G$16,6,FALSE),0),0),0)</f>
        <v>0</v>
      </c>
      <c r="U66" s="48">
        <f ca="1">IFERROR(IF(J66=1,IF(VLOOKUP(K66,Inputs!$A$20:$G$29,7,FALSE)="Base Increase",VLOOKUP(K66,Inputs!$A$7:$G$16,7,FALSE),0),0),0)</f>
        <v>0</v>
      </c>
      <c r="V66" s="48">
        <f t="shared" ca="1" si="1"/>
        <v>0</v>
      </c>
      <c r="W66" s="48">
        <f t="shared" ca="1" si="2"/>
        <v>0</v>
      </c>
      <c r="X66" s="48">
        <f t="shared" ca="1" si="3"/>
        <v>0</v>
      </c>
      <c r="Y66" s="48">
        <f t="shared" ca="1" si="4"/>
        <v>0</v>
      </c>
      <c r="Z66" s="48">
        <f ca="1">IF(AND(K66&lt;=4,X66&gt;Inputs!$B$32),MAX(C66,Inputs!$B$32),X66)</f>
        <v>0</v>
      </c>
      <c r="AA66" s="48">
        <f ca="1">IF(AND(K66&lt;=4,Y66&gt;Inputs!$B$32),MAX(C66,Inputs!$B$32),Y66)</f>
        <v>0</v>
      </c>
      <c r="AB66" s="48">
        <f ca="1">IF(AND(K66&lt;=7,Z66&gt;Inputs!$B$33),MAX(C66,Inputs!$B$33),Z66)</f>
        <v>0</v>
      </c>
      <c r="AC66" s="48">
        <f ca="1">IF(Y66&gt;Inputs!$B$34,Inputs!$B$34,AA66)</f>
        <v>0</v>
      </c>
      <c r="AD66" s="48">
        <f ca="1">IF(AB66&gt;Inputs!$B$34,Inputs!$B$34,AB66)</f>
        <v>0</v>
      </c>
      <c r="AE66" s="48">
        <f ca="1">IF(AC66&gt;Inputs!$B$34,Inputs!$B$34,AC66)</f>
        <v>0</v>
      </c>
      <c r="AF66" s="49">
        <f ca="1">IF(AND(E66=1,G66=0),Inputs!$B$3,AD66)</f>
        <v>0</v>
      </c>
      <c r="AG66" s="49">
        <f ca="1">IF(AND(E66=1,G66=0),Inputs!$B$3,AE66)</f>
        <v>0</v>
      </c>
    </row>
    <row r="67" spans="1:33" x14ac:dyDescent="0.25">
      <c r="A67" s="6">
        <f>'Salary and Rating'!A68</f>
        <v>0</v>
      </c>
      <c r="B67" s="6">
        <f>'Salary and Rating'!B68</f>
        <v>0</v>
      </c>
      <c r="C67" s="14">
        <f ca="1">'2012-2013'!AF67</f>
        <v>0</v>
      </c>
      <c r="D67" s="44">
        <f ca="1">IF('2012-2013'!G67=0,0,'2012-2013'!D67+1)</f>
        <v>0</v>
      </c>
      <c r="E67" s="48">
        <f>'2012-2013'!E67</f>
        <v>0</v>
      </c>
      <c r="F67" s="42">
        <f ca="1">IF('Salary and Rating'!F68=1,VLOOKUP(D67,'Attrition Probabilities'!$A$5:$E$45,2,TRUE),IF('Salary and Rating'!F68=2,VLOOKUP(D67,'Attrition Probabilities'!$A$5:$E$45,3,TRUE),IF('Salary and Rating'!F68=3,VLOOKUP(D67,'Attrition Probabilities'!$A$5:$E$45,4,TRUE),IF('Salary and Rating'!F68=4,VLOOKUP(D67,'Attrition Probabilities'!$A$5:$E$45,5,TRUE),0))))</f>
        <v>0</v>
      </c>
      <c r="G67" s="48">
        <f t="shared" ca="1" si="0"/>
        <v>0</v>
      </c>
      <c r="H67" s="48">
        <f ca="1">IF(E67=0,0,IF(RAND()&lt;'Demand Component Probability'!$B$4,1,0))</f>
        <v>0</v>
      </c>
      <c r="I67" s="48">
        <f ca="1">IF(E67=0,0,IF(RAND()&lt;'Demand Component Probability'!$B$5,1,0))</f>
        <v>0</v>
      </c>
      <c r="J67" s="48">
        <f ca="1">IF(E67=0,0,IF(RAND()&lt;'Demand Component Probability'!$B$6,1,0))</f>
        <v>0</v>
      </c>
      <c r="K67" s="48">
        <f ca="1">'Salary and Rating'!L68</f>
        <v>0</v>
      </c>
      <c r="L67" s="48">
        <f ca="1">IFERROR(IF(VLOOKUP(K67,Inputs!$A$20:$G$29,3,FALSE)="Stipend Award",VLOOKUP(K67,Inputs!$A$7:$G$16,3,FALSE),0),0)</f>
        <v>0</v>
      </c>
      <c r="M67" s="48">
        <f ca="1">IFERROR(IF(VLOOKUP(K67,Inputs!$A$20:$G$29,4,FALSE)="Stipend Award",VLOOKUP(K67,Inputs!$A$7:$G$16,4,FALSE),0),0)</f>
        <v>0</v>
      </c>
      <c r="N67" s="48">
        <f ca="1">IFERROR(IF(H67=1,IF(VLOOKUP(K67,Inputs!$A$20:$G$29,5,FALSE)="Stipend Award",VLOOKUP(K67,Inputs!$A$7:$G$16,5,FALSE),0),0),0)</f>
        <v>0</v>
      </c>
      <c r="O67" s="48">
        <f ca="1">IFERROR(IF(I67=1,IF(VLOOKUP(K67,Inputs!$A$20:$G$29,6,FALSE)="Stipend Award",VLOOKUP(K67,Inputs!$A$7:$G$16,6,FALSE),0),0),0)</f>
        <v>0</v>
      </c>
      <c r="P67" s="48">
        <f ca="1">IFERROR(IF(J67=1,IF(VLOOKUP(K67,Inputs!$A$20:$G$29,7,FALSE)="Stipend Award",VLOOKUP(K67,Inputs!$A$7:$G$16,7,FALSE),0),0),0)</f>
        <v>0</v>
      </c>
      <c r="Q67" s="48">
        <f ca="1">IFERROR(IF(VLOOKUP(K67,Inputs!$A$20:$G$29,3,FALSE)="Base Increase",VLOOKUP(K67,Inputs!$A$7:$G$16,3,FALSE),0),0)</f>
        <v>0</v>
      </c>
      <c r="R67" s="48">
        <f ca="1">IFERROR(IF(VLOOKUP(K67,Inputs!$A$20:$G$29,4,FALSE)="Base Increase",VLOOKUP(K67,Inputs!$A$7:$G$16,4,FALSE),0),0)</f>
        <v>0</v>
      </c>
      <c r="S67" s="48">
        <f ca="1">IFERROR(IF(H67=1,IF(VLOOKUP(K67,Inputs!$A$20:$G$29,5,FALSE)="Base Increase",VLOOKUP(K67,Inputs!$A$7:$G$16,5,FALSE),0),0),0)</f>
        <v>0</v>
      </c>
      <c r="T67" s="48">
        <f ca="1">IFERROR(IF(I67=1,IF(VLOOKUP(K67,Inputs!$A$20:$G$29,6,FALSE)="Base Increase",VLOOKUP(K67,Inputs!$A$7:$G$16,6,FALSE),0),0),0)</f>
        <v>0</v>
      </c>
      <c r="U67" s="48">
        <f ca="1">IFERROR(IF(J67=1,IF(VLOOKUP(K67,Inputs!$A$20:$G$29,7,FALSE)="Base Increase",VLOOKUP(K67,Inputs!$A$7:$G$16,7,FALSE),0),0),0)</f>
        <v>0</v>
      </c>
      <c r="V67" s="48">
        <f t="shared" ca="1" si="1"/>
        <v>0</v>
      </c>
      <c r="W67" s="48">
        <f t="shared" ca="1" si="2"/>
        <v>0</v>
      </c>
      <c r="X67" s="48">
        <f t="shared" ca="1" si="3"/>
        <v>0</v>
      </c>
      <c r="Y67" s="48">
        <f t="shared" ca="1" si="4"/>
        <v>0</v>
      </c>
      <c r="Z67" s="48">
        <f ca="1">IF(AND(K67&lt;=4,X67&gt;Inputs!$B$32),MAX(C67,Inputs!$B$32),X67)</f>
        <v>0</v>
      </c>
      <c r="AA67" s="48">
        <f ca="1">IF(AND(K67&lt;=4,Y67&gt;Inputs!$B$32),MAX(C67,Inputs!$B$32),Y67)</f>
        <v>0</v>
      </c>
      <c r="AB67" s="48">
        <f ca="1">IF(AND(K67&lt;=7,Z67&gt;Inputs!$B$33),MAX(C67,Inputs!$B$33),Z67)</f>
        <v>0</v>
      </c>
      <c r="AC67" s="48">
        <f ca="1">IF(Y67&gt;Inputs!$B$34,Inputs!$B$34,AA67)</f>
        <v>0</v>
      </c>
      <c r="AD67" s="48">
        <f ca="1">IF(AB67&gt;Inputs!$B$34,Inputs!$B$34,AB67)</f>
        <v>0</v>
      </c>
      <c r="AE67" s="48">
        <f ca="1">IF(AC67&gt;Inputs!$B$34,Inputs!$B$34,AC67)</f>
        <v>0</v>
      </c>
      <c r="AF67" s="49">
        <f ca="1">IF(AND(E67=1,G67=0),Inputs!$B$3,AD67)</f>
        <v>0</v>
      </c>
      <c r="AG67" s="49">
        <f ca="1">IF(AND(E67=1,G67=0),Inputs!$B$3,AE67)</f>
        <v>0</v>
      </c>
    </row>
    <row r="68" spans="1:33" x14ac:dyDescent="0.25">
      <c r="A68" s="6">
        <f>'Salary and Rating'!A69</f>
        <v>0</v>
      </c>
      <c r="B68" s="6">
        <f>'Salary and Rating'!B69</f>
        <v>0</v>
      </c>
      <c r="C68" s="14">
        <f ca="1">'2012-2013'!AF68</f>
        <v>0</v>
      </c>
      <c r="D68" s="44">
        <f ca="1">IF('2012-2013'!G68=0,0,'2012-2013'!D68+1)</f>
        <v>0</v>
      </c>
      <c r="E68" s="48">
        <f>'2012-2013'!E68</f>
        <v>0</v>
      </c>
      <c r="F68" s="42">
        <f ca="1">IF('Salary and Rating'!F69=1,VLOOKUP(D68,'Attrition Probabilities'!$A$5:$E$45,2,TRUE),IF('Salary and Rating'!F69=2,VLOOKUP(D68,'Attrition Probabilities'!$A$5:$E$45,3,TRUE),IF('Salary and Rating'!F69=3,VLOOKUP(D68,'Attrition Probabilities'!$A$5:$E$45,4,TRUE),IF('Salary and Rating'!F69=4,VLOOKUP(D68,'Attrition Probabilities'!$A$5:$E$45,5,TRUE),0))))</f>
        <v>0</v>
      </c>
      <c r="G68" s="48">
        <f t="shared" ca="1" si="0"/>
        <v>0</v>
      </c>
      <c r="H68" s="48">
        <f ca="1">IF(E68=0,0,IF(RAND()&lt;'Demand Component Probability'!$B$4,1,0))</f>
        <v>0</v>
      </c>
      <c r="I68" s="48">
        <f ca="1">IF(E68=0,0,IF(RAND()&lt;'Demand Component Probability'!$B$5,1,0))</f>
        <v>0</v>
      </c>
      <c r="J68" s="48">
        <f ca="1">IF(E68=0,0,IF(RAND()&lt;'Demand Component Probability'!$B$6,1,0))</f>
        <v>0</v>
      </c>
      <c r="K68" s="48">
        <f ca="1">'Salary and Rating'!L69</f>
        <v>0</v>
      </c>
      <c r="L68" s="48">
        <f ca="1">IFERROR(IF(VLOOKUP(K68,Inputs!$A$20:$G$29,3,FALSE)="Stipend Award",VLOOKUP(K68,Inputs!$A$7:$G$16,3,FALSE),0),0)</f>
        <v>0</v>
      </c>
      <c r="M68" s="48">
        <f ca="1">IFERROR(IF(VLOOKUP(K68,Inputs!$A$20:$G$29,4,FALSE)="Stipend Award",VLOOKUP(K68,Inputs!$A$7:$G$16,4,FALSE),0),0)</f>
        <v>0</v>
      </c>
      <c r="N68" s="48">
        <f ca="1">IFERROR(IF(H68=1,IF(VLOOKUP(K68,Inputs!$A$20:$G$29,5,FALSE)="Stipend Award",VLOOKUP(K68,Inputs!$A$7:$G$16,5,FALSE),0),0),0)</f>
        <v>0</v>
      </c>
      <c r="O68" s="48">
        <f ca="1">IFERROR(IF(I68=1,IF(VLOOKUP(K68,Inputs!$A$20:$G$29,6,FALSE)="Stipend Award",VLOOKUP(K68,Inputs!$A$7:$G$16,6,FALSE),0),0),0)</f>
        <v>0</v>
      </c>
      <c r="P68" s="48">
        <f ca="1">IFERROR(IF(J68=1,IF(VLOOKUP(K68,Inputs!$A$20:$G$29,7,FALSE)="Stipend Award",VLOOKUP(K68,Inputs!$A$7:$G$16,7,FALSE),0),0),0)</f>
        <v>0</v>
      </c>
      <c r="Q68" s="48">
        <f ca="1">IFERROR(IF(VLOOKUP(K68,Inputs!$A$20:$G$29,3,FALSE)="Base Increase",VLOOKUP(K68,Inputs!$A$7:$G$16,3,FALSE),0),0)</f>
        <v>0</v>
      </c>
      <c r="R68" s="48">
        <f ca="1">IFERROR(IF(VLOOKUP(K68,Inputs!$A$20:$G$29,4,FALSE)="Base Increase",VLOOKUP(K68,Inputs!$A$7:$G$16,4,FALSE),0),0)</f>
        <v>0</v>
      </c>
      <c r="S68" s="48">
        <f ca="1">IFERROR(IF(H68=1,IF(VLOOKUP(K68,Inputs!$A$20:$G$29,5,FALSE)="Base Increase",VLOOKUP(K68,Inputs!$A$7:$G$16,5,FALSE),0),0),0)</f>
        <v>0</v>
      </c>
      <c r="T68" s="48">
        <f ca="1">IFERROR(IF(I68=1,IF(VLOOKUP(K68,Inputs!$A$20:$G$29,6,FALSE)="Base Increase",VLOOKUP(K68,Inputs!$A$7:$G$16,6,FALSE),0),0),0)</f>
        <v>0</v>
      </c>
      <c r="U68" s="48">
        <f ca="1">IFERROR(IF(J68=1,IF(VLOOKUP(K68,Inputs!$A$20:$G$29,7,FALSE)="Base Increase",VLOOKUP(K68,Inputs!$A$7:$G$16,7,FALSE),0),0),0)</f>
        <v>0</v>
      </c>
      <c r="V68" s="48">
        <f t="shared" ca="1" si="1"/>
        <v>0</v>
      </c>
      <c r="W68" s="48">
        <f t="shared" ca="1" si="2"/>
        <v>0</v>
      </c>
      <c r="X68" s="48">
        <f t="shared" ca="1" si="3"/>
        <v>0</v>
      </c>
      <c r="Y68" s="48">
        <f t="shared" ca="1" si="4"/>
        <v>0</v>
      </c>
      <c r="Z68" s="48">
        <f ca="1">IF(AND(K68&lt;=4,X68&gt;Inputs!$B$32),MAX(C68,Inputs!$B$32),X68)</f>
        <v>0</v>
      </c>
      <c r="AA68" s="48">
        <f ca="1">IF(AND(K68&lt;=4,Y68&gt;Inputs!$B$32),MAX(C68,Inputs!$B$32),Y68)</f>
        <v>0</v>
      </c>
      <c r="AB68" s="48">
        <f ca="1">IF(AND(K68&lt;=7,Z68&gt;Inputs!$B$33),MAX(C68,Inputs!$B$33),Z68)</f>
        <v>0</v>
      </c>
      <c r="AC68" s="48">
        <f ca="1">IF(Y68&gt;Inputs!$B$34,Inputs!$B$34,AA68)</f>
        <v>0</v>
      </c>
      <c r="AD68" s="48">
        <f ca="1">IF(AB68&gt;Inputs!$B$34,Inputs!$B$34,AB68)</f>
        <v>0</v>
      </c>
      <c r="AE68" s="48">
        <f ca="1">IF(AC68&gt;Inputs!$B$34,Inputs!$B$34,AC68)</f>
        <v>0</v>
      </c>
      <c r="AF68" s="49">
        <f ca="1">IF(AND(E68=1,G68=0),Inputs!$B$3,AD68)</f>
        <v>0</v>
      </c>
      <c r="AG68" s="49">
        <f ca="1">IF(AND(E68=1,G68=0),Inputs!$B$3,AE68)</f>
        <v>0</v>
      </c>
    </row>
    <row r="69" spans="1:33" x14ac:dyDescent="0.25">
      <c r="A69" s="6">
        <f>'Salary and Rating'!A70</f>
        <v>0</v>
      </c>
      <c r="B69" s="6">
        <f>'Salary and Rating'!B70</f>
        <v>0</v>
      </c>
      <c r="C69" s="14">
        <f ca="1">'2012-2013'!AF69</f>
        <v>0</v>
      </c>
      <c r="D69" s="44">
        <f ca="1">IF('2012-2013'!G69=0,0,'2012-2013'!D69+1)</f>
        <v>0</v>
      </c>
      <c r="E69" s="48">
        <f>'2012-2013'!E69</f>
        <v>0</v>
      </c>
      <c r="F69" s="42">
        <f ca="1">IF('Salary and Rating'!F70=1,VLOOKUP(D69,'Attrition Probabilities'!$A$5:$E$45,2,TRUE),IF('Salary and Rating'!F70=2,VLOOKUP(D69,'Attrition Probabilities'!$A$5:$E$45,3,TRUE),IF('Salary and Rating'!F70=3,VLOOKUP(D69,'Attrition Probabilities'!$A$5:$E$45,4,TRUE),IF('Salary and Rating'!F70=4,VLOOKUP(D69,'Attrition Probabilities'!$A$5:$E$45,5,TRUE),0))))</f>
        <v>0</v>
      </c>
      <c r="G69" s="48">
        <f t="shared" ref="G69:G132" ca="1" si="5">IF(E69=0,0,IF(RAND()&lt;F69,0,1))</f>
        <v>0</v>
      </c>
      <c r="H69" s="48">
        <f ca="1">IF(E69=0,0,IF(RAND()&lt;'Demand Component Probability'!$B$4,1,0))</f>
        <v>0</v>
      </c>
      <c r="I69" s="48">
        <f ca="1">IF(E69=0,0,IF(RAND()&lt;'Demand Component Probability'!$B$5,1,0))</f>
        <v>0</v>
      </c>
      <c r="J69" s="48">
        <f ca="1">IF(E69=0,0,IF(RAND()&lt;'Demand Component Probability'!$B$6,1,0))</f>
        <v>0</v>
      </c>
      <c r="K69" s="48">
        <f ca="1">'Salary and Rating'!L70</f>
        <v>0</v>
      </c>
      <c r="L69" s="48">
        <f ca="1">IFERROR(IF(VLOOKUP(K69,Inputs!$A$20:$G$29,3,FALSE)="Stipend Award",VLOOKUP(K69,Inputs!$A$7:$G$16,3,FALSE),0),0)</f>
        <v>0</v>
      </c>
      <c r="M69" s="48">
        <f ca="1">IFERROR(IF(VLOOKUP(K69,Inputs!$A$20:$G$29,4,FALSE)="Stipend Award",VLOOKUP(K69,Inputs!$A$7:$G$16,4,FALSE),0),0)</f>
        <v>0</v>
      </c>
      <c r="N69" s="48">
        <f ca="1">IFERROR(IF(H69=1,IF(VLOOKUP(K69,Inputs!$A$20:$G$29,5,FALSE)="Stipend Award",VLOOKUP(K69,Inputs!$A$7:$G$16,5,FALSE),0),0),0)</f>
        <v>0</v>
      </c>
      <c r="O69" s="48">
        <f ca="1">IFERROR(IF(I69=1,IF(VLOOKUP(K69,Inputs!$A$20:$G$29,6,FALSE)="Stipend Award",VLOOKUP(K69,Inputs!$A$7:$G$16,6,FALSE),0),0),0)</f>
        <v>0</v>
      </c>
      <c r="P69" s="48">
        <f ca="1">IFERROR(IF(J69=1,IF(VLOOKUP(K69,Inputs!$A$20:$G$29,7,FALSE)="Stipend Award",VLOOKUP(K69,Inputs!$A$7:$G$16,7,FALSE),0),0),0)</f>
        <v>0</v>
      </c>
      <c r="Q69" s="48">
        <f ca="1">IFERROR(IF(VLOOKUP(K69,Inputs!$A$20:$G$29,3,FALSE)="Base Increase",VLOOKUP(K69,Inputs!$A$7:$G$16,3,FALSE),0),0)</f>
        <v>0</v>
      </c>
      <c r="R69" s="48">
        <f ca="1">IFERROR(IF(VLOOKUP(K69,Inputs!$A$20:$G$29,4,FALSE)="Base Increase",VLOOKUP(K69,Inputs!$A$7:$G$16,4,FALSE),0),0)</f>
        <v>0</v>
      </c>
      <c r="S69" s="48">
        <f ca="1">IFERROR(IF(H69=1,IF(VLOOKUP(K69,Inputs!$A$20:$G$29,5,FALSE)="Base Increase",VLOOKUP(K69,Inputs!$A$7:$G$16,5,FALSE),0),0),0)</f>
        <v>0</v>
      </c>
      <c r="T69" s="48">
        <f ca="1">IFERROR(IF(I69=1,IF(VLOOKUP(K69,Inputs!$A$20:$G$29,6,FALSE)="Base Increase",VLOOKUP(K69,Inputs!$A$7:$G$16,6,FALSE),0),0),0)</f>
        <v>0</v>
      </c>
      <c r="U69" s="48">
        <f ca="1">IFERROR(IF(J69=1,IF(VLOOKUP(K69,Inputs!$A$20:$G$29,7,FALSE)="Base Increase",VLOOKUP(K69,Inputs!$A$7:$G$16,7,FALSE),0),0),0)</f>
        <v>0</v>
      </c>
      <c r="V69" s="48">
        <f t="shared" ref="V69:V132" ca="1" si="6">SUM(L69:P69)</f>
        <v>0</v>
      </c>
      <c r="W69" s="48">
        <f t="shared" ref="W69:W132" ca="1" si="7">SUM(Q69:U69)</f>
        <v>0</v>
      </c>
      <c r="X69" s="48">
        <f t="shared" ref="X69:X132" ca="1" si="8">W69+C69</f>
        <v>0</v>
      </c>
      <c r="Y69" s="48">
        <f t="shared" ref="Y69:Y132" ca="1" si="9">W69+V69+C69</f>
        <v>0</v>
      </c>
      <c r="Z69" s="48">
        <f ca="1">IF(AND(K69&lt;=4,X69&gt;Inputs!$B$32),MAX(C69,Inputs!$B$32),X69)</f>
        <v>0</v>
      </c>
      <c r="AA69" s="48">
        <f ca="1">IF(AND(K69&lt;=4,Y69&gt;Inputs!$B$32),MAX(C69,Inputs!$B$32),Y69)</f>
        <v>0</v>
      </c>
      <c r="AB69" s="48">
        <f ca="1">IF(AND(K69&lt;=7,Z69&gt;Inputs!$B$33),MAX(C69,Inputs!$B$33),Z69)</f>
        <v>0</v>
      </c>
      <c r="AC69" s="48">
        <f ca="1">IF(Y69&gt;Inputs!$B$34,Inputs!$B$34,AA69)</f>
        <v>0</v>
      </c>
      <c r="AD69" s="48">
        <f ca="1">IF(AB69&gt;Inputs!$B$34,Inputs!$B$34,AB69)</f>
        <v>0</v>
      </c>
      <c r="AE69" s="48">
        <f ca="1">IF(AC69&gt;Inputs!$B$34,Inputs!$B$34,AC69)</f>
        <v>0</v>
      </c>
      <c r="AF69" s="49">
        <f ca="1">IF(AND(E69=1,G69=0),Inputs!$B$3,AD69)</f>
        <v>0</v>
      </c>
      <c r="AG69" s="49">
        <f ca="1">IF(AND(E69=1,G69=0),Inputs!$B$3,AE69)</f>
        <v>0</v>
      </c>
    </row>
    <row r="70" spans="1:33" x14ac:dyDescent="0.25">
      <c r="A70" s="6">
        <f>'Salary and Rating'!A71</f>
        <v>0</v>
      </c>
      <c r="B70" s="6">
        <f>'Salary and Rating'!B71</f>
        <v>0</v>
      </c>
      <c r="C70" s="14">
        <f ca="1">'2012-2013'!AF70</f>
        <v>0</v>
      </c>
      <c r="D70" s="44">
        <f ca="1">IF('2012-2013'!G70=0,0,'2012-2013'!D70+1)</f>
        <v>0</v>
      </c>
      <c r="E70" s="48">
        <f>'2012-2013'!E70</f>
        <v>0</v>
      </c>
      <c r="F70" s="42">
        <f ca="1">IF('Salary and Rating'!F71=1,VLOOKUP(D70,'Attrition Probabilities'!$A$5:$E$45,2,TRUE),IF('Salary and Rating'!F71=2,VLOOKUP(D70,'Attrition Probabilities'!$A$5:$E$45,3,TRUE),IF('Salary and Rating'!F71=3,VLOOKUP(D70,'Attrition Probabilities'!$A$5:$E$45,4,TRUE),IF('Salary and Rating'!F71=4,VLOOKUP(D70,'Attrition Probabilities'!$A$5:$E$45,5,TRUE),0))))</f>
        <v>0</v>
      </c>
      <c r="G70" s="48">
        <f t="shared" ca="1" si="5"/>
        <v>0</v>
      </c>
      <c r="H70" s="48">
        <f ca="1">IF(E70=0,0,IF(RAND()&lt;'Demand Component Probability'!$B$4,1,0))</f>
        <v>0</v>
      </c>
      <c r="I70" s="48">
        <f ca="1">IF(E70=0,0,IF(RAND()&lt;'Demand Component Probability'!$B$5,1,0))</f>
        <v>0</v>
      </c>
      <c r="J70" s="48">
        <f ca="1">IF(E70=0,0,IF(RAND()&lt;'Demand Component Probability'!$B$6,1,0))</f>
        <v>0</v>
      </c>
      <c r="K70" s="48">
        <f ca="1">'Salary and Rating'!L71</f>
        <v>0</v>
      </c>
      <c r="L70" s="48">
        <f ca="1">IFERROR(IF(VLOOKUP(K70,Inputs!$A$20:$G$29,3,FALSE)="Stipend Award",VLOOKUP(K70,Inputs!$A$7:$G$16,3,FALSE),0),0)</f>
        <v>0</v>
      </c>
      <c r="M70" s="48">
        <f ca="1">IFERROR(IF(VLOOKUP(K70,Inputs!$A$20:$G$29,4,FALSE)="Stipend Award",VLOOKUP(K70,Inputs!$A$7:$G$16,4,FALSE),0),0)</f>
        <v>0</v>
      </c>
      <c r="N70" s="48">
        <f ca="1">IFERROR(IF(H70=1,IF(VLOOKUP(K70,Inputs!$A$20:$G$29,5,FALSE)="Stipend Award",VLOOKUP(K70,Inputs!$A$7:$G$16,5,FALSE),0),0),0)</f>
        <v>0</v>
      </c>
      <c r="O70" s="48">
        <f ca="1">IFERROR(IF(I70=1,IF(VLOOKUP(K70,Inputs!$A$20:$G$29,6,FALSE)="Stipend Award",VLOOKUP(K70,Inputs!$A$7:$G$16,6,FALSE),0),0),0)</f>
        <v>0</v>
      </c>
      <c r="P70" s="48">
        <f ca="1">IFERROR(IF(J70=1,IF(VLOOKUP(K70,Inputs!$A$20:$G$29,7,FALSE)="Stipend Award",VLOOKUP(K70,Inputs!$A$7:$G$16,7,FALSE),0),0),0)</f>
        <v>0</v>
      </c>
      <c r="Q70" s="48">
        <f ca="1">IFERROR(IF(VLOOKUP(K70,Inputs!$A$20:$G$29,3,FALSE)="Base Increase",VLOOKUP(K70,Inputs!$A$7:$G$16,3,FALSE),0),0)</f>
        <v>0</v>
      </c>
      <c r="R70" s="48">
        <f ca="1">IFERROR(IF(VLOOKUP(K70,Inputs!$A$20:$G$29,4,FALSE)="Base Increase",VLOOKUP(K70,Inputs!$A$7:$G$16,4,FALSE),0),0)</f>
        <v>0</v>
      </c>
      <c r="S70" s="48">
        <f ca="1">IFERROR(IF(H70=1,IF(VLOOKUP(K70,Inputs!$A$20:$G$29,5,FALSE)="Base Increase",VLOOKUP(K70,Inputs!$A$7:$G$16,5,FALSE),0),0),0)</f>
        <v>0</v>
      </c>
      <c r="T70" s="48">
        <f ca="1">IFERROR(IF(I70=1,IF(VLOOKUP(K70,Inputs!$A$20:$G$29,6,FALSE)="Base Increase",VLOOKUP(K70,Inputs!$A$7:$G$16,6,FALSE),0),0),0)</f>
        <v>0</v>
      </c>
      <c r="U70" s="48">
        <f ca="1">IFERROR(IF(J70=1,IF(VLOOKUP(K70,Inputs!$A$20:$G$29,7,FALSE)="Base Increase",VLOOKUP(K70,Inputs!$A$7:$G$16,7,FALSE),0),0),0)</f>
        <v>0</v>
      </c>
      <c r="V70" s="48">
        <f t="shared" ca="1" si="6"/>
        <v>0</v>
      </c>
      <c r="W70" s="48">
        <f t="shared" ca="1" si="7"/>
        <v>0</v>
      </c>
      <c r="X70" s="48">
        <f t="shared" ca="1" si="8"/>
        <v>0</v>
      </c>
      <c r="Y70" s="48">
        <f t="shared" ca="1" si="9"/>
        <v>0</v>
      </c>
      <c r="Z70" s="48">
        <f ca="1">IF(AND(K70&lt;=4,X70&gt;Inputs!$B$32),MAX(C70,Inputs!$B$32),X70)</f>
        <v>0</v>
      </c>
      <c r="AA70" s="48">
        <f ca="1">IF(AND(K70&lt;=4,Y70&gt;Inputs!$B$32),MAX(C70,Inputs!$B$32),Y70)</f>
        <v>0</v>
      </c>
      <c r="AB70" s="48">
        <f ca="1">IF(AND(K70&lt;=7,Z70&gt;Inputs!$B$33),MAX(C70,Inputs!$B$33),Z70)</f>
        <v>0</v>
      </c>
      <c r="AC70" s="48">
        <f ca="1">IF(Y70&gt;Inputs!$B$34,Inputs!$B$34,AA70)</f>
        <v>0</v>
      </c>
      <c r="AD70" s="48">
        <f ca="1">IF(AB70&gt;Inputs!$B$34,Inputs!$B$34,AB70)</f>
        <v>0</v>
      </c>
      <c r="AE70" s="48">
        <f ca="1">IF(AC70&gt;Inputs!$B$34,Inputs!$B$34,AC70)</f>
        <v>0</v>
      </c>
      <c r="AF70" s="49">
        <f ca="1">IF(AND(E70=1,G70=0),Inputs!$B$3,AD70)</f>
        <v>0</v>
      </c>
      <c r="AG70" s="49">
        <f ca="1">IF(AND(E70=1,G70=0),Inputs!$B$3,AE70)</f>
        <v>0</v>
      </c>
    </row>
    <row r="71" spans="1:33" x14ac:dyDescent="0.25">
      <c r="A71" s="6">
        <f>'Salary and Rating'!A72</f>
        <v>0</v>
      </c>
      <c r="B71" s="6">
        <f>'Salary and Rating'!B72</f>
        <v>0</v>
      </c>
      <c r="C71" s="14">
        <f ca="1">'2012-2013'!AF71</f>
        <v>0</v>
      </c>
      <c r="D71" s="44">
        <f ca="1">IF('2012-2013'!G71=0,0,'2012-2013'!D71+1)</f>
        <v>0</v>
      </c>
      <c r="E71" s="48">
        <f>'2012-2013'!E71</f>
        <v>0</v>
      </c>
      <c r="F71" s="42">
        <f ca="1">IF('Salary and Rating'!F72=1,VLOOKUP(D71,'Attrition Probabilities'!$A$5:$E$45,2,TRUE),IF('Salary and Rating'!F72=2,VLOOKUP(D71,'Attrition Probabilities'!$A$5:$E$45,3,TRUE),IF('Salary and Rating'!F72=3,VLOOKUP(D71,'Attrition Probabilities'!$A$5:$E$45,4,TRUE),IF('Salary and Rating'!F72=4,VLOOKUP(D71,'Attrition Probabilities'!$A$5:$E$45,5,TRUE),0))))</f>
        <v>0</v>
      </c>
      <c r="G71" s="48">
        <f t="shared" ca="1" si="5"/>
        <v>0</v>
      </c>
      <c r="H71" s="48">
        <f ca="1">IF(E71=0,0,IF(RAND()&lt;'Demand Component Probability'!$B$4,1,0))</f>
        <v>0</v>
      </c>
      <c r="I71" s="48">
        <f ca="1">IF(E71=0,0,IF(RAND()&lt;'Demand Component Probability'!$B$5,1,0))</f>
        <v>0</v>
      </c>
      <c r="J71" s="48">
        <f ca="1">IF(E71=0,0,IF(RAND()&lt;'Demand Component Probability'!$B$6,1,0))</f>
        <v>0</v>
      </c>
      <c r="K71" s="48">
        <f ca="1">'Salary and Rating'!L72</f>
        <v>0</v>
      </c>
      <c r="L71" s="48">
        <f ca="1">IFERROR(IF(VLOOKUP(K71,Inputs!$A$20:$G$29,3,FALSE)="Stipend Award",VLOOKUP(K71,Inputs!$A$7:$G$16,3,FALSE),0),0)</f>
        <v>0</v>
      </c>
      <c r="M71" s="48">
        <f ca="1">IFERROR(IF(VLOOKUP(K71,Inputs!$A$20:$G$29,4,FALSE)="Stipend Award",VLOOKUP(K71,Inputs!$A$7:$G$16,4,FALSE),0),0)</f>
        <v>0</v>
      </c>
      <c r="N71" s="48">
        <f ca="1">IFERROR(IF(H71=1,IF(VLOOKUP(K71,Inputs!$A$20:$G$29,5,FALSE)="Stipend Award",VLOOKUP(K71,Inputs!$A$7:$G$16,5,FALSE),0),0),0)</f>
        <v>0</v>
      </c>
      <c r="O71" s="48">
        <f ca="1">IFERROR(IF(I71=1,IF(VLOOKUP(K71,Inputs!$A$20:$G$29,6,FALSE)="Stipend Award",VLOOKUP(K71,Inputs!$A$7:$G$16,6,FALSE),0),0),0)</f>
        <v>0</v>
      </c>
      <c r="P71" s="48">
        <f ca="1">IFERROR(IF(J71=1,IF(VLOOKUP(K71,Inputs!$A$20:$G$29,7,FALSE)="Stipend Award",VLOOKUP(K71,Inputs!$A$7:$G$16,7,FALSE),0),0),0)</f>
        <v>0</v>
      </c>
      <c r="Q71" s="48">
        <f ca="1">IFERROR(IF(VLOOKUP(K71,Inputs!$A$20:$G$29,3,FALSE)="Base Increase",VLOOKUP(K71,Inputs!$A$7:$G$16,3,FALSE),0),0)</f>
        <v>0</v>
      </c>
      <c r="R71" s="48">
        <f ca="1">IFERROR(IF(VLOOKUP(K71,Inputs!$A$20:$G$29,4,FALSE)="Base Increase",VLOOKUP(K71,Inputs!$A$7:$G$16,4,FALSE),0),0)</f>
        <v>0</v>
      </c>
      <c r="S71" s="48">
        <f ca="1">IFERROR(IF(H71=1,IF(VLOOKUP(K71,Inputs!$A$20:$G$29,5,FALSE)="Base Increase",VLOOKUP(K71,Inputs!$A$7:$G$16,5,FALSE),0),0),0)</f>
        <v>0</v>
      </c>
      <c r="T71" s="48">
        <f ca="1">IFERROR(IF(I71=1,IF(VLOOKUP(K71,Inputs!$A$20:$G$29,6,FALSE)="Base Increase",VLOOKUP(K71,Inputs!$A$7:$G$16,6,FALSE),0),0),0)</f>
        <v>0</v>
      </c>
      <c r="U71" s="48">
        <f ca="1">IFERROR(IF(J71=1,IF(VLOOKUP(K71,Inputs!$A$20:$G$29,7,FALSE)="Base Increase",VLOOKUP(K71,Inputs!$A$7:$G$16,7,FALSE),0),0),0)</f>
        <v>0</v>
      </c>
      <c r="V71" s="48">
        <f t="shared" ca="1" si="6"/>
        <v>0</v>
      </c>
      <c r="W71" s="48">
        <f t="shared" ca="1" si="7"/>
        <v>0</v>
      </c>
      <c r="X71" s="48">
        <f t="shared" ca="1" si="8"/>
        <v>0</v>
      </c>
      <c r="Y71" s="48">
        <f t="shared" ca="1" si="9"/>
        <v>0</v>
      </c>
      <c r="Z71" s="48">
        <f ca="1">IF(AND(K71&lt;=4,X71&gt;Inputs!$B$32),MAX(C71,Inputs!$B$32),X71)</f>
        <v>0</v>
      </c>
      <c r="AA71" s="48">
        <f ca="1">IF(AND(K71&lt;=4,Y71&gt;Inputs!$B$32),MAX(C71,Inputs!$B$32),Y71)</f>
        <v>0</v>
      </c>
      <c r="AB71" s="48">
        <f ca="1">IF(AND(K71&lt;=7,Z71&gt;Inputs!$B$33),MAX(C71,Inputs!$B$33),Z71)</f>
        <v>0</v>
      </c>
      <c r="AC71" s="48">
        <f ca="1">IF(Y71&gt;Inputs!$B$34,Inputs!$B$34,AA71)</f>
        <v>0</v>
      </c>
      <c r="AD71" s="48">
        <f ca="1">IF(AB71&gt;Inputs!$B$34,Inputs!$B$34,AB71)</f>
        <v>0</v>
      </c>
      <c r="AE71" s="48">
        <f ca="1">IF(AC71&gt;Inputs!$B$34,Inputs!$B$34,AC71)</f>
        <v>0</v>
      </c>
      <c r="AF71" s="49">
        <f ca="1">IF(AND(E71=1,G71=0),Inputs!$B$3,AD71)</f>
        <v>0</v>
      </c>
      <c r="AG71" s="49">
        <f ca="1">IF(AND(E71=1,G71=0),Inputs!$B$3,AE71)</f>
        <v>0</v>
      </c>
    </row>
    <row r="72" spans="1:33" x14ac:dyDescent="0.25">
      <c r="A72" s="6">
        <f>'Salary and Rating'!A73</f>
        <v>0</v>
      </c>
      <c r="B72" s="6">
        <f>'Salary and Rating'!B73</f>
        <v>0</v>
      </c>
      <c r="C72" s="14">
        <f ca="1">'2012-2013'!AF72</f>
        <v>0</v>
      </c>
      <c r="D72" s="44">
        <f ca="1">IF('2012-2013'!G72=0,0,'2012-2013'!D72+1)</f>
        <v>0</v>
      </c>
      <c r="E72" s="48">
        <f>'2012-2013'!E72</f>
        <v>0</v>
      </c>
      <c r="F72" s="42">
        <f ca="1">IF('Salary and Rating'!F73=1,VLOOKUP(D72,'Attrition Probabilities'!$A$5:$E$45,2,TRUE),IF('Salary and Rating'!F73=2,VLOOKUP(D72,'Attrition Probabilities'!$A$5:$E$45,3,TRUE),IF('Salary and Rating'!F73=3,VLOOKUP(D72,'Attrition Probabilities'!$A$5:$E$45,4,TRUE),IF('Salary and Rating'!F73=4,VLOOKUP(D72,'Attrition Probabilities'!$A$5:$E$45,5,TRUE),0))))</f>
        <v>0</v>
      </c>
      <c r="G72" s="48">
        <f t="shared" ca="1" si="5"/>
        <v>0</v>
      </c>
      <c r="H72" s="48">
        <f ca="1">IF(E72=0,0,IF(RAND()&lt;'Demand Component Probability'!$B$4,1,0))</f>
        <v>0</v>
      </c>
      <c r="I72" s="48">
        <f ca="1">IF(E72=0,0,IF(RAND()&lt;'Demand Component Probability'!$B$5,1,0))</f>
        <v>0</v>
      </c>
      <c r="J72" s="48">
        <f ca="1">IF(E72=0,0,IF(RAND()&lt;'Demand Component Probability'!$B$6,1,0))</f>
        <v>0</v>
      </c>
      <c r="K72" s="48">
        <f ca="1">'Salary and Rating'!L73</f>
        <v>0</v>
      </c>
      <c r="L72" s="48">
        <f ca="1">IFERROR(IF(VLOOKUP(K72,Inputs!$A$20:$G$29,3,FALSE)="Stipend Award",VLOOKUP(K72,Inputs!$A$7:$G$16,3,FALSE),0),0)</f>
        <v>0</v>
      </c>
      <c r="M72" s="48">
        <f ca="1">IFERROR(IF(VLOOKUP(K72,Inputs!$A$20:$G$29,4,FALSE)="Stipend Award",VLOOKUP(K72,Inputs!$A$7:$G$16,4,FALSE),0),0)</f>
        <v>0</v>
      </c>
      <c r="N72" s="48">
        <f ca="1">IFERROR(IF(H72=1,IF(VLOOKUP(K72,Inputs!$A$20:$G$29,5,FALSE)="Stipend Award",VLOOKUP(K72,Inputs!$A$7:$G$16,5,FALSE),0),0),0)</f>
        <v>0</v>
      </c>
      <c r="O72" s="48">
        <f ca="1">IFERROR(IF(I72=1,IF(VLOOKUP(K72,Inputs!$A$20:$G$29,6,FALSE)="Stipend Award",VLOOKUP(K72,Inputs!$A$7:$G$16,6,FALSE),0),0),0)</f>
        <v>0</v>
      </c>
      <c r="P72" s="48">
        <f ca="1">IFERROR(IF(J72=1,IF(VLOOKUP(K72,Inputs!$A$20:$G$29,7,FALSE)="Stipend Award",VLOOKUP(K72,Inputs!$A$7:$G$16,7,FALSE),0),0),0)</f>
        <v>0</v>
      </c>
      <c r="Q72" s="48">
        <f ca="1">IFERROR(IF(VLOOKUP(K72,Inputs!$A$20:$G$29,3,FALSE)="Base Increase",VLOOKUP(K72,Inputs!$A$7:$G$16,3,FALSE),0),0)</f>
        <v>0</v>
      </c>
      <c r="R72" s="48">
        <f ca="1">IFERROR(IF(VLOOKUP(K72,Inputs!$A$20:$G$29,4,FALSE)="Base Increase",VLOOKUP(K72,Inputs!$A$7:$G$16,4,FALSE),0),0)</f>
        <v>0</v>
      </c>
      <c r="S72" s="48">
        <f ca="1">IFERROR(IF(H72=1,IF(VLOOKUP(K72,Inputs!$A$20:$G$29,5,FALSE)="Base Increase",VLOOKUP(K72,Inputs!$A$7:$G$16,5,FALSE),0),0),0)</f>
        <v>0</v>
      </c>
      <c r="T72" s="48">
        <f ca="1">IFERROR(IF(I72=1,IF(VLOOKUP(K72,Inputs!$A$20:$G$29,6,FALSE)="Base Increase",VLOOKUP(K72,Inputs!$A$7:$G$16,6,FALSE),0),0),0)</f>
        <v>0</v>
      </c>
      <c r="U72" s="48">
        <f ca="1">IFERROR(IF(J72=1,IF(VLOOKUP(K72,Inputs!$A$20:$G$29,7,FALSE)="Base Increase",VLOOKUP(K72,Inputs!$A$7:$G$16,7,FALSE),0),0),0)</f>
        <v>0</v>
      </c>
      <c r="V72" s="48">
        <f t="shared" ca="1" si="6"/>
        <v>0</v>
      </c>
      <c r="W72" s="48">
        <f t="shared" ca="1" si="7"/>
        <v>0</v>
      </c>
      <c r="X72" s="48">
        <f t="shared" ca="1" si="8"/>
        <v>0</v>
      </c>
      <c r="Y72" s="48">
        <f t="shared" ca="1" si="9"/>
        <v>0</v>
      </c>
      <c r="Z72" s="48">
        <f ca="1">IF(AND(K72&lt;=4,X72&gt;Inputs!$B$32),MAX(C72,Inputs!$B$32),X72)</f>
        <v>0</v>
      </c>
      <c r="AA72" s="48">
        <f ca="1">IF(AND(K72&lt;=4,Y72&gt;Inputs!$B$32),MAX(C72,Inputs!$B$32),Y72)</f>
        <v>0</v>
      </c>
      <c r="AB72" s="48">
        <f ca="1">IF(AND(K72&lt;=7,Z72&gt;Inputs!$B$33),MAX(C72,Inputs!$B$33),Z72)</f>
        <v>0</v>
      </c>
      <c r="AC72" s="48">
        <f ca="1">IF(Y72&gt;Inputs!$B$34,Inputs!$B$34,AA72)</f>
        <v>0</v>
      </c>
      <c r="AD72" s="48">
        <f ca="1">IF(AB72&gt;Inputs!$B$34,Inputs!$B$34,AB72)</f>
        <v>0</v>
      </c>
      <c r="AE72" s="48">
        <f ca="1">IF(AC72&gt;Inputs!$B$34,Inputs!$B$34,AC72)</f>
        <v>0</v>
      </c>
      <c r="AF72" s="49">
        <f ca="1">IF(AND(E72=1,G72=0),Inputs!$B$3,AD72)</f>
        <v>0</v>
      </c>
      <c r="AG72" s="49">
        <f ca="1">IF(AND(E72=1,G72=0),Inputs!$B$3,AE72)</f>
        <v>0</v>
      </c>
    </row>
    <row r="73" spans="1:33" x14ac:dyDescent="0.25">
      <c r="A73" s="6">
        <f>'Salary and Rating'!A74</f>
        <v>0</v>
      </c>
      <c r="B73" s="6">
        <f>'Salary and Rating'!B74</f>
        <v>0</v>
      </c>
      <c r="C73" s="14">
        <f ca="1">'2012-2013'!AF73</f>
        <v>0</v>
      </c>
      <c r="D73" s="44">
        <f ca="1">IF('2012-2013'!G73=0,0,'2012-2013'!D73+1)</f>
        <v>0</v>
      </c>
      <c r="E73" s="48">
        <f>'2012-2013'!E73</f>
        <v>0</v>
      </c>
      <c r="F73" s="42">
        <f ca="1">IF('Salary and Rating'!F74=1,VLOOKUP(D73,'Attrition Probabilities'!$A$5:$E$45,2,TRUE),IF('Salary and Rating'!F74=2,VLOOKUP(D73,'Attrition Probabilities'!$A$5:$E$45,3,TRUE),IF('Salary and Rating'!F74=3,VLOOKUP(D73,'Attrition Probabilities'!$A$5:$E$45,4,TRUE),IF('Salary and Rating'!F74=4,VLOOKUP(D73,'Attrition Probabilities'!$A$5:$E$45,5,TRUE),0))))</f>
        <v>0</v>
      </c>
      <c r="G73" s="48">
        <f t="shared" ca="1" si="5"/>
        <v>0</v>
      </c>
      <c r="H73" s="48">
        <f ca="1">IF(E73=0,0,IF(RAND()&lt;'Demand Component Probability'!$B$4,1,0))</f>
        <v>0</v>
      </c>
      <c r="I73" s="48">
        <f ca="1">IF(E73=0,0,IF(RAND()&lt;'Demand Component Probability'!$B$5,1,0))</f>
        <v>0</v>
      </c>
      <c r="J73" s="48">
        <f ca="1">IF(E73=0,0,IF(RAND()&lt;'Demand Component Probability'!$B$6,1,0))</f>
        <v>0</v>
      </c>
      <c r="K73" s="48">
        <f ca="1">'Salary and Rating'!L74</f>
        <v>0</v>
      </c>
      <c r="L73" s="48">
        <f ca="1">IFERROR(IF(VLOOKUP(K73,Inputs!$A$20:$G$29,3,FALSE)="Stipend Award",VLOOKUP(K73,Inputs!$A$7:$G$16,3,FALSE),0),0)</f>
        <v>0</v>
      </c>
      <c r="M73" s="48">
        <f ca="1">IFERROR(IF(VLOOKUP(K73,Inputs!$A$20:$G$29,4,FALSE)="Stipend Award",VLOOKUP(K73,Inputs!$A$7:$G$16,4,FALSE),0),0)</f>
        <v>0</v>
      </c>
      <c r="N73" s="48">
        <f ca="1">IFERROR(IF(H73=1,IF(VLOOKUP(K73,Inputs!$A$20:$G$29,5,FALSE)="Stipend Award",VLOOKUP(K73,Inputs!$A$7:$G$16,5,FALSE),0),0),0)</f>
        <v>0</v>
      </c>
      <c r="O73" s="48">
        <f ca="1">IFERROR(IF(I73=1,IF(VLOOKUP(K73,Inputs!$A$20:$G$29,6,FALSE)="Stipend Award",VLOOKUP(K73,Inputs!$A$7:$G$16,6,FALSE),0),0),0)</f>
        <v>0</v>
      </c>
      <c r="P73" s="48">
        <f ca="1">IFERROR(IF(J73=1,IF(VLOOKUP(K73,Inputs!$A$20:$G$29,7,FALSE)="Stipend Award",VLOOKUP(K73,Inputs!$A$7:$G$16,7,FALSE),0),0),0)</f>
        <v>0</v>
      </c>
      <c r="Q73" s="48">
        <f ca="1">IFERROR(IF(VLOOKUP(K73,Inputs!$A$20:$G$29,3,FALSE)="Base Increase",VLOOKUP(K73,Inputs!$A$7:$G$16,3,FALSE),0),0)</f>
        <v>0</v>
      </c>
      <c r="R73" s="48">
        <f ca="1">IFERROR(IF(VLOOKUP(K73,Inputs!$A$20:$G$29,4,FALSE)="Base Increase",VLOOKUP(K73,Inputs!$A$7:$G$16,4,FALSE),0),0)</f>
        <v>0</v>
      </c>
      <c r="S73" s="48">
        <f ca="1">IFERROR(IF(H73=1,IF(VLOOKUP(K73,Inputs!$A$20:$G$29,5,FALSE)="Base Increase",VLOOKUP(K73,Inputs!$A$7:$G$16,5,FALSE),0),0),0)</f>
        <v>0</v>
      </c>
      <c r="T73" s="48">
        <f ca="1">IFERROR(IF(I73=1,IF(VLOOKUP(K73,Inputs!$A$20:$G$29,6,FALSE)="Base Increase",VLOOKUP(K73,Inputs!$A$7:$G$16,6,FALSE),0),0),0)</f>
        <v>0</v>
      </c>
      <c r="U73" s="48">
        <f ca="1">IFERROR(IF(J73=1,IF(VLOOKUP(K73,Inputs!$A$20:$G$29,7,FALSE)="Base Increase",VLOOKUP(K73,Inputs!$A$7:$G$16,7,FALSE),0),0),0)</f>
        <v>0</v>
      </c>
      <c r="V73" s="48">
        <f t="shared" ca="1" si="6"/>
        <v>0</v>
      </c>
      <c r="W73" s="48">
        <f t="shared" ca="1" si="7"/>
        <v>0</v>
      </c>
      <c r="X73" s="48">
        <f t="shared" ca="1" si="8"/>
        <v>0</v>
      </c>
      <c r="Y73" s="48">
        <f t="shared" ca="1" si="9"/>
        <v>0</v>
      </c>
      <c r="Z73" s="48">
        <f ca="1">IF(AND(K73&lt;=4,X73&gt;Inputs!$B$32),MAX(C73,Inputs!$B$32),X73)</f>
        <v>0</v>
      </c>
      <c r="AA73" s="48">
        <f ca="1">IF(AND(K73&lt;=4,Y73&gt;Inputs!$B$32),MAX(C73,Inputs!$B$32),Y73)</f>
        <v>0</v>
      </c>
      <c r="AB73" s="48">
        <f ca="1">IF(AND(K73&lt;=7,Z73&gt;Inputs!$B$33),MAX(C73,Inputs!$B$33),Z73)</f>
        <v>0</v>
      </c>
      <c r="AC73" s="48">
        <f ca="1">IF(Y73&gt;Inputs!$B$34,Inputs!$B$34,AA73)</f>
        <v>0</v>
      </c>
      <c r="AD73" s="48">
        <f ca="1">IF(AB73&gt;Inputs!$B$34,Inputs!$B$34,AB73)</f>
        <v>0</v>
      </c>
      <c r="AE73" s="48">
        <f ca="1">IF(AC73&gt;Inputs!$B$34,Inputs!$B$34,AC73)</f>
        <v>0</v>
      </c>
      <c r="AF73" s="49">
        <f ca="1">IF(AND(E73=1,G73=0),Inputs!$B$3,AD73)</f>
        <v>0</v>
      </c>
      <c r="AG73" s="49">
        <f ca="1">IF(AND(E73=1,G73=0),Inputs!$B$3,AE73)</f>
        <v>0</v>
      </c>
    </row>
    <row r="74" spans="1:33" x14ac:dyDescent="0.25">
      <c r="A74" s="6">
        <f>'Salary and Rating'!A75</f>
        <v>0</v>
      </c>
      <c r="B74" s="6">
        <f>'Salary and Rating'!B75</f>
        <v>0</v>
      </c>
      <c r="C74" s="14">
        <f ca="1">'2012-2013'!AF74</f>
        <v>0</v>
      </c>
      <c r="D74" s="44">
        <f ca="1">IF('2012-2013'!G74=0,0,'2012-2013'!D74+1)</f>
        <v>0</v>
      </c>
      <c r="E74" s="48">
        <f>'2012-2013'!E74</f>
        <v>0</v>
      </c>
      <c r="F74" s="42">
        <f ca="1">IF('Salary and Rating'!F75=1,VLOOKUP(D74,'Attrition Probabilities'!$A$5:$E$45,2,TRUE),IF('Salary and Rating'!F75=2,VLOOKUP(D74,'Attrition Probabilities'!$A$5:$E$45,3,TRUE),IF('Salary and Rating'!F75=3,VLOOKUP(D74,'Attrition Probabilities'!$A$5:$E$45,4,TRUE),IF('Salary and Rating'!F75=4,VLOOKUP(D74,'Attrition Probabilities'!$A$5:$E$45,5,TRUE),0))))</f>
        <v>0</v>
      </c>
      <c r="G74" s="48">
        <f t="shared" ca="1" si="5"/>
        <v>0</v>
      </c>
      <c r="H74" s="48">
        <f ca="1">IF(E74=0,0,IF(RAND()&lt;'Demand Component Probability'!$B$4,1,0))</f>
        <v>0</v>
      </c>
      <c r="I74" s="48">
        <f ca="1">IF(E74=0,0,IF(RAND()&lt;'Demand Component Probability'!$B$5,1,0))</f>
        <v>0</v>
      </c>
      <c r="J74" s="48">
        <f ca="1">IF(E74=0,0,IF(RAND()&lt;'Demand Component Probability'!$B$6,1,0))</f>
        <v>0</v>
      </c>
      <c r="K74" s="48">
        <f ca="1">'Salary and Rating'!L75</f>
        <v>0</v>
      </c>
      <c r="L74" s="48">
        <f ca="1">IFERROR(IF(VLOOKUP(K74,Inputs!$A$20:$G$29,3,FALSE)="Stipend Award",VLOOKUP(K74,Inputs!$A$7:$G$16,3,FALSE),0),0)</f>
        <v>0</v>
      </c>
      <c r="M74" s="48">
        <f ca="1">IFERROR(IF(VLOOKUP(K74,Inputs!$A$20:$G$29,4,FALSE)="Stipend Award",VLOOKUP(K74,Inputs!$A$7:$G$16,4,FALSE),0),0)</f>
        <v>0</v>
      </c>
      <c r="N74" s="48">
        <f ca="1">IFERROR(IF(H74=1,IF(VLOOKUP(K74,Inputs!$A$20:$G$29,5,FALSE)="Stipend Award",VLOOKUP(K74,Inputs!$A$7:$G$16,5,FALSE),0),0),0)</f>
        <v>0</v>
      </c>
      <c r="O74" s="48">
        <f ca="1">IFERROR(IF(I74=1,IF(VLOOKUP(K74,Inputs!$A$20:$G$29,6,FALSE)="Stipend Award",VLOOKUP(K74,Inputs!$A$7:$G$16,6,FALSE),0),0),0)</f>
        <v>0</v>
      </c>
      <c r="P74" s="48">
        <f ca="1">IFERROR(IF(J74=1,IF(VLOOKUP(K74,Inputs!$A$20:$G$29,7,FALSE)="Stipend Award",VLOOKUP(K74,Inputs!$A$7:$G$16,7,FALSE),0),0),0)</f>
        <v>0</v>
      </c>
      <c r="Q74" s="48">
        <f ca="1">IFERROR(IF(VLOOKUP(K74,Inputs!$A$20:$G$29,3,FALSE)="Base Increase",VLOOKUP(K74,Inputs!$A$7:$G$16,3,FALSE),0),0)</f>
        <v>0</v>
      </c>
      <c r="R74" s="48">
        <f ca="1">IFERROR(IF(VLOOKUP(K74,Inputs!$A$20:$G$29,4,FALSE)="Base Increase",VLOOKUP(K74,Inputs!$A$7:$G$16,4,FALSE),0),0)</f>
        <v>0</v>
      </c>
      <c r="S74" s="48">
        <f ca="1">IFERROR(IF(H74=1,IF(VLOOKUP(K74,Inputs!$A$20:$G$29,5,FALSE)="Base Increase",VLOOKUP(K74,Inputs!$A$7:$G$16,5,FALSE),0),0),0)</f>
        <v>0</v>
      </c>
      <c r="T74" s="48">
        <f ca="1">IFERROR(IF(I74=1,IF(VLOOKUP(K74,Inputs!$A$20:$G$29,6,FALSE)="Base Increase",VLOOKUP(K74,Inputs!$A$7:$G$16,6,FALSE),0),0),0)</f>
        <v>0</v>
      </c>
      <c r="U74" s="48">
        <f ca="1">IFERROR(IF(J74=1,IF(VLOOKUP(K74,Inputs!$A$20:$G$29,7,FALSE)="Base Increase",VLOOKUP(K74,Inputs!$A$7:$G$16,7,FALSE),0),0),0)</f>
        <v>0</v>
      </c>
      <c r="V74" s="48">
        <f t="shared" ca="1" si="6"/>
        <v>0</v>
      </c>
      <c r="W74" s="48">
        <f t="shared" ca="1" si="7"/>
        <v>0</v>
      </c>
      <c r="X74" s="48">
        <f t="shared" ca="1" si="8"/>
        <v>0</v>
      </c>
      <c r="Y74" s="48">
        <f t="shared" ca="1" si="9"/>
        <v>0</v>
      </c>
      <c r="Z74" s="48">
        <f ca="1">IF(AND(K74&lt;=4,X74&gt;Inputs!$B$32),MAX(C74,Inputs!$B$32),X74)</f>
        <v>0</v>
      </c>
      <c r="AA74" s="48">
        <f ca="1">IF(AND(K74&lt;=4,Y74&gt;Inputs!$B$32),MAX(C74,Inputs!$B$32),Y74)</f>
        <v>0</v>
      </c>
      <c r="AB74" s="48">
        <f ca="1">IF(AND(K74&lt;=7,Z74&gt;Inputs!$B$33),MAX(C74,Inputs!$B$33),Z74)</f>
        <v>0</v>
      </c>
      <c r="AC74" s="48">
        <f ca="1">IF(Y74&gt;Inputs!$B$34,Inputs!$B$34,AA74)</f>
        <v>0</v>
      </c>
      <c r="AD74" s="48">
        <f ca="1">IF(AB74&gt;Inputs!$B$34,Inputs!$B$34,AB74)</f>
        <v>0</v>
      </c>
      <c r="AE74" s="48">
        <f ca="1">IF(AC74&gt;Inputs!$B$34,Inputs!$B$34,AC74)</f>
        <v>0</v>
      </c>
      <c r="AF74" s="49">
        <f ca="1">IF(AND(E74=1,G74=0),Inputs!$B$3,AD74)</f>
        <v>0</v>
      </c>
      <c r="AG74" s="49">
        <f ca="1">IF(AND(E74=1,G74=0),Inputs!$B$3,AE74)</f>
        <v>0</v>
      </c>
    </row>
    <row r="75" spans="1:33" x14ac:dyDescent="0.25">
      <c r="A75" s="6">
        <f>'Salary and Rating'!A76</f>
        <v>0</v>
      </c>
      <c r="B75" s="6">
        <f>'Salary and Rating'!B76</f>
        <v>0</v>
      </c>
      <c r="C75" s="14">
        <f ca="1">'2012-2013'!AF75</f>
        <v>0</v>
      </c>
      <c r="D75" s="44">
        <f ca="1">IF('2012-2013'!G75=0,0,'2012-2013'!D75+1)</f>
        <v>0</v>
      </c>
      <c r="E75" s="48">
        <f>'2012-2013'!E75</f>
        <v>0</v>
      </c>
      <c r="F75" s="42">
        <f ca="1">IF('Salary and Rating'!F76=1,VLOOKUP(D75,'Attrition Probabilities'!$A$5:$E$45,2,TRUE),IF('Salary and Rating'!F76=2,VLOOKUP(D75,'Attrition Probabilities'!$A$5:$E$45,3,TRUE),IF('Salary and Rating'!F76=3,VLOOKUP(D75,'Attrition Probabilities'!$A$5:$E$45,4,TRUE),IF('Salary and Rating'!F76=4,VLOOKUP(D75,'Attrition Probabilities'!$A$5:$E$45,5,TRUE),0))))</f>
        <v>0</v>
      </c>
      <c r="G75" s="48">
        <f t="shared" ca="1" si="5"/>
        <v>0</v>
      </c>
      <c r="H75" s="48">
        <f ca="1">IF(E75=0,0,IF(RAND()&lt;'Demand Component Probability'!$B$4,1,0))</f>
        <v>0</v>
      </c>
      <c r="I75" s="48">
        <f ca="1">IF(E75=0,0,IF(RAND()&lt;'Demand Component Probability'!$B$5,1,0))</f>
        <v>0</v>
      </c>
      <c r="J75" s="48">
        <f ca="1">IF(E75=0,0,IF(RAND()&lt;'Demand Component Probability'!$B$6,1,0))</f>
        <v>0</v>
      </c>
      <c r="K75" s="48">
        <f ca="1">'Salary and Rating'!L76</f>
        <v>0</v>
      </c>
      <c r="L75" s="48">
        <f ca="1">IFERROR(IF(VLOOKUP(K75,Inputs!$A$20:$G$29,3,FALSE)="Stipend Award",VLOOKUP(K75,Inputs!$A$7:$G$16,3,FALSE),0),0)</f>
        <v>0</v>
      </c>
      <c r="M75" s="48">
        <f ca="1">IFERROR(IF(VLOOKUP(K75,Inputs!$A$20:$G$29,4,FALSE)="Stipend Award",VLOOKUP(K75,Inputs!$A$7:$G$16,4,FALSE),0),0)</f>
        <v>0</v>
      </c>
      <c r="N75" s="48">
        <f ca="1">IFERROR(IF(H75=1,IF(VLOOKUP(K75,Inputs!$A$20:$G$29,5,FALSE)="Stipend Award",VLOOKUP(K75,Inputs!$A$7:$G$16,5,FALSE),0),0),0)</f>
        <v>0</v>
      </c>
      <c r="O75" s="48">
        <f ca="1">IFERROR(IF(I75=1,IF(VLOOKUP(K75,Inputs!$A$20:$G$29,6,FALSE)="Stipend Award",VLOOKUP(K75,Inputs!$A$7:$G$16,6,FALSE),0),0),0)</f>
        <v>0</v>
      </c>
      <c r="P75" s="48">
        <f ca="1">IFERROR(IF(J75=1,IF(VLOOKUP(K75,Inputs!$A$20:$G$29,7,FALSE)="Stipend Award",VLOOKUP(K75,Inputs!$A$7:$G$16,7,FALSE),0),0),0)</f>
        <v>0</v>
      </c>
      <c r="Q75" s="48">
        <f ca="1">IFERROR(IF(VLOOKUP(K75,Inputs!$A$20:$G$29,3,FALSE)="Base Increase",VLOOKUP(K75,Inputs!$A$7:$G$16,3,FALSE),0),0)</f>
        <v>0</v>
      </c>
      <c r="R75" s="48">
        <f ca="1">IFERROR(IF(VLOOKUP(K75,Inputs!$A$20:$G$29,4,FALSE)="Base Increase",VLOOKUP(K75,Inputs!$A$7:$G$16,4,FALSE),0),0)</f>
        <v>0</v>
      </c>
      <c r="S75" s="48">
        <f ca="1">IFERROR(IF(H75=1,IF(VLOOKUP(K75,Inputs!$A$20:$G$29,5,FALSE)="Base Increase",VLOOKUP(K75,Inputs!$A$7:$G$16,5,FALSE),0),0),0)</f>
        <v>0</v>
      </c>
      <c r="T75" s="48">
        <f ca="1">IFERROR(IF(I75=1,IF(VLOOKUP(K75,Inputs!$A$20:$G$29,6,FALSE)="Base Increase",VLOOKUP(K75,Inputs!$A$7:$G$16,6,FALSE),0),0),0)</f>
        <v>0</v>
      </c>
      <c r="U75" s="48">
        <f ca="1">IFERROR(IF(J75=1,IF(VLOOKUP(K75,Inputs!$A$20:$G$29,7,FALSE)="Base Increase",VLOOKUP(K75,Inputs!$A$7:$G$16,7,FALSE),0),0),0)</f>
        <v>0</v>
      </c>
      <c r="V75" s="48">
        <f t="shared" ca="1" si="6"/>
        <v>0</v>
      </c>
      <c r="W75" s="48">
        <f t="shared" ca="1" si="7"/>
        <v>0</v>
      </c>
      <c r="X75" s="48">
        <f t="shared" ca="1" si="8"/>
        <v>0</v>
      </c>
      <c r="Y75" s="48">
        <f t="shared" ca="1" si="9"/>
        <v>0</v>
      </c>
      <c r="Z75" s="48">
        <f ca="1">IF(AND(K75&lt;=4,X75&gt;Inputs!$B$32),MAX(C75,Inputs!$B$32),X75)</f>
        <v>0</v>
      </c>
      <c r="AA75" s="48">
        <f ca="1">IF(AND(K75&lt;=4,Y75&gt;Inputs!$B$32),MAX(C75,Inputs!$B$32),Y75)</f>
        <v>0</v>
      </c>
      <c r="AB75" s="48">
        <f ca="1">IF(AND(K75&lt;=7,Z75&gt;Inputs!$B$33),MAX(C75,Inputs!$B$33),Z75)</f>
        <v>0</v>
      </c>
      <c r="AC75" s="48">
        <f ca="1">IF(Y75&gt;Inputs!$B$34,Inputs!$B$34,AA75)</f>
        <v>0</v>
      </c>
      <c r="AD75" s="48">
        <f ca="1">IF(AB75&gt;Inputs!$B$34,Inputs!$B$34,AB75)</f>
        <v>0</v>
      </c>
      <c r="AE75" s="48">
        <f ca="1">IF(AC75&gt;Inputs!$B$34,Inputs!$B$34,AC75)</f>
        <v>0</v>
      </c>
      <c r="AF75" s="49">
        <f ca="1">IF(AND(E75=1,G75=0),Inputs!$B$3,AD75)</f>
        <v>0</v>
      </c>
      <c r="AG75" s="49">
        <f ca="1">IF(AND(E75=1,G75=0),Inputs!$B$3,AE75)</f>
        <v>0</v>
      </c>
    </row>
    <row r="76" spans="1:33" x14ac:dyDescent="0.25">
      <c r="A76" s="6">
        <f>'Salary and Rating'!A77</f>
        <v>0</v>
      </c>
      <c r="B76" s="6">
        <f>'Salary and Rating'!B77</f>
        <v>0</v>
      </c>
      <c r="C76" s="14">
        <f ca="1">'2012-2013'!AF76</f>
        <v>0</v>
      </c>
      <c r="D76" s="44">
        <f ca="1">IF('2012-2013'!G76=0,0,'2012-2013'!D76+1)</f>
        <v>0</v>
      </c>
      <c r="E76" s="48">
        <f>'2012-2013'!E76</f>
        <v>0</v>
      </c>
      <c r="F76" s="42">
        <f ca="1">IF('Salary and Rating'!F77=1,VLOOKUP(D76,'Attrition Probabilities'!$A$5:$E$45,2,TRUE),IF('Salary and Rating'!F77=2,VLOOKUP(D76,'Attrition Probabilities'!$A$5:$E$45,3,TRUE),IF('Salary and Rating'!F77=3,VLOOKUP(D76,'Attrition Probabilities'!$A$5:$E$45,4,TRUE),IF('Salary and Rating'!F77=4,VLOOKUP(D76,'Attrition Probabilities'!$A$5:$E$45,5,TRUE),0))))</f>
        <v>0</v>
      </c>
      <c r="G76" s="48">
        <f t="shared" ca="1" si="5"/>
        <v>0</v>
      </c>
      <c r="H76" s="48">
        <f ca="1">IF(E76=0,0,IF(RAND()&lt;'Demand Component Probability'!$B$4,1,0))</f>
        <v>0</v>
      </c>
      <c r="I76" s="48">
        <f ca="1">IF(E76=0,0,IF(RAND()&lt;'Demand Component Probability'!$B$5,1,0))</f>
        <v>0</v>
      </c>
      <c r="J76" s="48">
        <f ca="1">IF(E76=0,0,IF(RAND()&lt;'Demand Component Probability'!$B$6,1,0))</f>
        <v>0</v>
      </c>
      <c r="K76" s="48">
        <f ca="1">'Salary and Rating'!L77</f>
        <v>0</v>
      </c>
      <c r="L76" s="48">
        <f ca="1">IFERROR(IF(VLOOKUP(K76,Inputs!$A$20:$G$29,3,FALSE)="Stipend Award",VLOOKUP(K76,Inputs!$A$7:$G$16,3,FALSE),0),0)</f>
        <v>0</v>
      </c>
      <c r="M76" s="48">
        <f ca="1">IFERROR(IF(VLOOKUP(K76,Inputs!$A$20:$G$29,4,FALSE)="Stipend Award",VLOOKUP(K76,Inputs!$A$7:$G$16,4,FALSE),0),0)</f>
        <v>0</v>
      </c>
      <c r="N76" s="48">
        <f ca="1">IFERROR(IF(H76=1,IF(VLOOKUP(K76,Inputs!$A$20:$G$29,5,FALSE)="Stipend Award",VLOOKUP(K76,Inputs!$A$7:$G$16,5,FALSE),0),0),0)</f>
        <v>0</v>
      </c>
      <c r="O76" s="48">
        <f ca="1">IFERROR(IF(I76=1,IF(VLOOKUP(K76,Inputs!$A$20:$G$29,6,FALSE)="Stipend Award",VLOOKUP(K76,Inputs!$A$7:$G$16,6,FALSE),0),0),0)</f>
        <v>0</v>
      </c>
      <c r="P76" s="48">
        <f ca="1">IFERROR(IF(J76=1,IF(VLOOKUP(K76,Inputs!$A$20:$G$29,7,FALSE)="Stipend Award",VLOOKUP(K76,Inputs!$A$7:$G$16,7,FALSE),0),0),0)</f>
        <v>0</v>
      </c>
      <c r="Q76" s="48">
        <f ca="1">IFERROR(IF(VLOOKUP(K76,Inputs!$A$20:$G$29,3,FALSE)="Base Increase",VLOOKUP(K76,Inputs!$A$7:$G$16,3,FALSE),0),0)</f>
        <v>0</v>
      </c>
      <c r="R76" s="48">
        <f ca="1">IFERROR(IF(VLOOKUP(K76,Inputs!$A$20:$G$29,4,FALSE)="Base Increase",VLOOKUP(K76,Inputs!$A$7:$G$16,4,FALSE),0),0)</f>
        <v>0</v>
      </c>
      <c r="S76" s="48">
        <f ca="1">IFERROR(IF(H76=1,IF(VLOOKUP(K76,Inputs!$A$20:$G$29,5,FALSE)="Base Increase",VLOOKUP(K76,Inputs!$A$7:$G$16,5,FALSE),0),0),0)</f>
        <v>0</v>
      </c>
      <c r="T76" s="48">
        <f ca="1">IFERROR(IF(I76=1,IF(VLOOKUP(K76,Inputs!$A$20:$G$29,6,FALSE)="Base Increase",VLOOKUP(K76,Inputs!$A$7:$G$16,6,FALSE),0),0),0)</f>
        <v>0</v>
      </c>
      <c r="U76" s="48">
        <f ca="1">IFERROR(IF(J76=1,IF(VLOOKUP(K76,Inputs!$A$20:$G$29,7,FALSE)="Base Increase",VLOOKUP(K76,Inputs!$A$7:$G$16,7,FALSE),0),0),0)</f>
        <v>0</v>
      </c>
      <c r="V76" s="48">
        <f t="shared" ca="1" si="6"/>
        <v>0</v>
      </c>
      <c r="W76" s="48">
        <f t="shared" ca="1" si="7"/>
        <v>0</v>
      </c>
      <c r="X76" s="48">
        <f t="shared" ca="1" si="8"/>
        <v>0</v>
      </c>
      <c r="Y76" s="48">
        <f t="shared" ca="1" si="9"/>
        <v>0</v>
      </c>
      <c r="Z76" s="48">
        <f ca="1">IF(AND(K76&lt;=4,X76&gt;Inputs!$B$32),MAX(C76,Inputs!$B$32),X76)</f>
        <v>0</v>
      </c>
      <c r="AA76" s="48">
        <f ca="1">IF(AND(K76&lt;=4,Y76&gt;Inputs!$B$32),MAX(C76,Inputs!$B$32),Y76)</f>
        <v>0</v>
      </c>
      <c r="AB76" s="48">
        <f ca="1">IF(AND(K76&lt;=7,Z76&gt;Inputs!$B$33),MAX(C76,Inputs!$B$33),Z76)</f>
        <v>0</v>
      </c>
      <c r="AC76" s="48">
        <f ca="1">IF(Y76&gt;Inputs!$B$34,Inputs!$B$34,AA76)</f>
        <v>0</v>
      </c>
      <c r="AD76" s="48">
        <f ca="1">IF(AB76&gt;Inputs!$B$34,Inputs!$B$34,AB76)</f>
        <v>0</v>
      </c>
      <c r="AE76" s="48">
        <f ca="1">IF(AC76&gt;Inputs!$B$34,Inputs!$B$34,AC76)</f>
        <v>0</v>
      </c>
      <c r="AF76" s="49">
        <f ca="1">IF(AND(E76=1,G76=0),Inputs!$B$3,AD76)</f>
        <v>0</v>
      </c>
      <c r="AG76" s="49">
        <f ca="1">IF(AND(E76=1,G76=0),Inputs!$B$3,AE76)</f>
        <v>0</v>
      </c>
    </row>
    <row r="77" spans="1:33" x14ac:dyDescent="0.25">
      <c r="A77" s="6">
        <f>'Salary and Rating'!A78</f>
        <v>0</v>
      </c>
      <c r="B77" s="6">
        <f>'Salary and Rating'!B78</f>
        <v>0</v>
      </c>
      <c r="C77" s="14">
        <f ca="1">'2012-2013'!AF77</f>
        <v>0</v>
      </c>
      <c r="D77" s="44">
        <f ca="1">IF('2012-2013'!G77=0,0,'2012-2013'!D77+1)</f>
        <v>0</v>
      </c>
      <c r="E77" s="48">
        <f>'2012-2013'!E77</f>
        <v>0</v>
      </c>
      <c r="F77" s="42">
        <f ca="1">IF('Salary and Rating'!F78=1,VLOOKUP(D77,'Attrition Probabilities'!$A$5:$E$45,2,TRUE),IF('Salary and Rating'!F78=2,VLOOKUP(D77,'Attrition Probabilities'!$A$5:$E$45,3,TRUE),IF('Salary and Rating'!F78=3,VLOOKUP(D77,'Attrition Probabilities'!$A$5:$E$45,4,TRUE),IF('Salary and Rating'!F78=4,VLOOKUP(D77,'Attrition Probabilities'!$A$5:$E$45,5,TRUE),0))))</f>
        <v>0</v>
      </c>
      <c r="G77" s="48">
        <f t="shared" ca="1" si="5"/>
        <v>0</v>
      </c>
      <c r="H77" s="48">
        <f ca="1">IF(E77=0,0,IF(RAND()&lt;'Demand Component Probability'!$B$4,1,0))</f>
        <v>0</v>
      </c>
      <c r="I77" s="48">
        <f ca="1">IF(E77=0,0,IF(RAND()&lt;'Demand Component Probability'!$B$5,1,0))</f>
        <v>0</v>
      </c>
      <c r="J77" s="48">
        <f ca="1">IF(E77=0,0,IF(RAND()&lt;'Demand Component Probability'!$B$6,1,0))</f>
        <v>0</v>
      </c>
      <c r="K77" s="48">
        <f ca="1">'Salary and Rating'!L78</f>
        <v>0</v>
      </c>
      <c r="L77" s="48">
        <f ca="1">IFERROR(IF(VLOOKUP(K77,Inputs!$A$20:$G$29,3,FALSE)="Stipend Award",VLOOKUP(K77,Inputs!$A$7:$G$16,3,FALSE),0),0)</f>
        <v>0</v>
      </c>
      <c r="M77" s="48">
        <f ca="1">IFERROR(IF(VLOOKUP(K77,Inputs!$A$20:$G$29,4,FALSE)="Stipend Award",VLOOKUP(K77,Inputs!$A$7:$G$16,4,FALSE),0),0)</f>
        <v>0</v>
      </c>
      <c r="N77" s="48">
        <f ca="1">IFERROR(IF(H77=1,IF(VLOOKUP(K77,Inputs!$A$20:$G$29,5,FALSE)="Stipend Award",VLOOKUP(K77,Inputs!$A$7:$G$16,5,FALSE),0),0),0)</f>
        <v>0</v>
      </c>
      <c r="O77" s="48">
        <f ca="1">IFERROR(IF(I77=1,IF(VLOOKUP(K77,Inputs!$A$20:$G$29,6,FALSE)="Stipend Award",VLOOKUP(K77,Inputs!$A$7:$G$16,6,FALSE),0),0),0)</f>
        <v>0</v>
      </c>
      <c r="P77" s="48">
        <f ca="1">IFERROR(IF(J77=1,IF(VLOOKUP(K77,Inputs!$A$20:$G$29,7,FALSE)="Stipend Award",VLOOKUP(K77,Inputs!$A$7:$G$16,7,FALSE),0),0),0)</f>
        <v>0</v>
      </c>
      <c r="Q77" s="48">
        <f ca="1">IFERROR(IF(VLOOKUP(K77,Inputs!$A$20:$G$29,3,FALSE)="Base Increase",VLOOKUP(K77,Inputs!$A$7:$G$16,3,FALSE),0),0)</f>
        <v>0</v>
      </c>
      <c r="R77" s="48">
        <f ca="1">IFERROR(IF(VLOOKUP(K77,Inputs!$A$20:$G$29,4,FALSE)="Base Increase",VLOOKUP(K77,Inputs!$A$7:$G$16,4,FALSE),0),0)</f>
        <v>0</v>
      </c>
      <c r="S77" s="48">
        <f ca="1">IFERROR(IF(H77=1,IF(VLOOKUP(K77,Inputs!$A$20:$G$29,5,FALSE)="Base Increase",VLOOKUP(K77,Inputs!$A$7:$G$16,5,FALSE),0),0),0)</f>
        <v>0</v>
      </c>
      <c r="T77" s="48">
        <f ca="1">IFERROR(IF(I77=1,IF(VLOOKUP(K77,Inputs!$A$20:$G$29,6,FALSE)="Base Increase",VLOOKUP(K77,Inputs!$A$7:$G$16,6,FALSE),0),0),0)</f>
        <v>0</v>
      </c>
      <c r="U77" s="48">
        <f ca="1">IFERROR(IF(J77=1,IF(VLOOKUP(K77,Inputs!$A$20:$G$29,7,FALSE)="Base Increase",VLOOKUP(K77,Inputs!$A$7:$G$16,7,FALSE),0),0),0)</f>
        <v>0</v>
      </c>
      <c r="V77" s="48">
        <f t="shared" ca="1" si="6"/>
        <v>0</v>
      </c>
      <c r="W77" s="48">
        <f t="shared" ca="1" si="7"/>
        <v>0</v>
      </c>
      <c r="X77" s="48">
        <f t="shared" ca="1" si="8"/>
        <v>0</v>
      </c>
      <c r="Y77" s="48">
        <f t="shared" ca="1" si="9"/>
        <v>0</v>
      </c>
      <c r="Z77" s="48">
        <f ca="1">IF(AND(K77&lt;=4,X77&gt;Inputs!$B$32),MAX(C77,Inputs!$B$32),X77)</f>
        <v>0</v>
      </c>
      <c r="AA77" s="48">
        <f ca="1">IF(AND(K77&lt;=4,Y77&gt;Inputs!$B$32),MAX(C77,Inputs!$B$32),Y77)</f>
        <v>0</v>
      </c>
      <c r="AB77" s="48">
        <f ca="1">IF(AND(K77&lt;=7,Z77&gt;Inputs!$B$33),MAX(C77,Inputs!$B$33),Z77)</f>
        <v>0</v>
      </c>
      <c r="AC77" s="48">
        <f ca="1">IF(Y77&gt;Inputs!$B$34,Inputs!$B$34,AA77)</f>
        <v>0</v>
      </c>
      <c r="AD77" s="48">
        <f ca="1">IF(AB77&gt;Inputs!$B$34,Inputs!$B$34,AB77)</f>
        <v>0</v>
      </c>
      <c r="AE77" s="48">
        <f ca="1">IF(AC77&gt;Inputs!$B$34,Inputs!$B$34,AC77)</f>
        <v>0</v>
      </c>
      <c r="AF77" s="49">
        <f ca="1">IF(AND(E77=1,G77=0),Inputs!$B$3,AD77)</f>
        <v>0</v>
      </c>
      <c r="AG77" s="49">
        <f ca="1">IF(AND(E77=1,G77=0),Inputs!$B$3,AE77)</f>
        <v>0</v>
      </c>
    </row>
    <row r="78" spans="1:33" x14ac:dyDescent="0.25">
      <c r="A78" s="6">
        <f>'Salary and Rating'!A79</f>
        <v>0</v>
      </c>
      <c r="B78" s="6">
        <f>'Salary and Rating'!B79</f>
        <v>0</v>
      </c>
      <c r="C78" s="14">
        <f ca="1">'2012-2013'!AF78</f>
        <v>0</v>
      </c>
      <c r="D78" s="44">
        <f ca="1">IF('2012-2013'!G78=0,0,'2012-2013'!D78+1)</f>
        <v>0</v>
      </c>
      <c r="E78" s="48">
        <f>'2012-2013'!E78</f>
        <v>0</v>
      </c>
      <c r="F78" s="42">
        <f ca="1">IF('Salary and Rating'!F79=1,VLOOKUP(D78,'Attrition Probabilities'!$A$5:$E$45,2,TRUE),IF('Salary and Rating'!F79=2,VLOOKUP(D78,'Attrition Probabilities'!$A$5:$E$45,3,TRUE),IF('Salary and Rating'!F79=3,VLOOKUP(D78,'Attrition Probabilities'!$A$5:$E$45,4,TRUE),IF('Salary and Rating'!F79=4,VLOOKUP(D78,'Attrition Probabilities'!$A$5:$E$45,5,TRUE),0))))</f>
        <v>0</v>
      </c>
      <c r="G78" s="48">
        <f t="shared" ca="1" si="5"/>
        <v>0</v>
      </c>
      <c r="H78" s="48">
        <f ca="1">IF(E78=0,0,IF(RAND()&lt;'Demand Component Probability'!$B$4,1,0))</f>
        <v>0</v>
      </c>
      <c r="I78" s="48">
        <f ca="1">IF(E78=0,0,IF(RAND()&lt;'Demand Component Probability'!$B$5,1,0))</f>
        <v>0</v>
      </c>
      <c r="J78" s="48">
        <f ca="1">IF(E78=0,0,IF(RAND()&lt;'Demand Component Probability'!$B$6,1,0))</f>
        <v>0</v>
      </c>
      <c r="K78" s="48">
        <f ca="1">'Salary and Rating'!L79</f>
        <v>0</v>
      </c>
      <c r="L78" s="48">
        <f ca="1">IFERROR(IF(VLOOKUP(K78,Inputs!$A$20:$G$29,3,FALSE)="Stipend Award",VLOOKUP(K78,Inputs!$A$7:$G$16,3,FALSE),0),0)</f>
        <v>0</v>
      </c>
      <c r="M78" s="48">
        <f ca="1">IFERROR(IF(VLOOKUP(K78,Inputs!$A$20:$G$29,4,FALSE)="Stipend Award",VLOOKUP(K78,Inputs!$A$7:$G$16,4,FALSE),0),0)</f>
        <v>0</v>
      </c>
      <c r="N78" s="48">
        <f ca="1">IFERROR(IF(H78=1,IF(VLOOKUP(K78,Inputs!$A$20:$G$29,5,FALSE)="Stipend Award",VLOOKUP(K78,Inputs!$A$7:$G$16,5,FALSE),0),0),0)</f>
        <v>0</v>
      </c>
      <c r="O78" s="48">
        <f ca="1">IFERROR(IF(I78=1,IF(VLOOKUP(K78,Inputs!$A$20:$G$29,6,FALSE)="Stipend Award",VLOOKUP(K78,Inputs!$A$7:$G$16,6,FALSE),0),0),0)</f>
        <v>0</v>
      </c>
      <c r="P78" s="48">
        <f ca="1">IFERROR(IF(J78=1,IF(VLOOKUP(K78,Inputs!$A$20:$G$29,7,FALSE)="Stipend Award",VLOOKUP(K78,Inputs!$A$7:$G$16,7,FALSE),0),0),0)</f>
        <v>0</v>
      </c>
      <c r="Q78" s="48">
        <f ca="1">IFERROR(IF(VLOOKUP(K78,Inputs!$A$20:$G$29,3,FALSE)="Base Increase",VLOOKUP(K78,Inputs!$A$7:$G$16,3,FALSE),0),0)</f>
        <v>0</v>
      </c>
      <c r="R78" s="48">
        <f ca="1">IFERROR(IF(VLOOKUP(K78,Inputs!$A$20:$G$29,4,FALSE)="Base Increase",VLOOKUP(K78,Inputs!$A$7:$G$16,4,FALSE),0),0)</f>
        <v>0</v>
      </c>
      <c r="S78" s="48">
        <f ca="1">IFERROR(IF(H78=1,IF(VLOOKUP(K78,Inputs!$A$20:$G$29,5,FALSE)="Base Increase",VLOOKUP(K78,Inputs!$A$7:$G$16,5,FALSE),0),0),0)</f>
        <v>0</v>
      </c>
      <c r="T78" s="48">
        <f ca="1">IFERROR(IF(I78=1,IF(VLOOKUP(K78,Inputs!$A$20:$G$29,6,FALSE)="Base Increase",VLOOKUP(K78,Inputs!$A$7:$G$16,6,FALSE),0),0),0)</f>
        <v>0</v>
      </c>
      <c r="U78" s="48">
        <f ca="1">IFERROR(IF(J78=1,IF(VLOOKUP(K78,Inputs!$A$20:$G$29,7,FALSE)="Base Increase",VLOOKUP(K78,Inputs!$A$7:$G$16,7,FALSE),0),0),0)</f>
        <v>0</v>
      </c>
      <c r="V78" s="48">
        <f t="shared" ca="1" si="6"/>
        <v>0</v>
      </c>
      <c r="W78" s="48">
        <f t="shared" ca="1" si="7"/>
        <v>0</v>
      </c>
      <c r="X78" s="48">
        <f t="shared" ca="1" si="8"/>
        <v>0</v>
      </c>
      <c r="Y78" s="48">
        <f t="shared" ca="1" si="9"/>
        <v>0</v>
      </c>
      <c r="Z78" s="48">
        <f ca="1">IF(AND(K78&lt;=4,X78&gt;Inputs!$B$32),MAX(C78,Inputs!$B$32),X78)</f>
        <v>0</v>
      </c>
      <c r="AA78" s="48">
        <f ca="1">IF(AND(K78&lt;=4,Y78&gt;Inputs!$B$32),MAX(C78,Inputs!$B$32),Y78)</f>
        <v>0</v>
      </c>
      <c r="AB78" s="48">
        <f ca="1">IF(AND(K78&lt;=7,Z78&gt;Inputs!$B$33),MAX(C78,Inputs!$B$33),Z78)</f>
        <v>0</v>
      </c>
      <c r="AC78" s="48">
        <f ca="1">IF(Y78&gt;Inputs!$B$34,Inputs!$B$34,AA78)</f>
        <v>0</v>
      </c>
      <c r="AD78" s="48">
        <f ca="1">IF(AB78&gt;Inputs!$B$34,Inputs!$B$34,AB78)</f>
        <v>0</v>
      </c>
      <c r="AE78" s="48">
        <f ca="1">IF(AC78&gt;Inputs!$B$34,Inputs!$B$34,AC78)</f>
        <v>0</v>
      </c>
      <c r="AF78" s="49">
        <f ca="1">IF(AND(E78=1,G78=0),Inputs!$B$3,AD78)</f>
        <v>0</v>
      </c>
      <c r="AG78" s="49">
        <f ca="1">IF(AND(E78=1,G78=0),Inputs!$B$3,AE78)</f>
        <v>0</v>
      </c>
    </row>
    <row r="79" spans="1:33" x14ac:dyDescent="0.25">
      <c r="A79" s="6">
        <f>'Salary and Rating'!A80</f>
        <v>0</v>
      </c>
      <c r="B79" s="6">
        <f>'Salary and Rating'!B80</f>
        <v>0</v>
      </c>
      <c r="C79" s="14">
        <f ca="1">'2012-2013'!AF79</f>
        <v>0</v>
      </c>
      <c r="D79" s="44">
        <f ca="1">IF('2012-2013'!G79=0,0,'2012-2013'!D79+1)</f>
        <v>0</v>
      </c>
      <c r="E79" s="48">
        <f>'2012-2013'!E79</f>
        <v>0</v>
      </c>
      <c r="F79" s="42">
        <f ca="1">IF('Salary and Rating'!F80=1,VLOOKUP(D79,'Attrition Probabilities'!$A$5:$E$45,2,TRUE),IF('Salary and Rating'!F80=2,VLOOKUP(D79,'Attrition Probabilities'!$A$5:$E$45,3,TRUE),IF('Salary and Rating'!F80=3,VLOOKUP(D79,'Attrition Probabilities'!$A$5:$E$45,4,TRUE),IF('Salary and Rating'!F80=4,VLOOKUP(D79,'Attrition Probabilities'!$A$5:$E$45,5,TRUE),0))))</f>
        <v>0</v>
      </c>
      <c r="G79" s="48">
        <f t="shared" ca="1" si="5"/>
        <v>0</v>
      </c>
      <c r="H79" s="48">
        <f ca="1">IF(E79=0,0,IF(RAND()&lt;'Demand Component Probability'!$B$4,1,0))</f>
        <v>0</v>
      </c>
      <c r="I79" s="48">
        <f ca="1">IF(E79=0,0,IF(RAND()&lt;'Demand Component Probability'!$B$5,1,0))</f>
        <v>0</v>
      </c>
      <c r="J79" s="48">
        <f ca="1">IF(E79=0,0,IF(RAND()&lt;'Demand Component Probability'!$B$6,1,0))</f>
        <v>0</v>
      </c>
      <c r="K79" s="48">
        <f ca="1">'Salary and Rating'!L80</f>
        <v>0</v>
      </c>
      <c r="L79" s="48">
        <f ca="1">IFERROR(IF(VLOOKUP(K79,Inputs!$A$20:$G$29,3,FALSE)="Stipend Award",VLOOKUP(K79,Inputs!$A$7:$G$16,3,FALSE),0),0)</f>
        <v>0</v>
      </c>
      <c r="M79" s="48">
        <f ca="1">IFERROR(IF(VLOOKUP(K79,Inputs!$A$20:$G$29,4,FALSE)="Stipend Award",VLOOKUP(K79,Inputs!$A$7:$G$16,4,FALSE),0),0)</f>
        <v>0</v>
      </c>
      <c r="N79" s="48">
        <f ca="1">IFERROR(IF(H79=1,IF(VLOOKUP(K79,Inputs!$A$20:$G$29,5,FALSE)="Stipend Award",VLOOKUP(K79,Inputs!$A$7:$G$16,5,FALSE),0),0),0)</f>
        <v>0</v>
      </c>
      <c r="O79" s="48">
        <f ca="1">IFERROR(IF(I79=1,IF(VLOOKUP(K79,Inputs!$A$20:$G$29,6,FALSE)="Stipend Award",VLOOKUP(K79,Inputs!$A$7:$G$16,6,FALSE),0),0),0)</f>
        <v>0</v>
      </c>
      <c r="P79" s="48">
        <f ca="1">IFERROR(IF(J79=1,IF(VLOOKUP(K79,Inputs!$A$20:$G$29,7,FALSE)="Stipend Award",VLOOKUP(K79,Inputs!$A$7:$G$16,7,FALSE),0),0),0)</f>
        <v>0</v>
      </c>
      <c r="Q79" s="48">
        <f ca="1">IFERROR(IF(VLOOKUP(K79,Inputs!$A$20:$G$29,3,FALSE)="Base Increase",VLOOKUP(K79,Inputs!$A$7:$G$16,3,FALSE),0),0)</f>
        <v>0</v>
      </c>
      <c r="R79" s="48">
        <f ca="1">IFERROR(IF(VLOOKUP(K79,Inputs!$A$20:$G$29,4,FALSE)="Base Increase",VLOOKUP(K79,Inputs!$A$7:$G$16,4,FALSE),0),0)</f>
        <v>0</v>
      </c>
      <c r="S79" s="48">
        <f ca="1">IFERROR(IF(H79=1,IF(VLOOKUP(K79,Inputs!$A$20:$G$29,5,FALSE)="Base Increase",VLOOKUP(K79,Inputs!$A$7:$G$16,5,FALSE),0),0),0)</f>
        <v>0</v>
      </c>
      <c r="T79" s="48">
        <f ca="1">IFERROR(IF(I79=1,IF(VLOOKUP(K79,Inputs!$A$20:$G$29,6,FALSE)="Base Increase",VLOOKUP(K79,Inputs!$A$7:$G$16,6,FALSE),0),0),0)</f>
        <v>0</v>
      </c>
      <c r="U79" s="48">
        <f ca="1">IFERROR(IF(J79=1,IF(VLOOKUP(K79,Inputs!$A$20:$G$29,7,FALSE)="Base Increase",VLOOKUP(K79,Inputs!$A$7:$G$16,7,FALSE),0),0),0)</f>
        <v>0</v>
      </c>
      <c r="V79" s="48">
        <f t="shared" ca="1" si="6"/>
        <v>0</v>
      </c>
      <c r="W79" s="48">
        <f t="shared" ca="1" si="7"/>
        <v>0</v>
      </c>
      <c r="X79" s="48">
        <f t="shared" ca="1" si="8"/>
        <v>0</v>
      </c>
      <c r="Y79" s="48">
        <f t="shared" ca="1" si="9"/>
        <v>0</v>
      </c>
      <c r="Z79" s="48">
        <f ca="1">IF(AND(K79&lt;=4,X79&gt;Inputs!$B$32),MAX(C79,Inputs!$B$32),X79)</f>
        <v>0</v>
      </c>
      <c r="AA79" s="48">
        <f ca="1">IF(AND(K79&lt;=4,Y79&gt;Inputs!$B$32),MAX(C79,Inputs!$B$32),Y79)</f>
        <v>0</v>
      </c>
      <c r="AB79" s="48">
        <f ca="1">IF(AND(K79&lt;=7,Z79&gt;Inputs!$B$33),MAX(C79,Inputs!$B$33),Z79)</f>
        <v>0</v>
      </c>
      <c r="AC79" s="48">
        <f ca="1">IF(Y79&gt;Inputs!$B$34,Inputs!$B$34,AA79)</f>
        <v>0</v>
      </c>
      <c r="AD79" s="48">
        <f ca="1">IF(AB79&gt;Inputs!$B$34,Inputs!$B$34,AB79)</f>
        <v>0</v>
      </c>
      <c r="AE79" s="48">
        <f ca="1">IF(AC79&gt;Inputs!$B$34,Inputs!$B$34,AC79)</f>
        <v>0</v>
      </c>
      <c r="AF79" s="49">
        <f ca="1">IF(AND(E79=1,G79=0),Inputs!$B$3,AD79)</f>
        <v>0</v>
      </c>
      <c r="AG79" s="49">
        <f ca="1">IF(AND(E79=1,G79=0),Inputs!$B$3,AE79)</f>
        <v>0</v>
      </c>
    </row>
    <row r="80" spans="1:33" x14ac:dyDescent="0.25">
      <c r="A80" s="6">
        <f>'Salary and Rating'!A81</f>
        <v>0</v>
      </c>
      <c r="B80" s="6">
        <f>'Salary and Rating'!B81</f>
        <v>0</v>
      </c>
      <c r="C80" s="14">
        <f ca="1">'2012-2013'!AF80</f>
        <v>0</v>
      </c>
      <c r="D80" s="44">
        <f ca="1">IF('2012-2013'!G80=0,0,'2012-2013'!D80+1)</f>
        <v>0</v>
      </c>
      <c r="E80" s="48">
        <f>'2012-2013'!E80</f>
        <v>0</v>
      </c>
      <c r="F80" s="42">
        <f ca="1">IF('Salary and Rating'!F81=1,VLOOKUP(D80,'Attrition Probabilities'!$A$5:$E$45,2,TRUE),IF('Salary and Rating'!F81=2,VLOOKUP(D80,'Attrition Probabilities'!$A$5:$E$45,3,TRUE),IF('Salary and Rating'!F81=3,VLOOKUP(D80,'Attrition Probabilities'!$A$5:$E$45,4,TRUE),IF('Salary and Rating'!F81=4,VLOOKUP(D80,'Attrition Probabilities'!$A$5:$E$45,5,TRUE),0))))</f>
        <v>0</v>
      </c>
      <c r="G80" s="48">
        <f t="shared" ca="1" si="5"/>
        <v>0</v>
      </c>
      <c r="H80" s="48">
        <f ca="1">IF(E80=0,0,IF(RAND()&lt;'Demand Component Probability'!$B$4,1,0))</f>
        <v>0</v>
      </c>
      <c r="I80" s="48">
        <f ca="1">IF(E80=0,0,IF(RAND()&lt;'Demand Component Probability'!$B$5,1,0))</f>
        <v>0</v>
      </c>
      <c r="J80" s="48">
        <f ca="1">IF(E80=0,0,IF(RAND()&lt;'Demand Component Probability'!$B$6,1,0))</f>
        <v>0</v>
      </c>
      <c r="K80" s="48">
        <f ca="1">'Salary and Rating'!L81</f>
        <v>0</v>
      </c>
      <c r="L80" s="48">
        <f ca="1">IFERROR(IF(VLOOKUP(K80,Inputs!$A$20:$G$29,3,FALSE)="Stipend Award",VLOOKUP(K80,Inputs!$A$7:$G$16,3,FALSE),0),0)</f>
        <v>0</v>
      </c>
      <c r="M80" s="48">
        <f ca="1">IFERROR(IF(VLOOKUP(K80,Inputs!$A$20:$G$29,4,FALSE)="Stipend Award",VLOOKUP(K80,Inputs!$A$7:$G$16,4,FALSE),0),0)</f>
        <v>0</v>
      </c>
      <c r="N80" s="48">
        <f ca="1">IFERROR(IF(H80=1,IF(VLOOKUP(K80,Inputs!$A$20:$G$29,5,FALSE)="Stipend Award",VLOOKUP(K80,Inputs!$A$7:$G$16,5,FALSE),0),0),0)</f>
        <v>0</v>
      </c>
      <c r="O80" s="48">
        <f ca="1">IFERROR(IF(I80=1,IF(VLOOKUP(K80,Inputs!$A$20:$G$29,6,FALSE)="Stipend Award",VLOOKUP(K80,Inputs!$A$7:$G$16,6,FALSE),0),0),0)</f>
        <v>0</v>
      </c>
      <c r="P80" s="48">
        <f ca="1">IFERROR(IF(J80=1,IF(VLOOKUP(K80,Inputs!$A$20:$G$29,7,FALSE)="Stipend Award",VLOOKUP(K80,Inputs!$A$7:$G$16,7,FALSE),0),0),0)</f>
        <v>0</v>
      </c>
      <c r="Q80" s="48">
        <f ca="1">IFERROR(IF(VLOOKUP(K80,Inputs!$A$20:$G$29,3,FALSE)="Base Increase",VLOOKUP(K80,Inputs!$A$7:$G$16,3,FALSE),0),0)</f>
        <v>0</v>
      </c>
      <c r="R80" s="48">
        <f ca="1">IFERROR(IF(VLOOKUP(K80,Inputs!$A$20:$G$29,4,FALSE)="Base Increase",VLOOKUP(K80,Inputs!$A$7:$G$16,4,FALSE),0),0)</f>
        <v>0</v>
      </c>
      <c r="S80" s="48">
        <f ca="1">IFERROR(IF(H80=1,IF(VLOOKUP(K80,Inputs!$A$20:$G$29,5,FALSE)="Base Increase",VLOOKUP(K80,Inputs!$A$7:$G$16,5,FALSE),0),0),0)</f>
        <v>0</v>
      </c>
      <c r="T80" s="48">
        <f ca="1">IFERROR(IF(I80=1,IF(VLOOKUP(K80,Inputs!$A$20:$G$29,6,FALSE)="Base Increase",VLOOKUP(K80,Inputs!$A$7:$G$16,6,FALSE),0),0),0)</f>
        <v>0</v>
      </c>
      <c r="U80" s="48">
        <f ca="1">IFERROR(IF(J80=1,IF(VLOOKUP(K80,Inputs!$A$20:$G$29,7,FALSE)="Base Increase",VLOOKUP(K80,Inputs!$A$7:$G$16,7,FALSE),0),0),0)</f>
        <v>0</v>
      </c>
      <c r="V80" s="48">
        <f t="shared" ca="1" si="6"/>
        <v>0</v>
      </c>
      <c r="W80" s="48">
        <f t="shared" ca="1" si="7"/>
        <v>0</v>
      </c>
      <c r="X80" s="48">
        <f t="shared" ca="1" si="8"/>
        <v>0</v>
      </c>
      <c r="Y80" s="48">
        <f t="shared" ca="1" si="9"/>
        <v>0</v>
      </c>
      <c r="Z80" s="48">
        <f ca="1">IF(AND(K80&lt;=4,X80&gt;Inputs!$B$32),MAX(C80,Inputs!$B$32),X80)</f>
        <v>0</v>
      </c>
      <c r="AA80" s="48">
        <f ca="1">IF(AND(K80&lt;=4,Y80&gt;Inputs!$B$32),MAX(C80,Inputs!$B$32),Y80)</f>
        <v>0</v>
      </c>
      <c r="AB80" s="48">
        <f ca="1">IF(AND(K80&lt;=7,Z80&gt;Inputs!$B$33),MAX(C80,Inputs!$B$33),Z80)</f>
        <v>0</v>
      </c>
      <c r="AC80" s="48">
        <f ca="1">IF(Y80&gt;Inputs!$B$34,Inputs!$B$34,AA80)</f>
        <v>0</v>
      </c>
      <c r="AD80" s="48">
        <f ca="1">IF(AB80&gt;Inputs!$B$34,Inputs!$B$34,AB80)</f>
        <v>0</v>
      </c>
      <c r="AE80" s="48">
        <f ca="1">IF(AC80&gt;Inputs!$B$34,Inputs!$B$34,AC80)</f>
        <v>0</v>
      </c>
      <c r="AF80" s="49">
        <f ca="1">IF(AND(E80=1,G80=0),Inputs!$B$3,AD80)</f>
        <v>0</v>
      </c>
      <c r="AG80" s="49">
        <f ca="1">IF(AND(E80=1,G80=0),Inputs!$B$3,AE80)</f>
        <v>0</v>
      </c>
    </row>
    <row r="81" spans="1:33" x14ac:dyDescent="0.25">
      <c r="A81" s="6">
        <f>'Salary and Rating'!A82</f>
        <v>0</v>
      </c>
      <c r="B81" s="6">
        <f>'Salary and Rating'!B82</f>
        <v>0</v>
      </c>
      <c r="C81" s="14">
        <f ca="1">'2012-2013'!AF81</f>
        <v>0</v>
      </c>
      <c r="D81" s="44">
        <f ca="1">IF('2012-2013'!G81=0,0,'2012-2013'!D81+1)</f>
        <v>0</v>
      </c>
      <c r="E81" s="48">
        <f>'2012-2013'!E81</f>
        <v>0</v>
      </c>
      <c r="F81" s="42">
        <f ca="1">IF('Salary and Rating'!F82=1,VLOOKUP(D81,'Attrition Probabilities'!$A$5:$E$45,2,TRUE),IF('Salary and Rating'!F82=2,VLOOKUP(D81,'Attrition Probabilities'!$A$5:$E$45,3,TRUE),IF('Salary and Rating'!F82=3,VLOOKUP(D81,'Attrition Probabilities'!$A$5:$E$45,4,TRUE),IF('Salary and Rating'!F82=4,VLOOKUP(D81,'Attrition Probabilities'!$A$5:$E$45,5,TRUE),0))))</f>
        <v>0</v>
      </c>
      <c r="G81" s="48">
        <f t="shared" ca="1" si="5"/>
        <v>0</v>
      </c>
      <c r="H81" s="48">
        <f ca="1">IF(E81=0,0,IF(RAND()&lt;'Demand Component Probability'!$B$4,1,0))</f>
        <v>0</v>
      </c>
      <c r="I81" s="48">
        <f ca="1">IF(E81=0,0,IF(RAND()&lt;'Demand Component Probability'!$B$5,1,0))</f>
        <v>0</v>
      </c>
      <c r="J81" s="48">
        <f ca="1">IF(E81=0,0,IF(RAND()&lt;'Demand Component Probability'!$B$6,1,0))</f>
        <v>0</v>
      </c>
      <c r="K81" s="48">
        <f ca="1">'Salary and Rating'!L82</f>
        <v>0</v>
      </c>
      <c r="L81" s="48">
        <f ca="1">IFERROR(IF(VLOOKUP(K81,Inputs!$A$20:$G$29,3,FALSE)="Stipend Award",VLOOKUP(K81,Inputs!$A$7:$G$16,3,FALSE),0),0)</f>
        <v>0</v>
      </c>
      <c r="M81" s="48">
        <f ca="1">IFERROR(IF(VLOOKUP(K81,Inputs!$A$20:$G$29,4,FALSE)="Stipend Award",VLOOKUP(K81,Inputs!$A$7:$G$16,4,FALSE),0),0)</f>
        <v>0</v>
      </c>
      <c r="N81" s="48">
        <f ca="1">IFERROR(IF(H81=1,IF(VLOOKUP(K81,Inputs!$A$20:$G$29,5,FALSE)="Stipend Award",VLOOKUP(K81,Inputs!$A$7:$G$16,5,FALSE),0),0),0)</f>
        <v>0</v>
      </c>
      <c r="O81" s="48">
        <f ca="1">IFERROR(IF(I81=1,IF(VLOOKUP(K81,Inputs!$A$20:$G$29,6,FALSE)="Stipend Award",VLOOKUP(K81,Inputs!$A$7:$G$16,6,FALSE),0),0),0)</f>
        <v>0</v>
      </c>
      <c r="P81" s="48">
        <f ca="1">IFERROR(IF(J81=1,IF(VLOOKUP(K81,Inputs!$A$20:$G$29,7,FALSE)="Stipend Award",VLOOKUP(K81,Inputs!$A$7:$G$16,7,FALSE),0),0),0)</f>
        <v>0</v>
      </c>
      <c r="Q81" s="48">
        <f ca="1">IFERROR(IF(VLOOKUP(K81,Inputs!$A$20:$G$29,3,FALSE)="Base Increase",VLOOKUP(K81,Inputs!$A$7:$G$16,3,FALSE),0),0)</f>
        <v>0</v>
      </c>
      <c r="R81" s="48">
        <f ca="1">IFERROR(IF(VLOOKUP(K81,Inputs!$A$20:$G$29,4,FALSE)="Base Increase",VLOOKUP(K81,Inputs!$A$7:$G$16,4,FALSE),0),0)</f>
        <v>0</v>
      </c>
      <c r="S81" s="48">
        <f ca="1">IFERROR(IF(H81=1,IF(VLOOKUP(K81,Inputs!$A$20:$G$29,5,FALSE)="Base Increase",VLOOKUP(K81,Inputs!$A$7:$G$16,5,FALSE),0),0),0)</f>
        <v>0</v>
      </c>
      <c r="T81" s="48">
        <f ca="1">IFERROR(IF(I81=1,IF(VLOOKUP(K81,Inputs!$A$20:$G$29,6,FALSE)="Base Increase",VLOOKUP(K81,Inputs!$A$7:$G$16,6,FALSE),0),0),0)</f>
        <v>0</v>
      </c>
      <c r="U81" s="48">
        <f ca="1">IFERROR(IF(J81=1,IF(VLOOKUP(K81,Inputs!$A$20:$G$29,7,FALSE)="Base Increase",VLOOKUP(K81,Inputs!$A$7:$G$16,7,FALSE),0),0),0)</f>
        <v>0</v>
      </c>
      <c r="V81" s="48">
        <f t="shared" ca="1" si="6"/>
        <v>0</v>
      </c>
      <c r="W81" s="48">
        <f t="shared" ca="1" si="7"/>
        <v>0</v>
      </c>
      <c r="X81" s="48">
        <f t="shared" ca="1" si="8"/>
        <v>0</v>
      </c>
      <c r="Y81" s="48">
        <f t="shared" ca="1" si="9"/>
        <v>0</v>
      </c>
      <c r="Z81" s="48">
        <f ca="1">IF(AND(K81&lt;=4,X81&gt;Inputs!$B$32),MAX(C81,Inputs!$B$32),X81)</f>
        <v>0</v>
      </c>
      <c r="AA81" s="48">
        <f ca="1">IF(AND(K81&lt;=4,Y81&gt;Inputs!$B$32),MAX(C81,Inputs!$B$32),Y81)</f>
        <v>0</v>
      </c>
      <c r="AB81" s="48">
        <f ca="1">IF(AND(K81&lt;=7,Z81&gt;Inputs!$B$33),MAX(C81,Inputs!$B$33),Z81)</f>
        <v>0</v>
      </c>
      <c r="AC81" s="48">
        <f ca="1">IF(Y81&gt;Inputs!$B$34,Inputs!$B$34,AA81)</f>
        <v>0</v>
      </c>
      <c r="AD81" s="48">
        <f ca="1">IF(AB81&gt;Inputs!$B$34,Inputs!$B$34,AB81)</f>
        <v>0</v>
      </c>
      <c r="AE81" s="48">
        <f ca="1">IF(AC81&gt;Inputs!$B$34,Inputs!$B$34,AC81)</f>
        <v>0</v>
      </c>
      <c r="AF81" s="49">
        <f ca="1">IF(AND(E81=1,G81=0),Inputs!$B$3,AD81)</f>
        <v>0</v>
      </c>
      <c r="AG81" s="49">
        <f ca="1">IF(AND(E81=1,G81=0),Inputs!$B$3,AE81)</f>
        <v>0</v>
      </c>
    </row>
    <row r="82" spans="1:33" x14ac:dyDescent="0.25">
      <c r="A82" s="6">
        <f>'Salary and Rating'!A83</f>
        <v>0</v>
      </c>
      <c r="B82" s="6">
        <f>'Salary and Rating'!B83</f>
        <v>0</v>
      </c>
      <c r="C82" s="14">
        <f ca="1">'2012-2013'!AF82</f>
        <v>0</v>
      </c>
      <c r="D82" s="44">
        <f ca="1">IF('2012-2013'!G82=0,0,'2012-2013'!D82+1)</f>
        <v>0</v>
      </c>
      <c r="E82" s="48">
        <f>'2012-2013'!E82</f>
        <v>0</v>
      </c>
      <c r="F82" s="42">
        <f ca="1">IF('Salary and Rating'!F83=1,VLOOKUP(D82,'Attrition Probabilities'!$A$5:$E$45,2,TRUE),IF('Salary and Rating'!F83=2,VLOOKUP(D82,'Attrition Probabilities'!$A$5:$E$45,3,TRUE),IF('Salary and Rating'!F83=3,VLOOKUP(D82,'Attrition Probabilities'!$A$5:$E$45,4,TRUE),IF('Salary and Rating'!F83=4,VLOOKUP(D82,'Attrition Probabilities'!$A$5:$E$45,5,TRUE),0))))</f>
        <v>0</v>
      </c>
      <c r="G82" s="48">
        <f t="shared" ca="1" si="5"/>
        <v>0</v>
      </c>
      <c r="H82" s="48">
        <f ca="1">IF(E82=0,0,IF(RAND()&lt;'Demand Component Probability'!$B$4,1,0))</f>
        <v>0</v>
      </c>
      <c r="I82" s="48">
        <f ca="1">IF(E82=0,0,IF(RAND()&lt;'Demand Component Probability'!$B$5,1,0))</f>
        <v>0</v>
      </c>
      <c r="J82" s="48">
        <f ca="1">IF(E82=0,0,IF(RAND()&lt;'Demand Component Probability'!$B$6,1,0))</f>
        <v>0</v>
      </c>
      <c r="K82" s="48">
        <f ca="1">'Salary and Rating'!L83</f>
        <v>0</v>
      </c>
      <c r="L82" s="48">
        <f ca="1">IFERROR(IF(VLOOKUP(K82,Inputs!$A$20:$G$29,3,FALSE)="Stipend Award",VLOOKUP(K82,Inputs!$A$7:$G$16,3,FALSE),0),0)</f>
        <v>0</v>
      </c>
      <c r="M82" s="48">
        <f ca="1">IFERROR(IF(VLOOKUP(K82,Inputs!$A$20:$G$29,4,FALSE)="Stipend Award",VLOOKUP(K82,Inputs!$A$7:$G$16,4,FALSE),0),0)</f>
        <v>0</v>
      </c>
      <c r="N82" s="48">
        <f ca="1">IFERROR(IF(H82=1,IF(VLOOKUP(K82,Inputs!$A$20:$G$29,5,FALSE)="Stipend Award",VLOOKUP(K82,Inputs!$A$7:$G$16,5,FALSE),0),0),0)</f>
        <v>0</v>
      </c>
      <c r="O82" s="48">
        <f ca="1">IFERROR(IF(I82=1,IF(VLOOKUP(K82,Inputs!$A$20:$G$29,6,FALSE)="Stipend Award",VLOOKUP(K82,Inputs!$A$7:$G$16,6,FALSE),0),0),0)</f>
        <v>0</v>
      </c>
      <c r="P82" s="48">
        <f ca="1">IFERROR(IF(J82=1,IF(VLOOKUP(K82,Inputs!$A$20:$G$29,7,FALSE)="Stipend Award",VLOOKUP(K82,Inputs!$A$7:$G$16,7,FALSE),0),0),0)</f>
        <v>0</v>
      </c>
      <c r="Q82" s="48">
        <f ca="1">IFERROR(IF(VLOOKUP(K82,Inputs!$A$20:$G$29,3,FALSE)="Base Increase",VLOOKUP(K82,Inputs!$A$7:$G$16,3,FALSE),0),0)</f>
        <v>0</v>
      </c>
      <c r="R82" s="48">
        <f ca="1">IFERROR(IF(VLOOKUP(K82,Inputs!$A$20:$G$29,4,FALSE)="Base Increase",VLOOKUP(K82,Inputs!$A$7:$G$16,4,FALSE),0),0)</f>
        <v>0</v>
      </c>
      <c r="S82" s="48">
        <f ca="1">IFERROR(IF(H82=1,IF(VLOOKUP(K82,Inputs!$A$20:$G$29,5,FALSE)="Base Increase",VLOOKUP(K82,Inputs!$A$7:$G$16,5,FALSE),0),0),0)</f>
        <v>0</v>
      </c>
      <c r="T82" s="48">
        <f ca="1">IFERROR(IF(I82=1,IF(VLOOKUP(K82,Inputs!$A$20:$G$29,6,FALSE)="Base Increase",VLOOKUP(K82,Inputs!$A$7:$G$16,6,FALSE),0),0),0)</f>
        <v>0</v>
      </c>
      <c r="U82" s="48">
        <f ca="1">IFERROR(IF(J82=1,IF(VLOOKUP(K82,Inputs!$A$20:$G$29,7,FALSE)="Base Increase",VLOOKUP(K82,Inputs!$A$7:$G$16,7,FALSE),0),0),0)</f>
        <v>0</v>
      </c>
      <c r="V82" s="48">
        <f t="shared" ca="1" si="6"/>
        <v>0</v>
      </c>
      <c r="W82" s="48">
        <f t="shared" ca="1" si="7"/>
        <v>0</v>
      </c>
      <c r="X82" s="48">
        <f t="shared" ca="1" si="8"/>
        <v>0</v>
      </c>
      <c r="Y82" s="48">
        <f t="shared" ca="1" si="9"/>
        <v>0</v>
      </c>
      <c r="Z82" s="48">
        <f ca="1">IF(AND(K82&lt;=4,X82&gt;Inputs!$B$32),MAX(C82,Inputs!$B$32),X82)</f>
        <v>0</v>
      </c>
      <c r="AA82" s="48">
        <f ca="1">IF(AND(K82&lt;=4,Y82&gt;Inputs!$B$32),MAX(C82,Inputs!$B$32),Y82)</f>
        <v>0</v>
      </c>
      <c r="AB82" s="48">
        <f ca="1">IF(AND(K82&lt;=7,Z82&gt;Inputs!$B$33),MAX(C82,Inputs!$B$33),Z82)</f>
        <v>0</v>
      </c>
      <c r="AC82" s="48">
        <f ca="1">IF(Y82&gt;Inputs!$B$34,Inputs!$B$34,AA82)</f>
        <v>0</v>
      </c>
      <c r="AD82" s="48">
        <f ca="1">IF(AB82&gt;Inputs!$B$34,Inputs!$B$34,AB82)</f>
        <v>0</v>
      </c>
      <c r="AE82" s="48">
        <f ca="1">IF(AC82&gt;Inputs!$B$34,Inputs!$B$34,AC82)</f>
        <v>0</v>
      </c>
      <c r="AF82" s="49">
        <f ca="1">IF(AND(E82=1,G82=0),Inputs!$B$3,AD82)</f>
        <v>0</v>
      </c>
      <c r="AG82" s="49">
        <f ca="1">IF(AND(E82=1,G82=0),Inputs!$B$3,AE82)</f>
        <v>0</v>
      </c>
    </row>
    <row r="83" spans="1:33" x14ac:dyDescent="0.25">
      <c r="A83" s="6">
        <f>'Salary and Rating'!A84</f>
        <v>0</v>
      </c>
      <c r="B83" s="6">
        <f>'Salary and Rating'!B84</f>
        <v>0</v>
      </c>
      <c r="C83" s="14">
        <f ca="1">'2012-2013'!AF83</f>
        <v>0</v>
      </c>
      <c r="D83" s="44">
        <f ca="1">IF('2012-2013'!G83=0,0,'2012-2013'!D83+1)</f>
        <v>0</v>
      </c>
      <c r="E83" s="48">
        <f>'2012-2013'!E83</f>
        <v>0</v>
      </c>
      <c r="F83" s="42">
        <f ca="1">IF('Salary and Rating'!F84=1,VLOOKUP(D83,'Attrition Probabilities'!$A$5:$E$45,2,TRUE),IF('Salary and Rating'!F84=2,VLOOKUP(D83,'Attrition Probabilities'!$A$5:$E$45,3,TRUE),IF('Salary and Rating'!F84=3,VLOOKUP(D83,'Attrition Probabilities'!$A$5:$E$45,4,TRUE),IF('Salary and Rating'!F84=4,VLOOKUP(D83,'Attrition Probabilities'!$A$5:$E$45,5,TRUE),0))))</f>
        <v>0</v>
      </c>
      <c r="G83" s="48">
        <f t="shared" ca="1" si="5"/>
        <v>0</v>
      </c>
      <c r="H83" s="48">
        <f ca="1">IF(E83=0,0,IF(RAND()&lt;'Demand Component Probability'!$B$4,1,0))</f>
        <v>0</v>
      </c>
      <c r="I83" s="48">
        <f ca="1">IF(E83=0,0,IF(RAND()&lt;'Demand Component Probability'!$B$5,1,0))</f>
        <v>0</v>
      </c>
      <c r="J83" s="48">
        <f ca="1">IF(E83=0,0,IF(RAND()&lt;'Demand Component Probability'!$B$6,1,0))</f>
        <v>0</v>
      </c>
      <c r="K83" s="48">
        <f ca="1">'Salary and Rating'!L84</f>
        <v>0</v>
      </c>
      <c r="L83" s="48">
        <f ca="1">IFERROR(IF(VLOOKUP(K83,Inputs!$A$20:$G$29,3,FALSE)="Stipend Award",VLOOKUP(K83,Inputs!$A$7:$G$16,3,FALSE),0),0)</f>
        <v>0</v>
      </c>
      <c r="M83" s="48">
        <f ca="1">IFERROR(IF(VLOOKUP(K83,Inputs!$A$20:$G$29,4,FALSE)="Stipend Award",VLOOKUP(K83,Inputs!$A$7:$G$16,4,FALSE),0),0)</f>
        <v>0</v>
      </c>
      <c r="N83" s="48">
        <f ca="1">IFERROR(IF(H83=1,IF(VLOOKUP(K83,Inputs!$A$20:$G$29,5,FALSE)="Stipend Award",VLOOKUP(K83,Inputs!$A$7:$G$16,5,FALSE),0),0),0)</f>
        <v>0</v>
      </c>
      <c r="O83" s="48">
        <f ca="1">IFERROR(IF(I83=1,IF(VLOOKUP(K83,Inputs!$A$20:$G$29,6,FALSE)="Stipend Award",VLOOKUP(K83,Inputs!$A$7:$G$16,6,FALSE),0),0),0)</f>
        <v>0</v>
      </c>
      <c r="P83" s="48">
        <f ca="1">IFERROR(IF(J83=1,IF(VLOOKUP(K83,Inputs!$A$20:$G$29,7,FALSE)="Stipend Award",VLOOKUP(K83,Inputs!$A$7:$G$16,7,FALSE),0),0),0)</f>
        <v>0</v>
      </c>
      <c r="Q83" s="48">
        <f ca="1">IFERROR(IF(VLOOKUP(K83,Inputs!$A$20:$G$29,3,FALSE)="Base Increase",VLOOKUP(K83,Inputs!$A$7:$G$16,3,FALSE),0),0)</f>
        <v>0</v>
      </c>
      <c r="R83" s="48">
        <f ca="1">IFERROR(IF(VLOOKUP(K83,Inputs!$A$20:$G$29,4,FALSE)="Base Increase",VLOOKUP(K83,Inputs!$A$7:$G$16,4,FALSE),0),0)</f>
        <v>0</v>
      </c>
      <c r="S83" s="48">
        <f ca="1">IFERROR(IF(H83=1,IF(VLOOKUP(K83,Inputs!$A$20:$G$29,5,FALSE)="Base Increase",VLOOKUP(K83,Inputs!$A$7:$G$16,5,FALSE),0),0),0)</f>
        <v>0</v>
      </c>
      <c r="T83" s="48">
        <f ca="1">IFERROR(IF(I83=1,IF(VLOOKUP(K83,Inputs!$A$20:$G$29,6,FALSE)="Base Increase",VLOOKUP(K83,Inputs!$A$7:$G$16,6,FALSE),0),0),0)</f>
        <v>0</v>
      </c>
      <c r="U83" s="48">
        <f ca="1">IFERROR(IF(J83=1,IF(VLOOKUP(K83,Inputs!$A$20:$G$29,7,FALSE)="Base Increase",VLOOKUP(K83,Inputs!$A$7:$G$16,7,FALSE),0),0),0)</f>
        <v>0</v>
      </c>
      <c r="V83" s="48">
        <f t="shared" ca="1" si="6"/>
        <v>0</v>
      </c>
      <c r="W83" s="48">
        <f t="shared" ca="1" si="7"/>
        <v>0</v>
      </c>
      <c r="X83" s="48">
        <f t="shared" ca="1" si="8"/>
        <v>0</v>
      </c>
      <c r="Y83" s="48">
        <f t="shared" ca="1" si="9"/>
        <v>0</v>
      </c>
      <c r="Z83" s="48">
        <f ca="1">IF(AND(K83&lt;=4,X83&gt;Inputs!$B$32),MAX(C83,Inputs!$B$32),X83)</f>
        <v>0</v>
      </c>
      <c r="AA83" s="48">
        <f ca="1">IF(AND(K83&lt;=4,Y83&gt;Inputs!$B$32),MAX(C83,Inputs!$B$32),Y83)</f>
        <v>0</v>
      </c>
      <c r="AB83" s="48">
        <f ca="1">IF(AND(K83&lt;=7,Z83&gt;Inputs!$B$33),MAX(C83,Inputs!$B$33),Z83)</f>
        <v>0</v>
      </c>
      <c r="AC83" s="48">
        <f ca="1">IF(Y83&gt;Inputs!$B$34,Inputs!$B$34,AA83)</f>
        <v>0</v>
      </c>
      <c r="AD83" s="48">
        <f ca="1">IF(AB83&gt;Inputs!$B$34,Inputs!$B$34,AB83)</f>
        <v>0</v>
      </c>
      <c r="AE83" s="48">
        <f ca="1">IF(AC83&gt;Inputs!$B$34,Inputs!$B$34,AC83)</f>
        <v>0</v>
      </c>
      <c r="AF83" s="49">
        <f ca="1">IF(AND(E83=1,G83=0),Inputs!$B$3,AD83)</f>
        <v>0</v>
      </c>
      <c r="AG83" s="49">
        <f ca="1">IF(AND(E83=1,G83=0),Inputs!$B$3,AE83)</f>
        <v>0</v>
      </c>
    </row>
    <row r="84" spans="1:33" x14ac:dyDescent="0.25">
      <c r="A84" s="6">
        <f>'Salary and Rating'!A85</f>
        <v>0</v>
      </c>
      <c r="B84" s="6">
        <f>'Salary and Rating'!B85</f>
        <v>0</v>
      </c>
      <c r="C84" s="14">
        <f ca="1">'2012-2013'!AF84</f>
        <v>0</v>
      </c>
      <c r="D84" s="44">
        <f ca="1">IF('2012-2013'!G84=0,0,'2012-2013'!D84+1)</f>
        <v>0</v>
      </c>
      <c r="E84" s="48">
        <f>'2012-2013'!E84</f>
        <v>0</v>
      </c>
      <c r="F84" s="42">
        <f ca="1">IF('Salary and Rating'!F85=1,VLOOKUP(D84,'Attrition Probabilities'!$A$5:$E$45,2,TRUE),IF('Salary and Rating'!F85=2,VLOOKUP(D84,'Attrition Probabilities'!$A$5:$E$45,3,TRUE),IF('Salary and Rating'!F85=3,VLOOKUP(D84,'Attrition Probabilities'!$A$5:$E$45,4,TRUE),IF('Salary and Rating'!F85=4,VLOOKUP(D84,'Attrition Probabilities'!$A$5:$E$45,5,TRUE),0))))</f>
        <v>0</v>
      </c>
      <c r="G84" s="48">
        <f t="shared" ca="1" si="5"/>
        <v>0</v>
      </c>
      <c r="H84" s="48">
        <f ca="1">IF(E84=0,0,IF(RAND()&lt;'Demand Component Probability'!$B$4,1,0))</f>
        <v>0</v>
      </c>
      <c r="I84" s="48">
        <f ca="1">IF(E84=0,0,IF(RAND()&lt;'Demand Component Probability'!$B$5,1,0))</f>
        <v>0</v>
      </c>
      <c r="J84" s="48">
        <f ca="1">IF(E84=0,0,IF(RAND()&lt;'Demand Component Probability'!$B$6,1,0))</f>
        <v>0</v>
      </c>
      <c r="K84" s="48">
        <f ca="1">'Salary and Rating'!L85</f>
        <v>0</v>
      </c>
      <c r="L84" s="48">
        <f ca="1">IFERROR(IF(VLOOKUP(K84,Inputs!$A$20:$G$29,3,FALSE)="Stipend Award",VLOOKUP(K84,Inputs!$A$7:$G$16,3,FALSE),0),0)</f>
        <v>0</v>
      </c>
      <c r="M84" s="48">
        <f ca="1">IFERROR(IF(VLOOKUP(K84,Inputs!$A$20:$G$29,4,FALSE)="Stipend Award",VLOOKUP(K84,Inputs!$A$7:$G$16,4,FALSE),0),0)</f>
        <v>0</v>
      </c>
      <c r="N84" s="48">
        <f ca="1">IFERROR(IF(H84=1,IF(VLOOKUP(K84,Inputs!$A$20:$G$29,5,FALSE)="Stipend Award",VLOOKUP(K84,Inputs!$A$7:$G$16,5,FALSE),0),0),0)</f>
        <v>0</v>
      </c>
      <c r="O84" s="48">
        <f ca="1">IFERROR(IF(I84=1,IF(VLOOKUP(K84,Inputs!$A$20:$G$29,6,FALSE)="Stipend Award",VLOOKUP(K84,Inputs!$A$7:$G$16,6,FALSE),0),0),0)</f>
        <v>0</v>
      </c>
      <c r="P84" s="48">
        <f ca="1">IFERROR(IF(J84=1,IF(VLOOKUP(K84,Inputs!$A$20:$G$29,7,FALSE)="Stipend Award",VLOOKUP(K84,Inputs!$A$7:$G$16,7,FALSE),0),0),0)</f>
        <v>0</v>
      </c>
      <c r="Q84" s="48">
        <f ca="1">IFERROR(IF(VLOOKUP(K84,Inputs!$A$20:$G$29,3,FALSE)="Base Increase",VLOOKUP(K84,Inputs!$A$7:$G$16,3,FALSE),0),0)</f>
        <v>0</v>
      </c>
      <c r="R84" s="48">
        <f ca="1">IFERROR(IF(VLOOKUP(K84,Inputs!$A$20:$G$29,4,FALSE)="Base Increase",VLOOKUP(K84,Inputs!$A$7:$G$16,4,FALSE),0),0)</f>
        <v>0</v>
      </c>
      <c r="S84" s="48">
        <f ca="1">IFERROR(IF(H84=1,IF(VLOOKUP(K84,Inputs!$A$20:$G$29,5,FALSE)="Base Increase",VLOOKUP(K84,Inputs!$A$7:$G$16,5,FALSE),0),0),0)</f>
        <v>0</v>
      </c>
      <c r="T84" s="48">
        <f ca="1">IFERROR(IF(I84=1,IF(VLOOKUP(K84,Inputs!$A$20:$G$29,6,FALSE)="Base Increase",VLOOKUP(K84,Inputs!$A$7:$G$16,6,FALSE),0),0),0)</f>
        <v>0</v>
      </c>
      <c r="U84" s="48">
        <f ca="1">IFERROR(IF(J84=1,IF(VLOOKUP(K84,Inputs!$A$20:$G$29,7,FALSE)="Base Increase",VLOOKUP(K84,Inputs!$A$7:$G$16,7,FALSE),0),0),0)</f>
        <v>0</v>
      </c>
      <c r="V84" s="48">
        <f t="shared" ca="1" si="6"/>
        <v>0</v>
      </c>
      <c r="W84" s="48">
        <f t="shared" ca="1" si="7"/>
        <v>0</v>
      </c>
      <c r="X84" s="48">
        <f t="shared" ca="1" si="8"/>
        <v>0</v>
      </c>
      <c r="Y84" s="48">
        <f t="shared" ca="1" si="9"/>
        <v>0</v>
      </c>
      <c r="Z84" s="48">
        <f ca="1">IF(AND(K84&lt;=4,X84&gt;Inputs!$B$32),MAX(C84,Inputs!$B$32),X84)</f>
        <v>0</v>
      </c>
      <c r="AA84" s="48">
        <f ca="1">IF(AND(K84&lt;=4,Y84&gt;Inputs!$B$32),MAX(C84,Inputs!$B$32),Y84)</f>
        <v>0</v>
      </c>
      <c r="AB84" s="48">
        <f ca="1">IF(AND(K84&lt;=7,Z84&gt;Inputs!$B$33),MAX(C84,Inputs!$B$33),Z84)</f>
        <v>0</v>
      </c>
      <c r="AC84" s="48">
        <f ca="1">IF(Y84&gt;Inputs!$B$34,Inputs!$B$34,AA84)</f>
        <v>0</v>
      </c>
      <c r="AD84" s="48">
        <f ca="1">IF(AB84&gt;Inputs!$B$34,Inputs!$B$34,AB84)</f>
        <v>0</v>
      </c>
      <c r="AE84" s="48">
        <f ca="1">IF(AC84&gt;Inputs!$B$34,Inputs!$B$34,AC84)</f>
        <v>0</v>
      </c>
      <c r="AF84" s="49">
        <f ca="1">IF(AND(E84=1,G84=0),Inputs!$B$3,AD84)</f>
        <v>0</v>
      </c>
      <c r="AG84" s="49">
        <f ca="1">IF(AND(E84=1,G84=0),Inputs!$B$3,AE84)</f>
        <v>0</v>
      </c>
    </row>
    <row r="85" spans="1:33" x14ac:dyDescent="0.25">
      <c r="A85" s="6">
        <f>'Salary and Rating'!A86</f>
        <v>0</v>
      </c>
      <c r="B85" s="6">
        <f>'Salary and Rating'!B86</f>
        <v>0</v>
      </c>
      <c r="C85" s="14">
        <f ca="1">'2012-2013'!AF85</f>
        <v>0</v>
      </c>
      <c r="D85" s="44">
        <f ca="1">IF('2012-2013'!G85=0,0,'2012-2013'!D85+1)</f>
        <v>0</v>
      </c>
      <c r="E85" s="48">
        <f>'2012-2013'!E85</f>
        <v>0</v>
      </c>
      <c r="F85" s="42">
        <f ca="1">IF('Salary and Rating'!F86=1,VLOOKUP(D85,'Attrition Probabilities'!$A$5:$E$45,2,TRUE),IF('Salary and Rating'!F86=2,VLOOKUP(D85,'Attrition Probabilities'!$A$5:$E$45,3,TRUE),IF('Salary and Rating'!F86=3,VLOOKUP(D85,'Attrition Probabilities'!$A$5:$E$45,4,TRUE),IF('Salary and Rating'!F86=4,VLOOKUP(D85,'Attrition Probabilities'!$A$5:$E$45,5,TRUE),0))))</f>
        <v>0</v>
      </c>
      <c r="G85" s="48">
        <f t="shared" ca="1" si="5"/>
        <v>0</v>
      </c>
      <c r="H85" s="48">
        <f ca="1">IF(E85=0,0,IF(RAND()&lt;'Demand Component Probability'!$B$4,1,0))</f>
        <v>0</v>
      </c>
      <c r="I85" s="48">
        <f ca="1">IF(E85=0,0,IF(RAND()&lt;'Demand Component Probability'!$B$5,1,0))</f>
        <v>0</v>
      </c>
      <c r="J85" s="48">
        <f ca="1">IF(E85=0,0,IF(RAND()&lt;'Demand Component Probability'!$B$6,1,0))</f>
        <v>0</v>
      </c>
      <c r="K85" s="48">
        <f ca="1">'Salary and Rating'!L86</f>
        <v>0</v>
      </c>
      <c r="L85" s="48">
        <f ca="1">IFERROR(IF(VLOOKUP(K85,Inputs!$A$20:$G$29,3,FALSE)="Stipend Award",VLOOKUP(K85,Inputs!$A$7:$G$16,3,FALSE),0),0)</f>
        <v>0</v>
      </c>
      <c r="M85" s="48">
        <f ca="1">IFERROR(IF(VLOOKUP(K85,Inputs!$A$20:$G$29,4,FALSE)="Stipend Award",VLOOKUP(K85,Inputs!$A$7:$G$16,4,FALSE),0),0)</f>
        <v>0</v>
      </c>
      <c r="N85" s="48">
        <f ca="1">IFERROR(IF(H85=1,IF(VLOOKUP(K85,Inputs!$A$20:$G$29,5,FALSE)="Stipend Award",VLOOKUP(K85,Inputs!$A$7:$G$16,5,FALSE),0),0),0)</f>
        <v>0</v>
      </c>
      <c r="O85" s="48">
        <f ca="1">IFERROR(IF(I85=1,IF(VLOOKUP(K85,Inputs!$A$20:$G$29,6,FALSE)="Stipend Award",VLOOKUP(K85,Inputs!$A$7:$G$16,6,FALSE),0),0),0)</f>
        <v>0</v>
      </c>
      <c r="P85" s="48">
        <f ca="1">IFERROR(IF(J85=1,IF(VLOOKUP(K85,Inputs!$A$20:$G$29,7,FALSE)="Stipend Award",VLOOKUP(K85,Inputs!$A$7:$G$16,7,FALSE),0),0),0)</f>
        <v>0</v>
      </c>
      <c r="Q85" s="48">
        <f ca="1">IFERROR(IF(VLOOKUP(K85,Inputs!$A$20:$G$29,3,FALSE)="Base Increase",VLOOKUP(K85,Inputs!$A$7:$G$16,3,FALSE),0),0)</f>
        <v>0</v>
      </c>
      <c r="R85" s="48">
        <f ca="1">IFERROR(IF(VLOOKUP(K85,Inputs!$A$20:$G$29,4,FALSE)="Base Increase",VLOOKUP(K85,Inputs!$A$7:$G$16,4,FALSE),0),0)</f>
        <v>0</v>
      </c>
      <c r="S85" s="48">
        <f ca="1">IFERROR(IF(H85=1,IF(VLOOKUP(K85,Inputs!$A$20:$G$29,5,FALSE)="Base Increase",VLOOKUP(K85,Inputs!$A$7:$G$16,5,FALSE),0),0),0)</f>
        <v>0</v>
      </c>
      <c r="T85" s="48">
        <f ca="1">IFERROR(IF(I85=1,IF(VLOOKUP(K85,Inputs!$A$20:$G$29,6,FALSE)="Base Increase",VLOOKUP(K85,Inputs!$A$7:$G$16,6,FALSE),0),0),0)</f>
        <v>0</v>
      </c>
      <c r="U85" s="48">
        <f ca="1">IFERROR(IF(J85=1,IF(VLOOKUP(K85,Inputs!$A$20:$G$29,7,FALSE)="Base Increase",VLOOKUP(K85,Inputs!$A$7:$G$16,7,FALSE),0),0),0)</f>
        <v>0</v>
      </c>
      <c r="V85" s="48">
        <f t="shared" ca="1" si="6"/>
        <v>0</v>
      </c>
      <c r="W85" s="48">
        <f t="shared" ca="1" si="7"/>
        <v>0</v>
      </c>
      <c r="X85" s="48">
        <f t="shared" ca="1" si="8"/>
        <v>0</v>
      </c>
      <c r="Y85" s="48">
        <f t="shared" ca="1" si="9"/>
        <v>0</v>
      </c>
      <c r="Z85" s="48">
        <f ca="1">IF(AND(K85&lt;=4,X85&gt;Inputs!$B$32),MAX(C85,Inputs!$B$32),X85)</f>
        <v>0</v>
      </c>
      <c r="AA85" s="48">
        <f ca="1">IF(AND(K85&lt;=4,Y85&gt;Inputs!$B$32),MAX(C85,Inputs!$B$32),Y85)</f>
        <v>0</v>
      </c>
      <c r="AB85" s="48">
        <f ca="1">IF(AND(K85&lt;=7,Z85&gt;Inputs!$B$33),MAX(C85,Inputs!$B$33),Z85)</f>
        <v>0</v>
      </c>
      <c r="AC85" s="48">
        <f ca="1">IF(Y85&gt;Inputs!$B$34,Inputs!$B$34,AA85)</f>
        <v>0</v>
      </c>
      <c r="AD85" s="48">
        <f ca="1">IF(AB85&gt;Inputs!$B$34,Inputs!$B$34,AB85)</f>
        <v>0</v>
      </c>
      <c r="AE85" s="48">
        <f ca="1">IF(AC85&gt;Inputs!$B$34,Inputs!$B$34,AC85)</f>
        <v>0</v>
      </c>
      <c r="AF85" s="49">
        <f ca="1">IF(AND(E85=1,G85=0),Inputs!$B$3,AD85)</f>
        <v>0</v>
      </c>
      <c r="AG85" s="49">
        <f ca="1">IF(AND(E85=1,G85=0),Inputs!$B$3,AE85)</f>
        <v>0</v>
      </c>
    </row>
    <row r="86" spans="1:33" x14ac:dyDescent="0.25">
      <c r="A86" s="6">
        <f>'Salary and Rating'!A87</f>
        <v>0</v>
      </c>
      <c r="B86" s="6">
        <f>'Salary and Rating'!B87</f>
        <v>0</v>
      </c>
      <c r="C86" s="14">
        <f ca="1">'2012-2013'!AF86</f>
        <v>0</v>
      </c>
      <c r="D86" s="44">
        <f ca="1">IF('2012-2013'!G86=0,0,'2012-2013'!D86+1)</f>
        <v>0</v>
      </c>
      <c r="E86" s="48">
        <f>'2012-2013'!E86</f>
        <v>0</v>
      </c>
      <c r="F86" s="42">
        <f ca="1">IF('Salary and Rating'!F87=1,VLOOKUP(D86,'Attrition Probabilities'!$A$5:$E$45,2,TRUE),IF('Salary and Rating'!F87=2,VLOOKUP(D86,'Attrition Probabilities'!$A$5:$E$45,3,TRUE),IF('Salary and Rating'!F87=3,VLOOKUP(D86,'Attrition Probabilities'!$A$5:$E$45,4,TRUE),IF('Salary and Rating'!F87=4,VLOOKUP(D86,'Attrition Probabilities'!$A$5:$E$45,5,TRUE),0))))</f>
        <v>0</v>
      </c>
      <c r="G86" s="48">
        <f t="shared" ca="1" si="5"/>
        <v>0</v>
      </c>
      <c r="H86" s="48">
        <f ca="1">IF(E86=0,0,IF(RAND()&lt;'Demand Component Probability'!$B$4,1,0))</f>
        <v>0</v>
      </c>
      <c r="I86" s="48">
        <f ca="1">IF(E86=0,0,IF(RAND()&lt;'Demand Component Probability'!$B$5,1,0))</f>
        <v>0</v>
      </c>
      <c r="J86" s="48">
        <f ca="1">IF(E86=0,0,IF(RAND()&lt;'Demand Component Probability'!$B$6,1,0))</f>
        <v>0</v>
      </c>
      <c r="K86" s="48">
        <f ca="1">'Salary and Rating'!L87</f>
        <v>0</v>
      </c>
      <c r="L86" s="48">
        <f ca="1">IFERROR(IF(VLOOKUP(K86,Inputs!$A$20:$G$29,3,FALSE)="Stipend Award",VLOOKUP(K86,Inputs!$A$7:$G$16,3,FALSE),0),0)</f>
        <v>0</v>
      </c>
      <c r="M86" s="48">
        <f ca="1">IFERROR(IF(VLOOKUP(K86,Inputs!$A$20:$G$29,4,FALSE)="Stipend Award",VLOOKUP(K86,Inputs!$A$7:$G$16,4,FALSE),0),0)</f>
        <v>0</v>
      </c>
      <c r="N86" s="48">
        <f ca="1">IFERROR(IF(H86=1,IF(VLOOKUP(K86,Inputs!$A$20:$G$29,5,FALSE)="Stipend Award",VLOOKUP(K86,Inputs!$A$7:$G$16,5,FALSE),0),0),0)</f>
        <v>0</v>
      </c>
      <c r="O86" s="48">
        <f ca="1">IFERROR(IF(I86=1,IF(VLOOKUP(K86,Inputs!$A$20:$G$29,6,FALSE)="Stipend Award",VLOOKUP(K86,Inputs!$A$7:$G$16,6,FALSE),0),0),0)</f>
        <v>0</v>
      </c>
      <c r="P86" s="48">
        <f ca="1">IFERROR(IF(J86=1,IF(VLOOKUP(K86,Inputs!$A$20:$G$29,7,FALSE)="Stipend Award",VLOOKUP(K86,Inputs!$A$7:$G$16,7,FALSE),0),0),0)</f>
        <v>0</v>
      </c>
      <c r="Q86" s="48">
        <f ca="1">IFERROR(IF(VLOOKUP(K86,Inputs!$A$20:$G$29,3,FALSE)="Base Increase",VLOOKUP(K86,Inputs!$A$7:$G$16,3,FALSE),0),0)</f>
        <v>0</v>
      </c>
      <c r="R86" s="48">
        <f ca="1">IFERROR(IF(VLOOKUP(K86,Inputs!$A$20:$G$29,4,FALSE)="Base Increase",VLOOKUP(K86,Inputs!$A$7:$G$16,4,FALSE),0),0)</f>
        <v>0</v>
      </c>
      <c r="S86" s="48">
        <f ca="1">IFERROR(IF(H86=1,IF(VLOOKUP(K86,Inputs!$A$20:$G$29,5,FALSE)="Base Increase",VLOOKUP(K86,Inputs!$A$7:$G$16,5,FALSE),0),0),0)</f>
        <v>0</v>
      </c>
      <c r="T86" s="48">
        <f ca="1">IFERROR(IF(I86=1,IF(VLOOKUP(K86,Inputs!$A$20:$G$29,6,FALSE)="Base Increase",VLOOKUP(K86,Inputs!$A$7:$G$16,6,FALSE),0),0),0)</f>
        <v>0</v>
      </c>
      <c r="U86" s="48">
        <f ca="1">IFERROR(IF(J86=1,IF(VLOOKUP(K86,Inputs!$A$20:$G$29,7,FALSE)="Base Increase",VLOOKUP(K86,Inputs!$A$7:$G$16,7,FALSE),0),0),0)</f>
        <v>0</v>
      </c>
      <c r="V86" s="48">
        <f t="shared" ca="1" si="6"/>
        <v>0</v>
      </c>
      <c r="W86" s="48">
        <f t="shared" ca="1" si="7"/>
        <v>0</v>
      </c>
      <c r="X86" s="48">
        <f t="shared" ca="1" si="8"/>
        <v>0</v>
      </c>
      <c r="Y86" s="48">
        <f t="shared" ca="1" si="9"/>
        <v>0</v>
      </c>
      <c r="Z86" s="48">
        <f ca="1">IF(AND(K86&lt;=4,X86&gt;Inputs!$B$32),MAX(C86,Inputs!$B$32),X86)</f>
        <v>0</v>
      </c>
      <c r="AA86" s="48">
        <f ca="1">IF(AND(K86&lt;=4,Y86&gt;Inputs!$B$32),MAX(C86,Inputs!$B$32),Y86)</f>
        <v>0</v>
      </c>
      <c r="AB86" s="48">
        <f ca="1">IF(AND(K86&lt;=7,Z86&gt;Inputs!$B$33),MAX(C86,Inputs!$B$33),Z86)</f>
        <v>0</v>
      </c>
      <c r="AC86" s="48">
        <f ca="1">IF(Y86&gt;Inputs!$B$34,Inputs!$B$34,AA86)</f>
        <v>0</v>
      </c>
      <c r="AD86" s="48">
        <f ca="1">IF(AB86&gt;Inputs!$B$34,Inputs!$B$34,AB86)</f>
        <v>0</v>
      </c>
      <c r="AE86" s="48">
        <f ca="1">IF(AC86&gt;Inputs!$B$34,Inputs!$B$34,AC86)</f>
        <v>0</v>
      </c>
      <c r="AF86" s="49">
        <f ca="1">IF(AND(E86=1,G86=0),Inputs!$B$3,AD86)</f>
        <v>0</v>
      </c>
      <c r="AG86" s="49">
        <f ca="1">IF(AND(E86=1,G86=0),Inputs!$B$3,AE86)</f>
        <v>0</v>
      </c>
    </row>
    <row r="87" spans="1:33" x14ac:dyDescent="0.25">
      <c r="A87" s="6">
        <f>'Salary and Rating'!A88</f>
        <v>0</v>
      </c>
      <c r="B87" s="6">
        <f>'Salary and Rating'!B88</f>
        <v>0</v>
      </c>
      <c r="C87" s="14">
        <f ca="1">'2012-2013'!AF87</f>
        <v>0</v>
      </c>
      <c r="D87" s="44">
        <f ca="1">IF('2012-2013'!G87=0,0,'2012-2013'!D87+1)</f>
        <v>0</v>
      </c>
      <c r="E87" s="48">
        <f>'2012-2013'!E87</f>
        <v>0</v>
      </c>
      <c r="F87" s="42">
        <f ca="1">IF('Salary and Rating'!F88=1,VLOOKUP(D87,'Attrition Probabilities'!$A$5:$E$45,2,TRUE),IF('Salary and Rating'!F88=2,VLOOKUP(D87,'Attrition Probabilities'!$A$5:$E$45,3,TRUE),IF('Salary and Rating'!F88=3,VLOOKUP(D87,'Attrition Probabilities'!$A$5:$E$45,4,TRUE),IF('Salary and Rating'!F88=4,VLOOKUP(D87,'Attrition Probabilities'!$A$5:$E$45,5,TRUE),0))))</f>
        <v>0</v>
      </c>
      <c r="G87" s="48">
        <f t="shared" ca="1" si="5"/>
        <v>0</v>
      </c>
      <c r="H87" s="48">
        <f ca="1">IF(E87=0,0,IF(RAND()&lt;'Demand Component Probability'!$B$4,1,0))</f>
        <v>0</v>
      </c>
      <c r="I87" s="48">
        <f ca="1">IF(E87=0,0,IF(RAND()&lt;'Demand Component Probability'!$B$5,1,0))</f>
        <v>0</v>
      </c>
      <c r="J87" s="48">
        <f ca="1">IF(E87=0,0,IF(RAND()&lt;'Demand Component Probability'!$B$6,1,0))</f>
        <v>0</v>
      </c>
      <c r="K87" s="48">
        <f ca="1">'Salary and Rating'!L88</f>
        <v>0</v>
      </c>
      <c r="L87" s="48">
        <f ca="1">IFERROR(IF(VLOOKUP(K87,Inputs!$A$20:$G$29,3,FALSE)="Stipend Award",VLOOKUP(K87,Inputs!$A$7:$G$16,3,FALSE),0),0)</f>
        <v>0</v>
      </c>
      <c r="M87" s="48">
        <f ca="1">IFERROR(IF(VLOOKUP(K87,Inputs!$A$20:$G$29,4,FALSE)="Stipend Award",VLOOKUP(K87,Inputs!$A$7:$G$16,4,FALSE),0),0)</f>
        <v>0</v>
      </c>
      <c r="N87" s="48">
        <f ca="1">IFERROR(IF(H87=1,IF(VLOOKUP(K87,Inputs!$A$20:$G$29,5,FALSE)="Stipend Award",VLOOKUP(K87,Inputs!$A$7:$G$16,5,FALSE),0),0),0)</f>
        <v>0</v>
      </c>
      <c r="O87" s="48">
        <f ca="1">IFERROR(IF(I87=1,IF(VLOOKUP(K87,Inputs!$A$20:$G$29,6,FALSE)="Stipend Award",VLOOKUP(K87,Inputs!$A$7:$G$16,6,FALSE),0),0),0)</f>
        <v>0</v>
      </c>
      <c r="P87" s="48">
        <f ca="1">IFERROR(IF(J87=1,IF(VLOOKUP(K87,Inputs!$A$20:$G$29,7,FALSE)="Stipend Award",VLOOKUP(K87,Inputs!$A$7:$G$16,7,FALSE),0),0),0)</f>
        <v>0</v>
      </c>
      <c r="Q87" s="48">
        <f ca="1">IFERROR(IF(VLOOKUP(K87,Inputs!$A$20:$G$29,3,FALSE)="Base Increase",VLOOKUP(K87,Inputs!$A$7:$G$16,3,FALSE),0),0)</f>
        <v>0</v>
      </c>
      <c r="R87" s="48">
        <f ca="1">IFERROR(IF(VLOOKUP(K87,Inputs!$A$20:$G$29,4,FALSE)="Base Increase",VLOOKUP(K87,Inputs!$A$7:$G$16,4,FALSE),0),0)</f>
        <v>0</v>
      </c>
      <c r="S87" s="48">
        <f ca="1">IFERROR(IF(H87=1,IF(VLOOKUP(K87,Inputs!$A$20:$G$29,5,FALSE)="Base Increase",VLOOKUP(K87,Inputs!$A$7:$G$16,5,FALSE),0),0),0)</f>
        <v>0</v>
      </c>
      <c r="T87" s="48">
        <f ca="1">IFERROR(IF(I87=1,IF(VLOOKUP(K87,Inputs!$A$20:$G$29,6,FALSE)="Base Increase",VLOOKUP(K87,Inputs!$A$7:$G$16,6,FALSE),0),0),0)</f>
        <v>0</v>
      </c>
      <c r="U87" s="48">
        <f ca="1">IFERROR(IF(J87=1,IF(VLOOKUP(K87,Inputs!$A$20:$G$29,7,FALSE)="Base Increase",VLOOKUP(K87,Inputs!$A$7:$G$16,7,FALSE),0),0),0)</f>
        <v>0</v>
      </c>
      <c r="V87" s="48">
        <f t="shared" ca="1" si="6"/>
        <v>0</v>
      </c>
      <c r="W87" s="48">
        <f t="shared" ca="1" si="7"/>
        <v>0</v>
      </c>
      <c r="X87" s="48">
        <f t="shared" ca="1" si="8"/>
        <v>0</v>
      </c>
      <c r="Y87" s="48">
        <f t="shared" ca="1" si="9"/>
        <v>0</v>
      </c>
      <c r="Z87" s="48">
        <f ca="1">IF(AND(K87&lt;=4,X87&gt;Inputs!$B$32),MAX(C87,Inputs!$B$32),X87)</f>
        <v>0</v>
      </c>
      <c r="AA87" s="48">
        <f ca="1">IF(AND(K87&lt;=4,Y87&gt;Inputs!$B$32),MAX(C87,Inputs!$B$32),Y87)</f>
        <v>0</v>
      </c>
      <c r="AB87" s="48">
        <f ca="1">IF(AND(K87&lt;=7,Z87&gt;Inputs!$B$33),MAX(C87,Inputs!$B$33),Z87)</f>
        <v>0</v>
      </c>
      <c r="AC87" s="48">
        <f ca="1">IF(Y87&gt;Inputs!$B$34,Inputs!$B$34,AA87)</f>
        <v>0</v>
      </c>
      <c r="AD87" s="48">
        <f ca="1">IF(AB87&gt;Inputs!$B$34,Inputs!$B$34,AB87)</f>
        <v>0</v>
      </c>
      <c r="AE87" s="48">
        <f ca="1">IF(AC87&gt;Inputs!$B$34,Inputs!$B$34,AC87)</f>
        <v>0</v>
      </c>
      <c r="AF87" s="49">
        <f ca="1">IF(AND(E87=1,G87=0),Inputs!$B$3,AD87)</f>
        <v>0</v>
      </c>
      <c r="AG87" s="49">
        <f ca="1">IF(AND(E87=1,G87=0),Inputs!$B$3,AE87)</f>
        <v>0</v>
      </c>
    </row>
    <row r="88" spans="1:33" x14ac:dyDescent="0.25">
      <c r="A88" s="6">
        <f>'Salary and Rating'!A89</f>
        <v>0</v>
      </c>
      <c r="B88" s="6">
        <f>'Salary and Rating'!B89</f>
        <v>0</v>
      </c>
      <c r="C88" s="14">
        <f ca="1">'2012-2013'!AF88</f>
        <v>0</v>
      </c>
      <c r="D88" s="44">
        <f ca="1">IF('2012-2013'!G88=0,0,'2012-2013'!D88+1)</f>
        <v>0</v>
      </c>
      <c r="E88" s="48">
        <f>'2012-2013'!E88</f>
        <v>0</v>
      </c>
      <c r="F88" s="42">
        <f ca="1">IF('Salary and Rating'!F89=1,VLOOKUP(D88,'Attrition Probabilities'!$A$5:$E$45,2,TRUE),IF('Salary and Rating'!F89=2,VLOOKUP(D88,'Attrition Probabilities'!$A$5:$E$45,3,TRUE),IF('Salary and Rating'!F89=3,VLOOKUP(D88,'Attrition Probabilities'!$A$5:$E$45,4,TRUE),IF('Salary and Rating'!F89=4,VLOOKUP(D88,'Attrition Probabilities'!$A$5:$E$45,5,TRUE),0))))</f>
        <v>0</v>
      </c>
      <c r="G88" s="48">
        <f t="shared" ca="1" si="5"/>
        <v>0</v>
      </c>
      <c r="H88" s="48">
        <f ca="1">IF(E88=0,0,IF(RAND()&lt;'Demand Component Probability'!$B$4,1,0))</f>
        <v>0</v>
      </c>
      <c r="I88" s="48">
        <f ca="1">IF(E88=0,0,IF(RAND()&lt;'Demand Component Probability'!$B$5,1,0))</f>
        <v>0</v>
      </c>
      <c r="J88" s="48">
        <f ca="1">IF(E88=0,0,IF(RAND()&lt;'Demand Component Probability'!$B$6,1,0))</f>
        <v>0</v>
      </c>
      <c r="K88" s="48">
        <f ca="1">'Salary and Rating'!L89</f>
        <v>0</v>
      </c>
      <c r="L88" s="48">
        <f ca="1">IFERROR(IF(VLOOKUP(K88,Inputs!$A$20:$G$29,3,FALSE)="Stipend Award",VLOOKUP(K88,Inputs!$A$7:$G$16,3,FALSE),0),0)</f>
        <v>0</v>
      </c>
      <c r="M88" s="48">
        <f ca="1">IFERROR(IF(VLOOKUP(K88,Inputs!$A$20:$G$29,4,FALSE)="Stipend Award",VLOOKUP(K88,Inputs!$A$7:$G$16,4,FALSE),0),0)</f>
        <v>0</v>
      </c>
      <c r="N88" s="48">
        <f ca="1">IFERROR(IF(H88=1,IF(VLOOKUP(K88,Inputs!$A$20:$G$29,5,FALSE)="Stipend Award",VLOOKUP(K88,Inputs!$A$7:$G$16,5,FALSE),0),0),0)</f>
        <v>0</v>
      </c>
      <c r="O88" s="48">
        <f ca="1">IFERROR(IF(I88=1,IF(VLOOKUP(K88,Inputs!$A$20:$G$29,6,FALSE)="Stipend Award",VLOOKUP(K88,Inputs!$A$7:$G$16,6,FALSE),0),0),0)</f>
        <v>0</v>
      </c>
      <c r="P88" s="48">
        <f ca="1">IFERROR(IF(J88=1,IF(VLOOKUP(K88,Inputs!$A$20:$G$29,7,FALSE)="Stipend Award",VLOOKUP(K88,Inputs!$A$7:$G$16,7,FALSE),0),0),0)</f>
        <v>0</v>
      </c>
      <c r="Q88" s="48">
        <f ca="1">IFERROR(IF(VLOOKUP(K88,Inputs!$A$20:$G$29,3,FALSE)="Base Increase",VLOOKUP(K88,Inputs!$A$7:$G$16,3,FALSE),0),0)</f>
        <v>0</v>
      </c>
      <c r="R88" s="48">
        <f ca="1">IFERROR(IF(VLOOKUP(K88,Inputs!$A$20:$G$29,4,FALSE)="Base Increase",VLOOKUP(K88,Inputs!$A$7:$G$16,4,FALSE),0),0)</f>
        <v>0</v>
      </c>
      <c r="S88" s="48">
        <f ca="1">IFERROR(IF(H88=1,IF(VLOOKUP(K88,Inputs!$A$20:$G$29,5,FALSE)="Base Increase",VLOOKUP(K88,Inputs!$A$7:$G$16,5,FALSE),0),0),0)</f>
        <v>0</v>
      </c>
      <c r="T88" s="48">
        <f ca="1">IFERROR(IF(I88=1,IF(VLOOKUP(K88,Inputs!$A$20:$G$29,6,FALSE)="Base Increase",VLOOKUP(K88,Inputs!$A$7:$G$16,6,FALSE),0),0),0)</f>
        <v>0</v>
      </c>
      <c r="U88" s="48">
        <f ca="1">IFERROR(IF(J88=1,IF(VLOOKUP(K88,Inputs!$A$20:$G$29,7,FALSE)="Base Increase",VLOOKUP(K88,Inputs!$A$7:$G$16,7,FALSE),0),0),0)</f>
        <v>0</v>
      </c>
      <c r="V88" s="48">
        <f t="shared" ca="1" si="6"/>
        <v>0</v>
      </c>
      <c r="W88" s="48">
        <f t="shared" ca="1" si="7"/>
        <v>0</v>
      </c>
      <c r="X88" s="48">
        <f t="shared" ca="1" si="8"/>
        <v>0</v>
      </c>
      <c r="Y88" s="48">
        <f t="shared" ca="1" si="9"/>
        <v>0</v>
      </c>
      <c r="Z88" s="48">
        <f ca="1">IF(AND(K88&lt;=4,X88&gt;Inputs!$B$32),MAX(C88,Inputs!$B$32),X88)</f>
        <v>0</v>
      </c>
      <c r="AA88" s="48">
        <f ca="1">IF(AND(K88&lt;=4,Y88&gt;Inputs!$B$32),MAX(C88,Inputs!$B$32),Y88)</f>
        <v>0</v>
      </c>
      <c r="AB88" s="48">
        <f ca="1">IF(AND(K88&lt;=7,Z88&gt;Inputs!$B$33),MAX(C88,Inputs!$B$33),Z88)</f>
        <v>0</v>
      </c>
      <c r="AC88" s="48">
        <f ca="1">IF(Y88&gt;Inputs!$B$34,Inputs!$B$34,AA88)</f>
        <v>0</v>
      </c>
      <c r="AD88" s="48">
        <f ca="1">IF(AB88&gt;Inputs!$B$34,Inputs!$B$34,AB88)</f>
        <v>0</v>
      </c>
      <c r="AE88" s="48">
        <f ca="1">IF(AC88&gt;Inputs!$B$34,Inputs!$B$34,AC88)</f>
        <v>0</v>
      </c>
      <c r="AF88" s="49">
        <f ca="1">IF(AND(E88=1,G88=0),Inputs!$B$3,AD88)</f>
        <v>0</v>
      </c>
      <c r="AG88" s="49">
        <f ca="1">IF(AND(E88=1,G88=0),Inputs!$B$3,AE88)</f>
        <v>0</v>
      </c>
    </row>
    <row r="89" spans="1:33" x14ac:dyDescent="0.25">
      <c r="A89" s="6">
        <f>'Salary and Rating'!A90</f>
        <v>0</v>
      </c>
      <c r="B89" s="6">
        <f>'Salary and Rating'!B90</f>
        <v>0</v>
      </c>
      <c r="C89" s="14">
        <f ca="1">'2012-2013'!AF89</f>
        <v>0</v>
      </c>
      <c r="D89" s="44">
        <f ca="1">IF('2012-2013'!G89=0,0,'2012-2013'!D89+1)</f>
        <v>0</v>
      </c>
      <c r="E89" s="48">
        <f>'2012-2013'!E89</f>
        <v>0</v>
      </c>
      <c r="F89" s="42">
        <f ca="1">IF('Salary and Rating'!F90=1,VLOOKUP(D89,'Attrition Probabilities'!$A$5:$E$45,2,TRUE),IF('Salary and Rating'!F90=2,VLOOKUP(D89,'Attrition Probabilities'!$A$5:$E$45,3,TRUE),IF('Salary and Rating'!F90=3,VLOOKUP(D89,'Attrition Probabilities'!$A$5:$E$45,4,TRUE),IF('Salary and Rating'!F90=4,VLOOKUP(D89,'Attrition Probabilities'!$A$5:$E$45,5,TRUE),0))))</f>
        <v>0</v>
      </c>
      <c r="G89" s="48">
        <f t="shared" ca="1" si="5"/>
        <v>0</v>
      </c>
      <c r="H89" s="48">
        <f ca="1">IF(E89=0,0,IF(RAND()&lt;'Demand Component Probability'!$B$4,1,0))</f>
        <v>0</v>
      </c>
      <c r="I89" s="48">
        <f ca="1">IF(E89=0,0,IF(RAND()&lt;'Demand Component Probability'!$B$5,1,0))</f>
        <v>0</v>
      </c>
      <c r="J89" s="48">
        <f ca="1">IF(E89=0,0,IF(RAND()&lt;'Demand Component Probability'!$B$6,1,0))</f>
        <v>0</v>
      </c>
      <c r="K89" s="48">
        <f ca="1">'Salary and Rating'!L90</f>
        <v>0</v>
      </c>
      <c r="L89" s="48">
        <f ca="1">IFERROR(IF(VLOOKUP(K89,Inputs!$A$20:$G$29,3,FALSE)="Stipend Award",VLOOKUP(K89,Inputs!$A$7:$G$16,3,FALSE),0),0)</f>
        <v>0</v>
      </c>
      <c r="M89" s="48">
        <f ca="1">IFERROR(IF(VLOOKUP(K89,Inputs!$A$20:$G$29,4,FALSE)="Stipend Award",VLOOKUP(K89,Inputs!$A$7:$G$16,4,FALSE),0),0)</f>
        <v>0</v>
      </c>
      <c r="N89" s="48">
        <f ca="1">IFERROR(IF(H89=1,IF(VLOOKUP(K89,Inputs!$A$20:$G$29,5,FALSE)="Stipend Award",VLOOKUP(K89,Inputs!$A$7:$G$16,5,FALSE),0),0),0)</f>
        <v>0</v>
      </c>
      <c r="O89" s="48">
        <f ca="1">IFERROR(IF(I89=1,IF(VLOOKUP(K89,Inputs!$A$20:$G$29,6,FALSE)="Stipend Award",VLOOKUP(K89,Inputs!$A$7:$G$16,6,FALSE),0),0),0)</f>
        <v>0</v>
      </c>
      <c r="P89" s="48">
        <f ca="1">IFERROR(IF(J89=1,IF(VLOOKUP(K89,Inputs!$A$20:$G$29,7,FALSE)="Stipend Award",VLOOKUP(K89,Inputs!$A$7:$G$16,7,FALSE),0),0),0)</f>
        <v>0</v>
      </c>
      <c r="Q89" s="48">
        <f ca="1">IFERROR(IF(VLOOKUP(K89,Inputs!$A$20:$G$29,3,FALSE)="Base Increase",VLOOKUP(K89,Inputs!$A$7:$G$16,3,FALSE),0),0)</f>
        <v>0</v>
      </c>
      <c r="R89" s="48">
        <f ca="1">IFERROR(IF(VLOOKUP(K89,Inputs!$A$20:$G$29,4,FALSE)="Base Increase",VLOOKUP(K89,Inputs!$A$7:$G$16,4,FALSE),0),0)</f>
        <v>0</v>
      </c>
      <c r="S89" s="48">
        <f ca="1">IFERROR(IF(H89=1,IF(VLOOKUP(K89,Inputs!$A$20:$G$29,5,FALSE)="Base Increase",VLOOKUP(K89,Inputs!$A$7:$G$16,5,FALSE),0),0),0)</f>
        <v>0</v>
      </c>
      <c r="T89" s="48">
        <f ca="1">IFERROR(IF(I89=1,IF(VLOOKUP(K89,Inputs!$A$20:$G$29,6,FALSE)="Base Increase",VLOOKUP(K89,Inputs!$A$7:$G$16,6,FALSE),0),0),0)</f>
        <v>0</v>
      </c>
      <c r="U89" s="48">
        <f ca="1">IFERROR(IF(J89=1,IF(VLOOKUP(K89,Inputs!$A$20:$G$29,7,FALSE)="Base Increase",VLOOKUP(K89,Inputs!$A$7:$G$16,7,FALSE),0),0),0)</f>
        <v>0</v>
      </c>
      <c r="V89" s="48">
        <f t="shared" ca="1" si="6"/>
        <v>0</v>
      </c>
      <c r="W89" s="48">
        <f t="shared" ca="1" si="7"/>
        <v>0</v>
      </c>
      <c r="X89" s="48">
        <f t="shared" ca="1" si="8"/>
        <v>0</v>
      </c>
      <c r="Y89" s="48">
        <f t="shared" ca="1" si="9"/>
        <v>0</v>
      </c>
      <c r="Z89" s="48">
        <f ca="1">IF(AND(K89&lt;=4,X89&gt;Inputs!$B$32),MAX(C89,Inputs!$B$32),X89)</f>
        <v>0</v>
      </c>
      <c r="AA89" s="48">
        <f ca="1">IF(AND(K89&lt;=4,Y89&gt;Inputs!$B$32),MAX(C89,Inputs!$B$32),Y89)</f>
        <v>0</v>
      </c>
      <c r="AB89" s="48">
        <f ca="1">IF(AND(K89&lt;=7,Z89&gt;Inputs!$B$33),MAX(C89,Inputs!$B$33),Z89)</f>
        <v>0</v>
      </c>
      <c r="AC89" s="48">
        <f ca="1">IF(Y89&gt;Inputs!$B$34,Inputs!$B$34,AA89)</f>
        <v>0</v>
      </c>
      <c r="AD89" s="48">
        <f ca="1">IF(AB89&gt;Inputs!$B$34,Inputs!$B$34,AB89)</f>
        <v>0</v>
      </c>
      <c r="AE89" s="48">
        <f ca="1">IF(AC89&gt;Inputs!$B$34,Inputs!$B$34,AC89)</f>
        <v>0</v>
      </c>
      <c r="AF89" s="49">
        <f ca="1">IF(AND(E89=1,G89=0),Inputs!$B$3,AD89)</f>
        <v>0</v>
      </c>
      <c r="AG89" s="49">
        <f ca="1">IF(AND(E89=1,G89=0),Inputs!$B$3,AE89)</f>
        <v>0</v>
      </c>
    </row>
    <row r="90" spans="1:33" x14ac:dyDescent="0.25">
      <c r="A90" s="6">
        <f>'Salary and Rating'!A91</f>
        <v>0</v>
      </c>
      <c r="B90" s="6">
        <f>'Salary and Rating'!B91</f>
        <v>0</v>
      </c>
      <c r="C90" s="14">
        <f ca="1">'2012-2013'!AF90</f>
        <v>0</v>
      </c>
      <c r="D90" s="44">
        <f ca="1">IF('2012-2013'!G90=0,0,'2012-2013'!D90+1)</f>
        <v>0</v>
      </c>
      <c r="E90" s="48">
        <f>'2012-2013'!E90</f>
        <v>0</v>
      </c>
      <c r="F90" s="42">
        <f ca="1">IF('Salary and Rating'!F91=1,VLOOKUP(D90,'Attrition Probabilities'!$A$5:$E$45,2,TRUE),IF('Salary and Rating'!F91=2,VLOOKUP(D90,'Attrition Probabilities'!$A$5:$E$45,3,TRUE),IF('Salary and Rating'!F91=3,VLOOKUP(D90,'Attrition Probabilities'!$A$5:$E$45,4,TRUE),IF('Salary and Rating'!F91=4,VLOOKUP(D90,'Attrition Probabilities'!$A$5:$E$45,5,TRUE),0))))</f>
        <v>0</v>
      </c>
      <c r="G90" s="48">
        <f t="shared" ca="1" si="5"/>
        <v>0</v>
      </c>
      <c r="H90" s="48">
        <f ca="1">IF(E90=0,0,IF(RAND()&lt;'Demand Component Probability'!$B$4,1,0))</f>
        <v>0</v>
      </c>
      <c r="I90" s="48">
        <f ca="1">IF(E90=0,0,IF(RAND()&lt;'Demand Component Probability'!$B$5,1,0))</f>
        <v>0</v>
      </c>
      <c r="J90" s="48">
        <f ca="1">IF(E90=0,0,IF(RAND()&lt;'Demand Component Probability'!$B$6,1,0))</f>
        <v>0</v>
      </c>
      <c r="K90" s="48">
        <f ca="1">'Salary and Rating'!L91</f>
        <v>0</v>
      </c>
      <c r="L90" s="48">
        <f ca="1">IFERROR(IF(VLOOKUP(K90,Inputs!$A$20:$G$29,3,FALSE)="Stipend Award",VLOOKUP(K90,Inputs!$A$7:$G$16,3,FALSE),0),0)</f>
        <v>0</v>
      </c>
      <c r="M90" s="48">
        <f ca="1">IFERROR(IF(VLOOKUP(K90,Inputs!$A$20:$G$29,4,FALSE)="Stipend Award",VLOOKUP(K90,Inputs!$A$7:$G$16,4,FALSE),0),0)</f>
        <v>0</v>
      </c>
      <c r="N90" s="48">
        <f ca="1">IFERROR(IF(H90=1,IF(VLOOKUP(K90,Inputs!$A$20:$G$29,5,FALSE)="Stipend Award",VLOOKUP(K90,Inputs!$A$7:$G$16,5,FALSE),0),0),0)</f>
        <v>0</v>
      </c>
      <c r="O90" s="48">
        <f ca="1">IFERROR(IF(I90=1,IF(VLOOKUP(K90,Inputs!$A$20:$G$29,6,FALSE)="Stipend Award",VLOOKUP(K90,Inputs!$A$7:$G$16,6,FALSE),0),0),0)</f>
        <v>0</v>
      </c>
      <c r="P90" s="48">
        <f ca="1">IFERROR(IF(J90=1,IF(VLOOKUP(K90,Inputs!$A$20:$G$29,7,FALSE)="Stipend Award",VLOOKUP(K90,Inputs!$A$7:$G$16,7,FALSE),0),0),0)</f>
        <v>0</v>
      </c>
      <c r="Q90" s="48">
        <f ca="1">IFERROR(IF(VLOOKUP(K90,Inputs!$A$20:$G$29,3,FALSE)="Base Increase",VLOOKUP(K90,Inputs!$A$7:$G$16,3,FALSE),0),0)</f>
        <v>0</v>
      </c>
      <c r="R90" s="48">
        <f ca="1">IFERROR(IF(VLOOKUP(K90,Inputs!$A$20:$G$29,4,FALSE)="Base Increase",VLOOKUP(K90,Inputs!$A$7:$G$16,4,FALSE),0),0)</f>
        <v>0</v>
      </c>
      <c r="S90" s="48">
        <f ca="1">IFERROR(IF(H90=1,IF(VLOOKUP(K90,Inputs!$A$20:$G$29,5,FALSE)="Base Increase",VLOOKUP(K90,Inputs!$A$7:$G$16,5,FALSE),0),0),0)</f>
        <v>0</v>
      </c>
      <c r="T90" s="48">
        <f ca="1">IFERROR(IF(I90=1,IF(VLOOKUP(K90,Inputs!$A$20:$G$29,6,FALSE)="Base Increase",VLOOKUP(K90,Inputs!$A$7:$G$16,6,FALSE),0),0),0)</f>
        <v>0</v>
      </c>
      <c r="U90" s="48">
        <f ca="1">IFERROR(IF(J90=1,IF(VLOOKUP(K90,Inputs!$A$20:$G$29,7,FALSE)="Base Increase",VLOOKUP(K90,Inputs!$A$7:$G$16,7,FALSE),0),0),0)</f>
        <v>0</v>
      </c>
      <c r="V90" s="48">
        <f t="shared" ca="1" si="6"/>
        <v>0</v>
      </c>
      <c r="W90" s="48">
        <f t="shared" ca="1" si="7"/>
        <v>0</v>
      </c>
      <c r="X90" s="48">
        <f t="shared" ca="1" si="8"/>
        <v>0</v>
      </c>
      <c r="Y90" s="48">
        <f t="shared" ca="1" si="9"/>
        <v>0</v>
      </c>
      <c r="Z90" s="48">
        <f ca="1">IF(AND(K90&lt;=4,X90&gt;Inputs!$B$32),MAX(C90,Inputs!$B$32),X90)</f>
        <v>0</v>
      </c>
      <c r="AA90" s="48">
        <f ca="1">IF(AND(K90&lt;=4,Y90&gt;Inputs!$B$32),MAX(C90,Inputs!$B$32),Y90)</f>
        <v>0</v>
      </c>
      <c r="AB90" s="48">
        <f ca="1">IF(AND(K90&lt;=7,Z90&gt;Inputs!$B$33),MAX(C90,Inputs!$B$33),Z90)</f>
        <v>0</v>
      </c>
      <c r="AC90" s="48">
        <f ca="1">IF(Y90&gt;Inputs!$B$34,Inputs!$B$34,AA90)</f>
        <v>0</v>
      </c>
      <c r="AD90" s="48">
        <f ca="1">IF(AB90&gt;Inputs!$B$34,Inputs!$B$34,AB90)</f>
        <v>0</v>
      </c>
      <c r="AE90" s="48">
        <f ca="1">IF(AC90&gt;Inputs!$B$34,Inputs!$B$34,AC90)</f>
        <v>0</v>
      </c>
      <c r="AF90" s="49">
        <f ca="1">IF(AND(E90=1,G90=0),Inputs!$B$3,AD90)</f>
        <v>0</v>
      </c>
      <c r="AG90" s="49">
        <f ca="1">IF(AND(E90=1,G90=0),Inputs!$B$3,AE90)</f>
        <v>0</v>
      </c>
    </row>
    <row r="91" spans="1:33" x14ac:dyDescent="0.25">
      <c r="A91" s="6">
        <f>'Salary and Rating'!A92</f>
        <v>0</v>
      </c>
      <c r="B91" s="6">
        <f>'Salary and Rating'!B92</f>
        <v>0</v>
      </c>
      <c r="C91" s="14">
        <f ca="1">'2012-2013'!AF91</f>
        <v>0</v>
      </c>
      <c r="D91" s="44">
        <f ca="1">IF('2012-2013'!G91=0,0,'2012-2013'!D91+1)</f>
        <v>0</v>
      </c>
      <c r="E91" s="48">
        <f>'2012-2013'!E91</f>
        <v>0</v>
      </c>
      <c r="F91" s="42">
        <f ca="1">IF('Salary and Rating'!F92=1,VLOOKUP(D91,'Attrition Probabilities'!$A$5:$E$45,2,TRUE),IF('Salary and Rating'!F92=2,VLOOKUP(D91,'Attrition Probabilities'!$A$5:$E$45,3,TRUE),IF('Salary and Rating'!F92=3,VLOOKUP(D91,'Attrition Probabilities'!$A$5:$E$45,4,TRUE),IF('Salary and Rating'!F92=4,VLOOKUP(D91,'Attrition Probabilities'!$A$5:$E$45,5,TRUE),0))))</f>
        <v>0</v>
      </c>
      <c r="G91" s="48">
        <f t="shared" ca="1" si="5"/>
        <v>0</v>
      </c>
      <c r="H91" s="48">
        <f ca="1">IF(E91=0,0,IF(RAND()&lt;'Demand Component Probability'!$B$4,1,0))</f>
        <v>0</v>
      </c>
      <c r="I91" s="48">
        <f ca="1">IF(E91=0,0,IF(RAND()&lt;'Demand Component Probability'!$B$5,1,0))</f>
        <v>0</v>
      </c>
      <c r="J91" s="48">
        <f ca="1">IF(E91=0,0,IF(RAND()&lt;'Demand Component Probability'!$B$6,1,0))</f>
        <v>0</v>
      </c>
      <c r="K91" s="48">
        <f ca="1">'Salary and Rating'!L92</f>
        <v>0</v>
      </c>
      <c r="L91" s="48">
        <f ca="1">IFERROR(IF(VLOOKUP(K91,Inputs!$A$20:$G$29,3,FALSE)="Stipend Award",VLOOKUP(K91,Inputs!$A$7:$G$16,3,FALSE),0),0)</f>
        <v>0</v>
      </c>
      <c r="M91" s="48">
        <f ca="1">IFERROR(IF(VLOOKUP(K91,Inputs!$A$20:$G$29,4,FALSE)="Stipend Award",VLOOKUP(K91,Inputs!$A$7:$G$16,4,FALSE),0),0)</f>
        <v>0</v>
      </c>
      <c r="N91" s="48">
        <f ca="1">IFERROR(IF(H91=1,IF(VLOOKUP(K91,Inputs!$A$20:$G$29,5,FALSE)="Stipend Award",VLOOKUP(K91,Inputs!$A$7:$G$16,5,FALSE),0),0),0)</f>
        <v>0</v>
      </c>
      <c r="O91" s="48">
        <f ca="1">IFERROR(IF(I91=1,IF(VLOOKUP(K91,Inputs!$A$20:$G$29,6,FALSE)="Stipend Award",VLOOKUP(K91,Inputs!$A$7:$G$16,6,FALSE),0),0),0)</f>
        <v>0</v>
      </c>
      <c r="P91" s="48">
        <f ca="1">IFERROR(IF(J91=1,IF(VLOOKUP(K91,Inputs!$A$20:$G$29,7,FALSE)="Stipend Award",VLOOKUP(K91,Inputs!$A$7:$G$16,7,FALSE),0),0),0)</f>
        <v>0</v>
      </c>
      <c r="Q91" s="48">
        <f ca="1">IFERROR(IF(VLOOKUP(K91,Inputs!$A$20:$G$29,3,FALSE)="Base Increase",VLOOKUP(K91,Inputs!$A$7:$G$16,3,FALSE),0),0)</f>
        <v>0</v>
      </c>
      <c r="R91" s="48">
        <f ca="1">IFERROR(IF(VLOOKUP(K91,Inputs!$A$20:$G$29,4,FALSE)="Base Increase",VLOOKUP(K91,Inputs!$A$7:$G$16,4,FALSE),0),0)</f>
        <v>0</v>
      </c>
      <c r="S91" s="48">
        <f ca="1">IFERROR(IF(H91=1,IF(VLOOKUP(K91,Inputs!$A$20:$G$29,5,FALSE)="Base Increase",VLOOKUP(K91,Inputs!$A$7:$G$16,5,FALSE),0),0),0)</f>
        <v>0</v>
      </c>
      <c r="T91" s="48">
        <f ca="1">IFERROR(IF(I91=1,IF(VLOOKUP(K91,Inputs!$A$20:$G$29,6,FALSE)="Base Increase",VLOOKUP(K91,Inputs!$A$7:$G$16,6,FALSE),0),0),0)</f>
        <v>0</v>
      </c>
      <c r="U91" s="48">
        <f ca="1">IFERROR(IF(J91=1,IF(VLOOKUP(K91,Inputs!$A$20:$G$29,7,FALSE)="Base Increase",VLOOKUP(K91,Inputs!$A$7:$G$16,7,FALSE),0),0),0)</f>
        <v>0</v>
      </c>
      <c r="V91" s="48">
        <f t="shared" ca="1" si="6"/>
        <v>0</v>
      </c>
      <c r="W91" s="48">
        <f t="shared" ca="1" si="7"/>
        <v>0</v>
      </c>
      <c r="X91" s="48">
        <f t="shared" ca="1" si="8"/>
        <v>0</v>
      </c>
      <c r="Y91" s="48">
        <f t="shared" ca="1" si="9"/>
        <v>0</v>
      </c>
      <c r="Z91" s="48">
        <f ca="1">IF(AND(K91&lt;=4,X91&gt;Inputs!$B$32),MAX(C91,Inputs!$B$32),X91)</f>
        <v>0</v>
      </c>
      <c r="AA91" s="48">
        <f ca="1">IF(AND(K91&lt;=4,Y91&gt;Inputs!$B$32),MAX(C91,Inputs!$B$32),Y91)</f>
        <v>0</v>
      </c>
      <c r="AB91" s="48">
        <f ca="1">IF(AND(K91&lt;=7,Z91&gt;Inputs!$B$33),MAX(C91,Inputs!$B$33),Z91)</f>
        <v>0</v>
      </c>
      <c r="AC91" s="48">
        <f ca="1">IF(Y91&gt;Inputs!$B$34,Inputs!$B$34,AA91)</f>
        <v>0</v>
      </c>
      <c r="AD91" s="48">
        <f ca="1">IF(AB91&gt;Inputs!$B$34,Inputs!$B$34,AB91)</f>
        <v>0</v>
      </c>
      <c r="AE91" s="48">
        <f ca="1">IF(AC91&gt;Inputs!$B$34,Inputs!$B$34,AC91)</f>
        <v>0</v>
      </c>
      <c r="AF91" s="49">
        <f ca="1">IF(AND(E91=1,G91=0),Inputs!$B$3,AD91)</f>
        <v>0</v>
      </c>
      <c r="AG91" s="49">
        <f ca="1">IF(AND(E91=1,G91=0),Inputs!$B$3,AE91)</f>
        <v>0</v>
      </c>
    </row>
    <row r="92" spans="1:33" x14ac:dyDescent="0.25">
      <c r="A92" s="6">
        <f>'Salary and Rating'!A93</f>
        <v>0</v>
      </c>
      <c r="B92" s="6">
        <f>'Salary and Rating'!B93</f>
        <v>0</v>
      </c>
      <c r="C92" s="14">
        <f ca="1">'2012-2013'!AF92</f>
        <v>0</v>
      </c>
      <c r="D92" s="44">
        <f ca="1">IF('2012-2013'!G92=0,0,'2012-2013'!D92+1)</f>
        <v>0</v>
      </c>
      <c r="E92" s="48">
        <f>'2012-2013'!E92</f>
        <v>0</v>
      </c>
      <c r="F92" s="42">
        <f ca="1">IF('Salary and Rating'!F93=1,VLOOKUP(D92,'Attrition Probabilities'!$A$5:$E$45,2,TRUE),IF('Salary and Rating'!F93=2,VLOOKUP(D92,'Attrition Probabilities'!$A$5:$E$45,3,TRUE),IF('Salary and Rating'!F93=3,VLOOKUP(D92,'Attrition Probabilities'!$A$5:$E$45,4,TRUE),IF('Salary and Rating'!F93=4,VLOOKUP(D92,'Attrition Probabilities'!$A$5:$E$45,5,TRUE),0))))</f>
        <v>0</v>
      </c>
      <c r="G92" s="48">
        <f t="shared" ca="1" si="5"/>
        <v>0</v>
      </c>
      <c r="H92" s="48">
        <f ca="1">IF(E92=0,0,IF(RAND()&lt;'Demand Component Probability'!$B$4,1,0))</f>
        <v>0</v>
      </c>
      <c r="I92" s="48">
        <f ca="1">IF(E92=0,0,IF(RAND()&lt;'Demand Component Probability'!$B$5,1,0))</f>
        <v>0</v>
      </c>
      <c r="J92" s="48">
        <f ca="1">IF(E92=0,0,IF(RAND()&lt;'Demand Component Probability'!$B$6,1,0))</f>
        <v>0</v>
      </c>
      <c r="K92" s="48">
        <f ca="1">'Salary and Rating'!L93</f>
        <v>0</v>
      </c>
      <c r="L92" s="48">
        <f ca="1">IFERROR(IF(VLOOKUP(K92,Inputs!$A$20:$G$29,3,FALSE)="Stipend Award",VLOOKUP(K92,Inputs!$A$7:$G$16,3,FALSE),0),0)</f>
        <v>0</v>
      </c>
      <c r="M92" s="48">
        <f ca="1">IFERROR(IF(VLOOKUP(K92,Inputs!$A$20:$G$29,4,FALSE)="Stipend Award",VLOOKUP(K92,Inputs!$A$7:$G$16,4,FALSE),0),0)</f>
        <v>0</v>
      </c>
      <c r="N92" s="48">
        <f ca="1">IFERROR(IF(H92=1,IF(VLOOKUP(K92,Inputs!$A$20:$G$29,5,FALSE)="Stipend Award",VLOOKUP(K92,Inputs!$A$7:$G$16,5,FALSE),0),0),0)</f>
        <v>0</v>
      </c>
      <c r="O92" s="48">
        <f ca="1">IFERROR(IF(I92=1,IF(VLOOKUP(K92,Inputs!$A$20:$G$29,6,FALSE)="Stipend Award",VLOOKUP(K92,Inputs!$A$7:$G$16,6,FALSE),0),0),0)</f>
        <v>0</v>
      </c>
      <c r="P92" s="48">
        <f ca="1">IFERROR(IF(J92=1,IF(VLOOKUP(K92,Inputs!$A$20:$G$29,7,FALSE)="Stipend Award",VLOOKUP(K92,Inputs!$A$7:$G$16,7,FALSE),0),0),0)</f>
        <v>0</v>
      </c>
      <c r="Q92" s="48">
        <f ca="1">IFERROR(IF(VLOOKUP(K92,Inputs!$A$20:$G$29,3,FALSE)="Base Increase",VLOOKUP(K92,Inputs!$A$7:$G$16,3,FALSE),0),0)</f>
        <v>0</v>
      </c>
      <c r="R92" s="48">
        <f ca="1">IFERROR(IF(VLOOKUP(K92,Inputs!$A$20:$G$29,4,FALSE)="Base Increase",VLOOKUP(K92,Inputs!$A$7:$G$16,4,FALSE),0),0)</f>
        <v>0</v>
      </c>
      <c r="S92" s="48">
        <f ca="1">IFERROR(IF(H92=1,IF(VLOOKUP(K92,Inputs!$A$20:$G$29,5,FALSE)="Base Increase",VLOOKUP(K92,Inputs!$A$7:$G$16,5,FALSE),0),0),0)</f>
        <v>0</v>
      </c>
      <c r="T92" s="48">
        <f ca="1">IFERROR(IF(I92=1,IF(VLOOKUP(K92,Inputs!$A$20:$G$29,6,FALSE)="Base Increase",VLOOKUP(K92,Inputs!$A$7:$G$16,6,FALSE),0),0),0)</f>
        <v>0</v>
      </c>
      <c r="U92" s="48">
        <f ca="1">IFERROR(IF(J92=1,IF(VLOOKUP(K92,Inputs!$A$20:$G$29,7,FALSE)="Base Increase",VLOOKUP(K92,Inputs!$A$7:$G$16,7,FALSE),0),0),0)</f>
        <v>0</v>
      </c>
      <c r="V92" s="48">
        <f t="shared" ca="1" si="6"/>
        <v>0</v>
      </c>
      <c r="W92" s="48">
        <f t="shared" ca="1" si="7"/>
        <v>0</v>
      </c>
      <c r="X92" s="48">
        <f t="shared" ca="1" si="8"/>
        <v>0</v>
      </c>
      <c r="Y92" s="48">
        <f t="shared" ca="1" si="9"/>
        <v>0</v>
      </c>
      <c r="Z92" s="48">
        <f ca="1">IF(AND(K92&lt;=4,X92&gt;Inputs!$B$32),MAX(C92,Inputs!$B$32),X92)</f>
        <v>0</v>
      </c>
      <c r="AA92" s="48">
        <f ca="1">IF(AND(K92&lt;=4,Y92&gt;Inputs!$B$32),MAX(C92,Inputs!$B$32),Y92)</f>
        <v>0</v>
      </c>
      <c r="AB92" s="48">
        <f ca="1">IF(AND(K92&lt;=7,Z92&gt;Inputs!$B$33),MAX(C92,Inputs!$B$33),Z92)</f>
        <v>0</v>
      </c>
      <c r="AC92" s="48">
        <f ca="1">IF(Y92&gt;Inputs!$B$34,Inputs!$B$34,AA92)</f>
        <v>0</v>
      </c>
      <c r="AD92" s="48">
        <f ca="1">IF(AB92&gt;Inputs!$B$34,Inputs!$B$34,AB92)</f>
        <v>0</v>
      </c>
      <c r="AE92" s="48">
        <f ca="1">IF(AC92&gt;Inputs!$B$34,Inputs!$B$34,AC92)</f>
        <v>0</v>
      </c>
      <c r="AF92" s="49">
        <f ca="1">IF(AND(E92=1,G92=0),Inputs!$B$3,AD92)</f>
        <v>0</v>
      </c>
      <c r="AG92" s="49">
        <f ca="1">IF(AND(E92=1,G92=0),Inputs!$B$3,AE92)</f>
        <v>0</v>
      </c>
    </row>
    <row r="93" spans="1:33" x14ac:dyDescent="0.25">
      <c r="A93" s="6">
        <f>'Salary and Rating'!A94</f>
        <v>0</v>
      </c>
      <c r="B93" s="6">
        <f>'Salary and Rating'!B94</f>
        <v>0</v>
      </c>
      <c r="C93" s="14">
        <f ca="1">'2012-2013'!AF93</f>
        <v>0</v>
      </c>
      <c r="D93" s="44">
        <f ca="1">IF('2012-2013'!G93=0,0,'2012-2013'!D93+1)</f>
        <v>0</v>
      </c>
      <c r="E93" s="48">
        <f>'2012-2013'!E93</f>
        <v>0</v>
      </c>
      <c r="F93" s="42">
        <f ca="1">IF('Salary and Rating'!F94=1,VLOOKUP(D93,'Attrition Probabilities'!$A$5:$E$45,2,TRUE),IF('Salary and Rating'!F94=2,VLOOKUP(D93,'Attrition Probabilities'!$A$5:$E$45,3,TRUE),IF('Salary and Rating'!F94=3,VLOOKUP(D93,'Attrition Probabilities'!$A$5:$E$45,4,TRUE),IF('Salary and Rating'!F94=4,VLOOKUP(D93,'Attrition Probabilities'!$A$5:$E$45,5,TRUE),0))))</f>
        <v>0</v>
      </c>
      <c r="G93" s="48">
        <f t="shared" ca="1" si="5"/>
        <v>0</v>
      </c>
      <c r="H93" s="48">
        <f ca="1">IF(E93=0,0,IF(RAND()&lt;'Demand Component Probability'!$B$4,1,0))</f>
        <v>0</v>
      </c>
      <c r="I93" s="48">
        <f ca="1">IF(E93=0,0,IF(RAND()&lt;'Demand Component Probability'!$B$5,1,0))</f>
        <v>0</v>
      </c>
      <c r="J93" s="48">
        <f ca="1">IF(E93=0,0,IF(RAND()&lt;'Demand Component Probability'!$B$6,1,0))</f>
        <v>0</v>
      </c>
      <c r="K93" s="48">
        <f ca="1">'Salary and Rating'!L94</f>
        <v>0</v>
      </c>
      <c r="L93" s="48">
        <f ca="1">IFERROR(IF(VLOOKUP(K93,Inputs!$A$20:$G$29,3,FALSE)="Stipend Award",VLOOKUP(K93,Inputs!$A$7:$G$16,3,FALSE),0),0)</f>
        <v>0</v>
      </c>
      <c r="M93" s="48">
        <f ca="1">IFERROR(IF(VLOOKUP(K93,Inputs!$A$20:$G$29,4,FALSE)="Stipend Award",VLOOKUP(K93,Inputs!$A$7:$G$16,4,FALSE),0),0)</f>
        <v>0</v>
      </c>
      <c r="N93" s="48">
        <f ca="1">IFERROR(IF(H93=1,IF(VLOOKUP(K93,Inputs!$A$20:$G$29,5,FALSE)="Stipend Award",VLOOKUP(K93,Inputs!$A$7:$G$16,5,FALSE),0),0),0)</f>
        <v>0</v>
      </c>
      <c r="O93" s="48">
        <f ca="1">IFERROR(IF(I93=1,IF(VLOOKUP(K93,Inputs!$A$20:$G$29,6,FALSE)="Stipend Award",VLOOKUP(K93,Inputs!$A$7:$G$16,6,FALSE),0),0),0)</f>
        <v>0</v>
      </c>
      <c r="P93" s="48">
        <f ca="1">IFERROR(IF(J93=1,IF(VLOOKUP(K93,Inputs!$A$20:$G$29,7,FALSE)="Stipend Award",VLOOKUP(K93,Inputs!$A$7:$G$16,7,FALSE),0),0),0)</f>
        <v>0</v>
      </c>
      <c r="Q93" s="48">
        <f ca="1">IFERROR(IF(VLOOKUP(K93,Inputs!$A$20:$G$29,3,FALSE)="Base Increase",VLOOKUP(K93,Inputs!$A$7:$G$16,3,FALSE),0),0)</f>
        <v>0</v>
      </c>
      <c r="R93" s="48">
        <f ca="1">IFERROR(IF(VLOOKUP(K93,Inputs!$A$20:$G$29,4,FALSE)="Base Increase",VLOOKUP(K93,Inputs!$A$7:$G$16,4,FALSE),0),0)</f>
        <v>0</v>
      </c>
      <c r="S93" s="48">
        <f ca="1">IFERROR(IF(H93=1,IF(VLOOKUP(K93,Inputs!$A$20:$G$29,5,FALSE)="Base Increase",VLOOKUP(K93,Inputs!$A$7:$G$16,5,FALSE),0),0),0)</f>
        <v>0</v>
      </c>
      <c r="T93" s="48">
        <f ca="1">IFERROR(IF(I93=1,IF(VLOOKUP(K93,Inputs!$A$20:$G$29,6,FALSE)="Base Increase",VLOOKUP(K93,Inputs!$A$7:$G$16,6,FALSE),0),0),0)</f>
        <v>0</v>
      </c>
      <c r="U93" s="48">
        <f ca="1">IFERROR(IF(J93=1,IF(VLOOKUP(K93,Inputs!$A$20:$G$29,7,FALSE)="Base Increase",VLOOKUP(K93,Inputs!$A$7:$G$16,7,FALSE),0),0),0)</f>
        <v>0</v>
      </c>
      <c r="V93" s="48">
        <f t="shared" ca="1" si="6"/>
        <v>0</v>
      </c>
      <c r="W93" s="48">
        <f t="shared" ca="1" si="7"/>
        <v>0</v>
      </c>
      <c r="X93" s="48">
        <f t="shared" ca="1" si="8"/>
        <v>0</v>
      </c>
      <c r="Y93" s="48">
        <f t="shared" ca="1" si="9"/>
        <v>0</v>
      </c>
      <c r="Z93" s="48">
        <f ca="1">IF(AND(K93&lt;=4,X93&gt;Inputs!$B$32),MAX(C93,Inputs!$B$32),X93)</f>
        <v>0</v>
      </c>
      <c r="AA93" s="48">
        <f ca="1">IF(AND(K93&lt;=4,Y93&gt;Inputs!$B$32),MAX(C93,Inputs!$B$32),Y93)</f>
        <v>0</v>
      </c>
      <c r="AB93" s="48">
        <f ca="1">IF(AND(K93&lt;=7,Z93&gt;Inputs!$B$33),MAX(C93,Inputs!$B$33),Z93)</f>
        <v>0</v>
      </c>
      <c r="AC93" s="48">
        <f ca="1">IF(Y93&gt;Inputs!$B$34,Inputs!$B$34,AA93)</f>
        <v>0</v>
      </c>
      <c r="AD93" s="48">
        <f ca="1">IF(AB93&gt;Inputs!$B$34,Inputs!$B$34,AB93)</f>
        <v>0</v>
      </c>
      <c r="AE93" s="48">
        <f ca="1">IF(AC93&gt;Inputs!$B$34,Inputs!$B$34,AC93)</f>
        <v>0</v>
      </c>
      <c r="AF93" s="49">
        <f ca="1">IF(AND(E93=1,G93=0),Inputs!$B$3,AD93)</f>
        <v>0</v>
      </c>
      <c r="AG93" s="49">
        <f ca="1">IF(AND(E93=1,G93=0),Inputs!$B$3,AE93)</f>
        <v>0</v>
      </c>
    </row>
    <row r="94" spans="1:33" x14ac:dyDescent="0.25">
      <c r="A94" s="6">
        <f>'Salary and Rating'!A95</f>
        <v>0</v>
      </c>
      <c r="B94" s="6">
        <f>'Salary and Rating'!B95</f>
        <v>0</v>
      </c>
      <c r="C94" s="14">
        <f ca="1">'2012-2013'!AF94</f>
        <v>0</v>
      </c>
      <c r="D94" s="44">
        <f ca="1">IF('2012-2013'!G94=0,0,'2012-2013'!D94+1)</f>
        <v>0</v>
      </c>
      <c r="E94" s="48">
        <f>'2012-2013'!E94</f>
        <v>0</v>
      </c>
      <c r="F94" s="42">
        <f ca="1">IF('Salary and Rating'!F95=1,VLOOKUP(D94,'Attrition Probabilities'!$A$5:$E$45,2,TRUE),IF('Salary and Rating'!F95=2,VLOOKUP(D94,'Attrition Probabilities'!$A$5:$E$45,3,TRUE),IF('Salary and Rating'!F95=3,VLOOKUP(D94,'Attrition Probabilities'!$A$5:$E$45,4,TRUE),IF('Salary and Rating'!F95=4,VLOOKUP(D94,'Attrition Probabilities'!$A$5:$E$45,5,TRUE),0))))</f>
        <v>0</v>
      </c>
      <c r="G94" s="48">
        <f t="shared" ca="1" si="5"/>
        <v>0</v>
      </c>
      <c r="H94" s="48">
        <f ca="1">IF(E94=0,0,IF(RAND()&lt;'Demand Component Probability'!$B$4,1,0))</f>
        <v>0</v>
      </c>
      <c r="I94" s="48">
        <f ca="1">IF(E94=0,0,IF(RAND()&lt;'Demand Component Probability'!$B$5,1,0))</f>
        <v>0</v>
      </c>
      <c r="J94" s="48">
        <f ca="1">IF(E94=0,0,IF(RAND()&lt;'Demand Component Probability'!$B$6,1,0))</f>
        <v>0</v>
      </c>
      <c r="K94" s="48">
        <f ca="1">'Salary and Rating'!L95</f>
        <v>0</v>
      </c>
      <c r="L94" s="48">
        <f ca="1">IFERROR(IF(VLOOKUP(K94,Inputs!$A$20:$G$29,3,FALSE)="Stipend Award",VLOOKUP(K94,Inputs!$A$7:$G$16,3,FALSE),0),0)</f>
        <v>0</v>
      </c>
      <c r="M94" s="48">
        <f ca="1">IFERROR(IF(VLOOKUP(K94,Inputs!$A$20:$G$29,4,FALSE)="Stipend Award",VLOOKUP(K94,Inputs!$A$7:$G$16,4,FALSE),0),0)</f>
        <v>0</v>
      </c>
      <c r="N94" s="48">
        <f ca="1">IFERROR(IF(H94=1,IF(VLOOKUP(K94,Inputs!$A$20:$G$29,5,FALSE)="Stipend Award",VLOOKUP(K94,Inputs!$A$7:$G$16,5,FALSE),0),0),0)</f>
        <v>0</v>
      </c>
      <c r="O94" s="48">
        <f ca="1">IFERROR(IF(I94=1,IF(VLOOKUP(K94,Inputs!$A$20:$G$29,6,FALSE)="Stipend Award",VLOOKUP(K94,Inputs!$A$7:$G$16,6,FALSE),0),0),0)</f>
        <v>0</v>
      </c>
      <c r="P94" s="48">
        <f ca="1">IFERROR(IF(J94=1,IF(VLOOKUP(K94,Inputs!$A$20:$G$29,7,FALSE)="Stipend Award",VLOOKUP(K94,Inputs!$A$7:$G$16,7,FALSE),0),0),0)</f>
        <v>0</v>
      </c>
      <c r="Q94" s="48">
        <f ca="1">IFERROR(IF(VLOOKUP(K94,Inputs!$A$20:$G$29,3,FALSE)="Base Increase",VLOOKUP(K94,Inputs!$A$7:$G$16,3,FALSE),0),0)</f>
        <v>0</v>
      </c>
      <c r="R94" s="48">
        <f ca="1">IFERROR(IF(VLOOKUP(K94,Inputs!$A$20:$G$29,4,FALSE)="Base Increase",VLOOKUP(K94,Inputs!$A$7:$G$16,4,FALSE),0),0)</f>
        <v>0</v>
      </c>
      <c r="S94" s="48">
        <f ca="1">IFERROR(IF(H94=1,IF(VLOOKUP(K94,Inputs!$A$20:$G$29,5,FALSE)="Base Increase",VLOOKUP(K94,Inputs!$A$7:$G$16,5,FALSE),0),0),0)</f>
        <v>0</v>
      </c>
      <c r="T94" s="48">
        <f ca="1">IFERROR(IF(I94=1,IF(VLOOKUP(K94,Inputs!$A$20:$G$29,6,FALSE)="Base Increase",VLOOKUP(K94,Inputs!$A$7:$G$16,6,FALSE),0),0),0)</f>
        <v>0</v>
      </c>
      <c r="U94" s="48">
        <f ca="1">IFERROR(IF(J94=1,IF(VLOOKUP(K94,Inputs!$A$20:$G$29,7,FALSE)="Base Increase",VLOOKUP(K94,Inputs!$A$7:$G$16,7,FALSE),0),0),0)</f>
        <v>0</v>
      </c>
      <c r="V94" s="48">
        <f t="shared" ca="1" si="6"/>
        <v>0</v>
      </c>
      <c r="W94" s="48">
        <f t="shared" ca="1" si="7"/>
        <v>0</v>
      </c>
      <c r="X94" s="48">
        <f t="shared" ca="1" si="8"/>
        <v>0</v>
      </c>
      <c r="Y94" s="48">
        <f t="shared" ca="1" si="9"/>
        <v>0</v>
      </c>
      <c r="Z94" s="48">
        <f ca="1">IF(AND(K94&lt;=4,X94&gt;Inputs!$B$32),MAX(C94,Inputs!$B$32),X94)</f>
        <v>0</v>
      </c>
      <c r="AA94" s="48">
        <f ca="1">IF(AND(K94&lt;=4,Y94&gt;Inputs!$B$32),MAX(C94,Inputs!$B$32),Y94)</f>
        <v>0</v>
      </c>
      <c r="AB94" s="48">
        <f ca="1">IF(AND(K94&lt;=7,Z94&gt;Inputs!$B$33),MAX(C94,Inputs!$B$33),Z94)</f>
        <v>0</v>
      </c>
      <c r="AC94" s="48">
        <f ca="1">IF(Y94&gt;Inputs!$B$34,Inputs!$B$34,AA94)</f>
        <v>0</v>
      </c>
      <c r="AD94" s="48">
        <f ca="1">IF(AB94&gt;Inputs!$B$34,Inputs!$B$34,AB94)</f>
        <v>0</v>
      </c>
      <c r="AE94" s="48">
        <f ca="1">IF(AC94&gt;Inputs!$B$34,Inputs!$B$34,AC94)</f>
        <v>0</v>
      </c>
      <c r="AF94" s="49">
        <f ca="1">IF(AND(E94=1,G94=0),Inputs!$B$3,AD94)</f>
        <v>0</v>
      </c>
      <c r="AG94" s="49">
        <f ca="1">IF(AND(E94=1,G94=0),Inputs!$B$3,AE94)</f>
        <v>0</v>
      </c>
    </row>
    <row r="95" spans="1:33" x14ac:dyDescent="0.25">
      <c r="A95" s="6">
        <f>'Salary and Rating'!A96</f>
        <v>0</v>
      </c>
      <c r="B95" s="6">
        <f>'Salary and Rating'!B96</f>
        <v>0</v>
      </c>
      <c r="C95" s="14">
        <f ca="1">'2012-2013'!AF95</f>
        <v>0</v>
      </c>
      <c r="D95" s="44">
        <f ca="1">IF('2012-2013'!G95=0,0,'2012-2013'!D95+1)</f>
        <v>0</v>
      </c>
      <c r="E95" s="48">
        <f>'2012-2013'!E95</f>
        <v>0</v>
      </c>
      <c r="F95" s="42">
        <f ca="1">IF('Salary and Rating'!F96=1,VLOOKUP(D95,'Attrition Probabilities'!$A$5:$E$45,2,TRUE),IF('Salary and Rating'!F96=2,VLOOKUP(D95,'Attrition Probabilities'!$A$5:$E$45,3,TRUE),IF('Salary and Rating'!F96=3,VLOOKUP(D95,'Attrition Probabilities'!$A$5:$E$45,4,TRUE),IF('Salary and Rating'!F96=4,VLOOKUP(D95,'Attrition Probabilities'!$A$5:$E$45,5,TRUE),0))))</f>
        <v>0</v>
      </c>
      <c r="G95" s="48">
        <f t="shared" ca="1" si="5"/>
        <v>0</v>
      </c>
      <c r="H95" s="48">
        <f ca="1">IF(E95=0,0,IF(RAND()&lt;'Demand Component Probability'!$B$4,1,0))</f>
        <v>0</v>
      </c>
      <c r="I95" s="48">
        <f ca="1">IF(E95=0,0,IF(RAND()&lt;'Demand Component Probability'!$B$5,1,0))</f>
        <v>0</v>
      </c>
      <c r="J95" s="48">
        <f ca="1">IF(E95=0,0,IF(RAND()&lt;'Demand Component Probability'!$B$6,1,0))</f>
        <v>0</v>
      </c>
      <c r="K95" s="48">
        <f ca="1">'Salary and Rating'!L96</f>
        <v>0</v>
      </c>
      <c r="L95" s="48">
        <f ca="1">IFERROR(IF(VLOOKUP(K95,Inputs!$A$20:$G$29,3,FALSE)="Stipend Award",VLOOKUP(K95,Inputs!$A$7:$G$16,3,FALSE),0),0)</f>
        <v>0</v>
      </c>
      <c r="M95" s="48">
        <f ca="1">IFERROR(IF(VLOOKUP(K95,Inputs!$A$20:$G$29,4,FALSE)="Stipend Award",VLOOKUP(K95,Inputs!$A$7:$G$16,4,FALSE),0),0)</f>
        <v>0</v>
      </c>
      <c r="N95" s="48">
        <f ca="1">IFERROR(IF(H95=1,IF(VLOOKUP(K95,Inputs!$A$20:$G$29,5,FALSE)="Stipend Award",VLOOKUP(K95,Inputs!$A$7:$G$16,5,FALSE),0),0),0)</f>
        <v>0</v>
      </c>
      <c r="O95" s="48">
        <f ca="1">IFERROR(IF(I95=1,IF(VLOOKUP(K95,Inputs!$A$20:$G$29,6,FALSE)="Stipend Award",VLOOKUP(K95,Inputs!$A$7:$G$16,6,FALSE),0),0),0)</f>
        <v>0</v>
      </c>
      <c r="P95" s="48">
        <f ca="1">IFERROR(IF(J95=1,IF(VLOOKUP(K95,Inputs!$A$20:$G$29,7,FALSE)="Stipend Award",VLOOKUP(K95,Inputs!$A$7:$G$16,7,FALSE),0),0),0)</f>
        <v>0</v>
      </c>
      <c r="Q95" s="48">
        <f ca="1">IFERROR(IF(VLOOKUP(K95,Inputs!$A$20:$G$29,3,FALSE)="Base Increase",VLOOKUP(K95,Inputs!$A$7:$G$16,3,FALSE),0),0)</f>
        <v>0</v>
      </c>
      <c r="R95" s="48">
        <f ca="1">IFERROR(IF(VLOOKUP(K95,Inputs!$A$20:$G$29,4,FALSE)="Base Increase",VLOOKUP(K95,Inputs!$A$7:$G$16,4,FALSE),0),0)</f>
        <v>0</v>
      </c>
      <c r="S95" s="48">
        <f ca="1">IFERROR(IF(H95=1,IF(VLOOKUP(K95,Inputs!$A$20:$G$29,5,FALSE)="Base Increase",VLOOKUP(K95,Inputs!$A$7:$G$16,5,FALSE),0),0),0)</f>
        <v>0</v>
      </c>
      <c r="T95" s="48">
        <f ca="1">IFERROR(IF(I95=1,IF(VLOOKUP(K95,Inputs!$A$20:$G$29,6,FALSE)="Base Increase",VLOOKUP(K95,Inputs!$A$7:$G$16,6,FALSE),0),0),0)</f>
        <v>0</v>
      </c>
      <c r="U95" s="48">
        <f ca="1">IFERROR(IF(J95=1,IF(VLOOKUP(K95,Inputs!$A$20:$G$29,7,FALSE)="Base Increase",VLOOKUP(K95,Inputs!$A$7:$G$16,7,FALSE),0),0),0)</f>
        <v>0</v>
      </c>
      <c r="V95" s="48">
        <f t="shared" ca="1" si="6"/>
        <v>0</v>
      </c>
      <c r="W95" s="48">
        <f t="shared" ca="1" si="7"/>
        <v>0</v>
      </c>
      <c r="X95" s="48">
        <f t="shared" ca="1" si="8"/>
        <v>0</v>
      </c>
      <c r="Y95" s="48">
        <f t="shared" ca="1" si="9"/>
        <v>0</v>
      </c>
      <c r="Z95" s="48">
        <f ca="1">IF(AND(K95&lt;=4,X95&gt;Inputs!$B$32),MAX(C95,Inputs!$B$32),X95)</f>
        <v>0</v>
      </c>
      <c r="AA95" s="48">
        <f ca="1">IF(AND(K95&lt;=4,Y95&gt;Inputs!$B$32),MAX(C95,Inputs!$B$32),Y95)</f>
        <v>0</v>
      </c>
      <c r="AB95" s="48">
        <f ca="1">IF(AND(K95&lt;=7,Z95&gt;Inputs!$B$33),MAX(C95,Inputs!$B$33),Z95)</f>
        <v>0</v>
      </c>
      <c r="AC95" s="48">
        <f ca="1">IF(Y95&gt;Inputs!$B$34,Inputs!$B$34,AA95)</f>
        <v>0</v>
      </c>
      <c r="AD95" s="48">
        <f ca="1">IF(AB95&gt;Inputs!$B$34,Inputs!$B$34,AB95)</f>
        <v>0</v>
      </c>
      <c r="AE95" s="48">
        <f ca="1">IF(AC95&gt;Inputs!$B$34,Inputs!$B$34,AC95)</f>
        <v>0</v>
      </c>
      <c r="AF95" s="49">
        <f ca="1">IF(AND(E95=1,G95=0),Inputs!$B$3,AD95)</f>
        <v>0</v>
      </c>
      <c r="AG95" s="49">
        <f ca="1">IF(AND(E95=1,G95=0),Inputs!$B$3,AE95)</f>
        <v>0</v>
      </c>
    </row>
    <row r="96" spans="1:33" x14ac:dyDescent="0.25">
      <c r="A96" s="6">
        <f>'Salary and Rating'!A97</f>
        <v>0</v>
      </c>
      <c r="B96" s="6">
        <f>'Salary and Rating'!B97</f>
        <v>0</v>
      </c>
      <c r="C96" s="14">
        <f ca="1">'2012-2013'!AF96</f>
        <v>0</v>
      </c>
      <c r="D96" s="44">
        <f ca="1">IF('2012-2013'!G96=0,0,'2012-2013'!D96+1)</f>
        <v>0</v>
      </c>
      <c r="E96" s="48">
        <f>'2012-2013'!E96</f>
        <v>0</v>
      </c>
      <c r="F96" s="42">
        <f ca="1">IF('Salary and Rating'!F97=1,VLOOKUP(D96,'Attrition Probabilities'!$A$5:$E$45,2,TRUE),IF('Salary and Rating'!F97=2,VLOOKUP(D96,'Attrition Probabilities'!$A$5:$E$45,3,TRUE),IF('Salary and Rating'!F97=3,VLOOKUP(D96,'Attrition Probabilities'!$A$5:$E$45,4,TRUE),IF('Salary and Rating'!F97=4,VLOOKUP(D96,'Attrition Probabilities'!$A$5:$E$45,5,TRUE),0))))</f>
        <v>0</v>
      </c>
      <c r="G96" s="48">
        <f t="shared" ca="1" si="5"/>
        <v>0</v>
      </c>
      <c r="H96" s="48">
        <f ca="1">IF(E96=0,0,IF(RAND()&lt;'Demand Component Probability'!$B$4,1,0))</f>
        <v>0</v>
      </c>
      <c r="I96" s="48">
        <f ca="1">IF(E96=0,0,IF(RAND()&lt;'Demand Component Probability'!$B$5,1,0))</f>
        <v>0</v>
      </c>
      <c r="J96" s="48">
        <f ca="1">IF(E96=0,0,IF(RAND()&lt;'Demand Component Probability'!$B$6,1,0))</f>
        <v>0</v>
      </c>
      <c r="K96" s="48">
        <f ca="1">'Salary and Rating'!L97</f>
        <v>0</v>
      </c>
      <c r="L96" s="48">
        <f ca="1">IFERROR(IF(VLOOKUP(K96,Inputs!$A$20:$G$29,3,FALSE)="Stipend Award",VLOOKUP(K96,Inputs!$A$7:$G$16,3,FALSE),0),0)</f>
        <v>0</v>
      </c>
      <c r="M96" s="48">
        <f ca="1">IFERROR(IF(VLOOKUP(K96,Inputs!$A$20:$G$29,4,FALSE)="Stipend Award",VLOOKUP(K96,Inputs!$A$7:$G$16,4,FALSE),0),0)</f>
        <v>0</v>
      </c>
      <c r="N96" s="48">
        <f ca="1">IFERROR(IF(H96=1,IF(VLOOKUP(K96,Inputs!$A$20:$G$29,5,FALSE)="Stipend Award",VLOOKUP(K96,Inputs!$A$7:$G$16,5,FALSE),0),0),0)</f>
        <v>0</v>
      </c>
      <c r="O96" s="48">
        <f ca="1">IFERROR(IF(I96=1,IF(VLOOKUP(K96,Inputs!$A$20:$G$29,6,FALSE)="Stipend Award",VLOOKUP(K96,Inputs!$A$7:$G$16,6,FALSE),0),0),0)</f>
        <v>0</v>
      </c>
      <c r="P96" s="48">
        <f ca="1">IFERROR(IF(J96=1,IF(VLOOKUP(K96,Inputs!$A$20:$G$29,7,FALSE)="Stipend Award",VLOOKUP(K96,Inputs!$A$7:$G$16,7,FALSE),0),0),0)</f>
        <v>0</v>
      </c>
      <c r="Q96" s="48">
        <f ca="1">IFERROR(IF(VLOOKUP(K96,Inputs!$A$20:$G$29,3,FALSE)="Base Increase",VLOOKUP(K96,Inputs!$A$7:$G$16,3,FALSE),0),0)</f>
        <v>0</v>
      </c>
      <c r="R96" s="48">
        <f ca="1">IFERROR(IF(VLOOKUP(K96,Inputs!$A$20:$G$29,4,FALSE)="Base Increase",VLOOKUP(K96,Inputs!$A$7:$G$16,4,FALSE),0),0)</f>
        <v>0</v>
      </c>
      <c r="S96" s="48">
        <f ca="1">IFERROR(IF(H96=1,IF(VLOOKUP(K96,Inputs!$A$20:$G$29,5,FALSE)="Base Increase",VLOOKUP(K96,Inputs!$A$7:$G$16,5,FALSE),0),0),0)</f>
        <v>0</v>
      </c>
      <c r="T96" s="48">
        <f ca="1">IFERROR(IF(I96=1,IF(VLOOKUP(K96,Inputs!$A$20:$G$29,6,FALSE)="Base Increase",VLOOKUP(K96,Inputs!$A$7:$G$16,6,FALSE),0),0),0)</f>
        <v>0</v>
      </c>
      <c r="U96" s="48">
        <f ca="1">IFERROR(IF(J96=1,IF(VLOOKUP(K96,Inputs!$A$20:$G$29,7,FALSE)="Base Increase",VLOOKUP(K96,Inputs!$A$7:$G$16,7,FALSE),0),0),0)</f>
        <v>0</v>
      </c>
      <c r="V96" s="48">
        <f t="shared" ca="1" si="6"/>
        <v>0</v>
      </c>
      <c r="W96" s="48">
        <f t="shared" ca="1" si="7"/>
        <v>0</v>
      </c>
      <c r="X96" s="48">
        <f t="shared" ca="1" si="8"/>
        <v>0</v>
      </c>
      <c r="Y96" s="48">
        <f t="shared" ca="1" si="9"/>
        <v>0</v>
      </c>
      <c r="Z96" s="48">
        <f ca="1">IF(AND(K96&lt;=4,X96&gt;Inputs!$B$32),MAX(C96,Inputs!$B$32),X96)</f>
        <v>0</v>
      </c>
      <c r="AA96" s="48">
        <f ca="1">IF(AND(K96&lt;=4,Y96&gt;Inputs!$B$32),MAX(C96,Inputs!$B$32),Y96)</f>
        <v>0</v>
      </c>
      <c r="AB96" s="48">
        <f ca="1">IF(AND(K96&lt;=7,Z96&gt;Inputs!$B$33),MAX(C96,Inputs!$B$33),Z96)</f>
        <v>0</v>
      </c>
      <c r="AC96" s="48">
        <f ca="1">IF(Y96&gt;Inputs!$B$34,Inputs!$B$34,AA96)</f>
        <v>0</v>
      </c>
      <c r="AD96" s="48">
        <f ca="1">IF(AB96&gt;Inputs!$B$34,Inputs!$B$34,AB96)</f>
        <v>0</v>
      </c>
      <c r="AE96" s="48">
        <f ca="1">IF(AC96&gt;Inputs!$B$34,Inputs!$B$34,AC96)</f>
        <v>0</v>
      </c>
      <c r="AF96" s="49">
        <f ca="1">IF(AND(E96=1,G96=0),Inputs!$B$3,AD96)</f>
        <v>0</v>
      </c>
      <c r="AG96" s="49">
        <f ca="1">IF(AND(E96=1,G96=0),Inputs!$B$3,AE96)</f>
        <v>0</v>
      </c>
    </row>
    <row r="97" spans="1:33" x14ac:dyDescent="0.25">
      <c r="A97" s="6">
        <f>'Salary and Rating'!A98</f>
        <v>0</v>
      </c>
      <c r="B97" s="6">
        <f>'Salary and Rating'!B98</f>
        <v>0</v>
      </c>
      <c r="C97" s="14">
        <f ca="1">'2012-2013'!AF97</f>
        <v>0</v>
      </c>
      <c r="D97" s="44">
        <f ca="1">IF('2012-2013'!G97=0,0,'2012-2013'!D97+1)</f>
        <v>0</v>
      </c>
      <c r="E97" s="48">
        <f>'2012-2013'!E97</f>
        <v>0</v>
      </c>
      <c r="F97" s="42">
        <f ca="1">IF('Salary and Rating'!F98=1,VLOOKUP(D97,'Attrition Probabilities'!$A$5:$E$45,2,TRUE),IF('Salary and Rating'!F98=2,VLOOKUP(D97,'Attrition Probabilities'!$A$5:$E$45,3,TRUE),IF('Salary and Rating'!F98=3,VLOOKUP(D97,'Attrition Probabilities'!$A$5:$E$45,4,TRUE),IF('Salary and Rating'!F98=4,VLOOKUP(D97,'Attrition Probabilities'!$A$5:$E$45,5,TRUE),0))))</f>
        <v>0</v>
      </c>
      <c r="G97" s="48">
        <f t="shared" ca="1" si="5"/>
        <v>0</v>
      </c>
      <c r="H97" s="48">
        <f ca="1">IF(E97=0,0,IF(RAND()&lt;'Demand Component Probability'!$B$4,1,0))</f>
        <v>0</v>
      </c>
      <c r="I97" s="48">
        <f ca="1">IF(E97=0,0,IF(RAND()&lt;'Demand Component Probability'!$B$5,1,0))</f>
        <v>0</v>
      </c>
      <c r="J97" s="48">
        <f ca="1">IF(E97=0,0,IF(RAND()&lt;'Demand Component Probability'!$B$6,1,0))</f>
        <v>0</v>
      </c>
      <c r="K97" s="48">
        <f ca="1">'Salary and Rating'!L98</f>
        <v>0</v>
      </c>
      <c r="L97" s="48">
        <f ca="1">IFERROR(IF(VLOOKUP(K97,Inputs!$A$20:$G$29,3,FALSE)="Stipend Award",VLOOKUP(K97,Inputs!$A$7:$G$16,3,FALSE),0),0)</f>
        <v>0</v>
      </c>
      <c r="M97" s="48">
        <f ca="1">IFERROR(IF(VLOOKUP(K97,Inputs!$A$20:$G$29,4,FALSE)="Stipend Award",VLOOKUP(K97,Inputs!$A$7:$G$16,4,FALSE),0),0)</f>
        <v>0</v>
      </c>
      <c r="N97" s="48">
        <f ca="1">IFERROR(IF(H97=1,IF(VLOOKUP(K97,Inputs!$A$20:$G$29,5,FALSE)="Stipend Award",VLOOKUP(K97,Inputs!$A$7:$G$16,5,FALSE),0),0),0)</f>
        <v>0</v>
      </c>
      <c r="O97" s="48">
        <f ca="1">IFERROR(IF(I97=1,IF(VLOOKUP(K97,Inputs!$A$20:$G$29,6,FALSE)="Stipend Award",VLOOKUP(K97,Inputs!$A$7:$G$16,6,FALSE),0),0),0)</f>
        <v>0</v>
      </c>
      <c r="P97" s="48">
        <f ca="1">IFERROR(IF(J97=1,IF(VLOOKUP(K97,Inputs!$A$20:$G$29,7,FALSE)="Stipend Award",VLOOKUP(K97,Inputs!$A$7:$G$16,7,FALSE),0),0),0)</f>
        <v>0</v>
      </c>
      <c r="Q97" s="48">
        <f ca="1">IFERROR(IF(VLOOKUP(K97,Inputs!$A$20:$G$29,3,FALSE)="Base Increase",VLOOKUP(K97,Inputs!$A$7:$G$16,3,FALSE),0),0)</f>
        <v>0</v>
      </c>
      <c r="R97" s="48">
        <f ca="1">IFERROR(IF(VLOOKUP(K97,Inputs!$A$20:$G$29,4,FALSE)="Base Increase",VLOOKUP(K97,Inputs!$A$7:$G$16,4,FALSE),0),0)</f>
        <v>0</v>
      </c>
      <c r="S97" s="48">
        <f ca="1">IFERROR(IF(H97=1,IF(VLOOKUP(K97,Inputs!$A$20:$G$29,5,FALSE)="Base Increase",VLOOKUP(K97,Inputs!$A$7:$G$16,5,FALSE),0),0),0)</f>
        <v>0</v>
      </c>
      <c r="T97" s="48">
        <f ca="1">IFERROR(IF(I97=1,IF(VLOOKUP(K97,Inputs!$A$20:$G$29,6,FALSE)="Base Increase",VLOOKUP(K97,Inputs!$A$7:$G$16,6,FALSE),0),0),0)</f>
        <v>0</v>
      </c>
      <c r="U97" s="48">
        <f ca="1">IFERROR(IF(J97=1,IF(VLOOKUP(K97,Inputs!$A$20:$G$29,7,FALSE)="Base Increase",VLOOKUP(K97,Inputs!$A$7:$G$16,7,FALSE),0),0),0)</f>
        <v>0</v>
      </c>
      <c r="V97" s="48">
        <f t="shared" ca="1" si="6"/>
        <v>0</v>
      </c>
      <c r="W97" s="48">
        <f t="shared" ca="1" si="7"/>
        <v>0</v>
      </c>
      <c r="X97" s="48">
        <f t="shared" ca="1" si="8"/>
        <v>0</v>
      </c>
      <c r="Y97" s="48">
        <f t="shared" ca="1" si="9"/>
        <v>0</v>
      </c>
      <c r="Z97" s="48">
        <f ca="1">IF(AND(K97&lt;=4,X97&gt;Inputs!$B$32),MAX(C97,Inputs!$B$32),X97)</f>
        <v>0</v>
      </c>
      <c r="AA97" s="48">
        <f ca="1">IF(AND(K97&lt;=4,Y97&gt;Inputs!$B$32),MAX(C97,Inputs!$B$32),Y97)</f>
        <v>0</v>
      </c>
      <c r="AB97" s="48">
        <f ca="1">IF(AND(K97&lt;=7,Z97&gt;Inputs!$B$33),MAX(C97,Inputs!$B$33),Z97)</f>
        <v>0</v>
      </c>
      <c r="AC97" s="48">
        <f ca="1">IF(Y97&gt;Inputs!$B$34,Inputs!$B$34,AA97)</f>
        <v>0</v>
      </c>
      <c r="AD97" s="48">
        <f ca="1">IF(AB97&gt;Inputs!$B$34,Inputs!$B$34,AB97)</f>
        <v>0</v>
      </c>
      <c r="AE97" s="48">
        <f ca="1">IF(AC97&gt;Inputs!$B$34,Inputs!$B$34,AC97)</f>
        <v>0</v>
      </c>
      <c r="AF97" s="49">
        <f ca="1">IF(AND(E97=1,G97=0),Inputs!$B$3,AD97)</f>
        <v>0</v>
      </c>
      <c r="AG97" s="49">
        <f ca="1">IF(AND(E97=1,G97=0),Inputs!$B$3,AE97)</f>
        <v>0</v>
      </c>
    </row>
    <row r="98" spans="1:33" x14ac:dyDescent="0.25">
      <c r="A98" s="6">
        <f>'Salary and Rating'!A99</f>
        <v>0</v>
      </c>
      <c r="B98" s="6">
        <f>'Salary and Rating'!B99</f>
        <v>0</v>
      </c>
      <c r="C98" s="14">
        <f ca="1">'2012-2013'!AF98</f>
        <v>0</v>
      </c>
      <c r="D98" s="44">
        <f ca="1">IF('2012-2013'!G98=0,0,'2012-2013'!D98+1)</f>
        <v>0</v>
      </c>
      <c r="E98" s="48">
        <f>'2012-2013'!E98</f>
        <v>0</v>
      </c>
      <c r="F98" s="42">
        <f ca="1">IF('Salary and Rating'!F99=1,VLOOKUP(D98,'Attrition Probabilities'!$A$5:$E$45,2,TRUE),IF('Salary and Rating'!F99=2,VLOOKUP(D98,'Attrition Probabilities'!$A$5:$E$45,3,TRUE),IF('Salary and Rating'!F99=3,VLOOKUP(D98,'Attrition Probabilities'!$A$5:$E$45,4,TRUE),IF('Salary and Rating'!F99=4,VLOOKUP(D98,'Attrition Probabilities'!$A$5:$E$45,5,TRUE),0))))</f>
        <v>0</v>
      </c>
      <c r="G98" s="48">
        <f t="shared" ca="1" si="5"/>
        <v>0</v>
      </c>
      <c r="H98" s="48">
        <f ca="1">IF(E98=0,0,IF(RAND()&lt;'Demand Component Probability'!$B$4,1,0))</f>
        <v>0</v>
      </c>
      <c r="I98" s="48">
        <f ca="1">IF(E98=0,0,IF(RAND()&lt;'Demand Component Probability'!$B$5,1,0))</f>
        <v>0</v>
      </c>
      <c r="J98" s="48">
        <f ca="1">IF(E98=0,0,IF(RAND()&lt;'Demand Component Probability'!$B$6,1,0))</f>
        <v>0</v>
      </c>
      <c r="K98" s="48">
        <f ca="1">'Salary and Rating'!L99</f>
        <v>0</v>
      </c>
      <c r="L98" s="48">
        <f ca="1">IFERROR(IF(VLOOKUP(K98,Inputs!$A$20:$G$29,3,FALSE)="Stipend Award",VLOOKUP(K98,Inputs!$A$7:$G$16,3,FALSE),0),0)</f>
        <v>0</v>
      </c>
      <c r="M98" s="48">
        <f ca="1">IFERROR(IF(VLOOKUP(K98,Inputs!$A$20:$G$29,4,FALSE)="Stipend Award",VLOOKUP(K98,Inputs!$A$7:$G$16,4,FALSE),0),0)</f>
        <v>0</v>
      </c>
      <c r="N98" s="48">
        <f ca="1">IFERROR(IF(H98=1,IF(VLOOKUP(K98,Inputs!$A$20:$G$29,5,FALSE)="Stipend Award",VLOOKUP(K98,Inputs!$A$7:$G$16,5,FALSE),0),0),0)</f>
        <v>0</v>
      </c>
      <c r="O98" s="48">
        <f ca="1">IFERROR(IF(I98=1,IF(VLOOKUP(K98,Inputs!$A$20:$G$29,6,FALSE)="Stipend Award",VLOOKUP(K98,Inputs!$A$7:$G$16,6,FALSE),0),0),0)</f>
        <v>0</v>
      </c>
      <c r="P98" s="48">
        <f ca="1">IFERROR(IF(J98=1,IF(VLOOKUP(K98,Inputs!$A$20:$G$29,7,FALSE)="Stipend Award",VLOOKUP(K98,Inputs!$A$7:$G$16,7,FALSE),0),0),0)</f>
        <v>0</v>
      </c>
      <c r="Q98" s="48">
        <f ca="1">IFERROR(IF(VLOOKUP(K98,Inputs!$A$20:$G$29,3,FALSE)="Base Increase",VLOOKUP(K98,Inputs!$A$7:$G$16,3,FALSE),0),0)</f>
        <v>0</v>
      </c>
      <c r="R98" s="48">
        <f ca="1">IFERROR(IF(VLOOKUP(K98,Inputs!$A$20:$G$29,4,FALSE)="Base Increase",VLOOKUP(K98,Inputs!$A$7:$G$16,4,FALSE),0),0)</f>
        <v>0</v>
      </c>
      <c r="S98" s="48">
        <f ca="1">IFERROR(IF(H98=1,IF(VLOOKUP(K98,Inputs!$A$20:$G$29,5,FALSE)="Base Increase",VLOOKUP(K98,Inputs!$A$7:$G$16,5,FALSE),0),0),0)</f>
        <v>0</v>
      </c>
      <c r="T98" s="48">
        <f ca="1">IFERROR(IF(I98=1,IF(VLOOKUP(K98,Inputs!$A$20:$G$29,6,FALSE)="Base Increase",VLOOKUP(K98,Inputs!$A$7:$G$16,6,FALSE),0),0),0)</f>
        <v>0</v>
      </c>
      <c r="U98" s="48">
        <f ca="1">IFERROR(IF(J98=1,IF(VLOOKUP(K98,Inputs!$A$20:$G$29,7,FALSE)="Base Increase",VLOOKUP(K98,Inputs!$A$7:$G$16,7,FALSE),0),0),0)</f>
        <v>0</v>
      </c>
      <c r="V98" s="48">
        <f t="shared" ca="1" si="6"/>
        <v>0</v>
      </c>
      <c r="W98" s="48">
        <f t="shared" ca="1" si="7"/>
        <v>0</v>
      </c>
      <c r="X98" s="48">
        <f t="shared" ca="1" si="8"/>
        <v>0</v>
      </c>
      <c r="Y98" s="48">
        <f t="shared" ca="1" si="9"/>
        <v>0</v>
      </c>
      <c r="Z98" s="48">
        <f ca="1">IF(AND(K98&lt;=4,X98&gt;Inputs!$B$32),MAX(C98,Inputs!$B$32),X98)</f>
        <v>0</v>
      </c>
      <c r="AA98" s="48">
        <f ca="1">IF(AND(K98&lt;=4,Y98&gt;Inputs!$B$32),MAX(C98,Inputs!$B$32),Y98)</f>
        <v>0</v>
      </c>
      <c r="AB98" s="48">
        <f ca="1">IF(AND(K98&lt;=7,Z98&gt;Inputs!$B$33),MAX(C98,Inputs!$B$33),Z98)</f>
        <v>0</v>
      </c>
      <c r="AC98" s="48">
        <f ca="1">IF(Y98&gt;Inputs!$B$34,Inputs!$B$34,AA98)</f>
        <v>0</v>
      </c>
      <c r="AD98" s="48">
        <f ca="1">IF(AB98&gt;Inputs!$B$34,Inputs!$B$34,AB98)</f>
        <v>0</v>
      </c>
      <c r="AE98" s="48">
        <f ca="1">IF(AC98&gt;Inputs!$B$34,Inputs!$B$34,AC98)</f>
        <v>0</v>
      </c>
      <c r="AF98" s="49">
        <f ca="1">IF(AND(E98=1,G98=0),Inputs!$B$3,AD98)</f>
        <v>0</v>
      </c>
      <c r="AG98" s="49">
        <f ca="1">IF(AND(E98=1,G98=0),Inputs!$B$3,AE98)</f>
        <v>0</v>
      </c>
    </row>
    <row r="99" spans="1:33" x14ac:dyDescent="0.25">
      <c r="A99" s="6">
        <f>'Salary and Rating'!A100</f>
        <v>0</v>
      </c>
      <c r="B99" s="6">
        <f>'Salary and Rating'!B100</f>
        <v>0</v>
      </c>
      <c r="C99" s="14">
        <f ca="1">'2012-2013'!AF99</f>
        <v>0</v>
      </c>
      <c r="D99" s="44">
        <f ca="1">IF('2012-2013'!G99=0,0,'2012-2013'!D99+1)</f>
        <v>0</v>
      </c>
      <c r="E99" s="48">
        <f>'2012-2013'!E99</f>
        <v>0</v>
      </c>
      <c r="F99" s="42">
        <f ca="1">IF('Salary and Rating'!F100=1,VLOOKUP(D99,'Attrition Probabilities'!$A$5:$E$45,2,TRUE),IF('Salary and Rating'!F100=2,VLOOKUP(D99,'Attrition Probabilities'!$A$5:$E$45,3,TRUE),IF('Salary and Rating'!F100=3,VLOOKUP(D99,'Attrition Probabilities'!$A$5:$E$45,4,TRUE),IF('Salary and Rating'!F100=4,VLOOKUP(D99,'Attrition Probabilities'!$A$5:$E$45,5,TRUE),0))))</f>
        <v>0</v>
      </c>
      <c r="G99" s="48">
        <f t="shared" ca="1" si="5"/>
        <v>0</v>
      </c>
      <c r="H99" s="48">
        <f ca="1">IF(E99=0,0,IF(RAND()&lt;'Demand Component Probability'!$B$4,1,0))</f>
        <v>0</v>
      </c>
      <c r="I99" s="48">
        <f ca="1">IF(E99=0,0,IF(RAND()&lt;'Demand Component Probability'!$B$5,1,0))</f>
        <v>0</v>
      </c>
      <c r="J99" s="48">
        <f ca="1">IF(E99=0,0,IF(RAND()&lt;'Demand Component Probability'!$B$6,1,0))</f>
        <v>0</v>
      </c>
      <c r="K99" s="48">
        <f ca="1">'Salary and Rating'!L100</f>
        <v>0</v>
      </c>
      <c r="L99" s="48">
        <f ca="1">IFERROR(IF(VLOOKUP(K99,Inputs!$A$20:$G$29,3,FALSE)="Stipend Award",VLOOKUP(K99,Inputs!$A$7:$G$16,3,FALSE),0),0)</f>
        <v>0</v>
      </c>
      <c r="M99" s="48">
        <f ca="1">IFERROR(IF(VLOOKUP(K99,Inputs!$A$20:$G$29,4,FALSE)="Stipend Award",VLOOKUP(K99,Inputs!$A$7:$G$16,4,FALSE),0),0)</f>
        <v>0</v>
      </c>
      <c r="N99" s="48">
        <f ca="1">IFERROR(IF(H99=1,IF(VLOOKUP(K99,Inputs!$A$20:$G$29,5,FALSE)="Stipend Award",VLOOKUP(K99,Inputs!$A$7:$G$16,5,FALSE),0),0),0)</f>
        <v>0</v>
      </c>
      <c r="O99" s="48">
        <f ca="1">IFERROR(IF(I99=1,IF(VLOOKUP(K99,Inputs!$A$20:$G$29,6,FALSE)="Stipend Award",VLOOKUP(K99,Inputs!$A$7:$G$16,6,FALSE),0),0),0)</f>
        <v>0</v>
      </c>
      <c r="P99" s="48">
        <f ca="1">IFERROR(IF(J99=1,IF(VLOOKUP(K99,Inputs!$A$20:$G$29,7,FALSE)="Stipend Award",VLOOKUP(K99,Inputs!$A$7:$G$16,7,FALSE),0),0),0)</f>
        <v>0</v>
      </c>
      <c r="Q99" s="48">
        <f ca="1">IFERROR(IF(VLOOKUP(K99,Inputs!$A$20:$G$29,3,FALSE)="Base Increase",VLOOKUP(K99,Inputs!$A$7:$G$16,3,FALSE),0),0)</f>
        <v>0</v>
      </c>
      <c r="R99" s="48">
        <f ca="1">IFERROR(IF(VLOOKUP(K99,Inputs!$A$20:$G$29,4,FALSE)="Base Increase",VLOOKUP(K99,Inputs!$A$7:$G$16,4,FALSE),0),0)</f>
        <v>0</v>
      </c>
      <c r="S99" s="48">
        <f ca="1">IFERROR(IF(H99=1,IF(VLOOKUP(K99,Inputs!$A$20:$G$29,5,FALSE)="Base Increase",VLOOKUP(K99,Inputs!$A$7:$G$16,5,FALSE),0),0),0)</f>
        <v>0</v>
      </c>
      <c r="T99" s="48">
        <f ca="1">IFERROR(IF(I99=1,IF(VLOOKUP(K99,Inputs!$A$20:$G$29,6,FALSE)="Base Increase",VLOOKUP(K99,Inputs!$A$7:$G$16,6,FALSE),0),0),0)</f>
        <v>0</v>
      </c>
      <c r="U99" s="48">
        <f ca="1">IFERROR(IF(J99=1,IF(VLOOKUP(K99,Inputs!$A$20:$G$29,7,FALSE)="Base Increase",VLOOKUP(K99,Inputs!$A$7:$G$16,7,FALSE),0),0),0)</f>
        <v>0</v>
      </c>
      <c r="V99" s="48">
        <f t="shared" ca="1" si="6"/>
        <v>0</v>
      </c>
      <c r="W99" s="48">
        <f t="shared" ca="1" si="7"/>
        <v>0</v>
      </c>
      <c r="X99" s="48">
        <f t="shared" ca="1" si="8"/>
        <v>0</v>
      </c>
      <c r="Y99" s="48">
        <f t="shared" ca="1" si="9"/>
        <v>0</v>
      </c>
      <c r="Z99" s="48">
        <f ca="1">IF(AND(K99&lt;=4,X99&gt;Inputs!$B$32),MAX(C99,Inputs!$B$32),X99)</f>
        <v>0</v>
      </c>
      <c r="AA99" s="48">
        <f ca="1">IF(AND(K99&lt;=4,Y99&gt;Inputs!$B$32),MAX(C99,Inputs!$B$32),Y99)</f>
        <v>0</v>
      </c>
      <c r="AB99" s="48">
        <f ca="1">IF(AND(K99&lt;=7,Z99&gt;Inputs!$B$33),MAX(C99,Inputs!$B$33),Z99)</f>
        <v>0</v>
      </c>
      <c r="AC99" s="48">
        <f ca="1">IF(Y99&gt;Inputs!$B$34,Inputs!$B$34,AA99)</f>
        <v>0</v>
      </c>
      <c r="AD99" s="48">
        <f ca="1">IF(AB99&gt;Inputs!$B$34,Inputs!$B$34,AB99)</f>
        <v>0</v>
      </c>
      <c r="AE99" s="48">
        <f ca="1">IF(AC99&gt;Inputs!$B$34,Inputs!$B$34,AC99)</f>
        <v>0</v>
      </c>
      <c r="AF99" s="49">
        <f ca="1">IF(AND(E99=1,G99=0),Inputs!$B$3,AD99)</f>
        <v>0</v>
      </c>
      <c r="AG99" s="49">
        <f ca="1">IF(AND(E99=1,G99=0),Inputs!$B$3,AE99)</f>
        <v>0</v>
      </c>
    </row>
    <row r="100" spans="1:33" x14ac:dyDescent="0.25">
      <c r="A100" s="6">
        <f>'Salary and Rating'!A101</f>
        <v>0</v>
      </c>
      <c r="B100" s="6">
        <f>'Salary and Rating'!B101</f>
        <v>0</v>
      </c>
      <c r="C100" s="14">
        <f ca="1">'2012-2013'!AF100</f>
        <v>0</v>
      </c>
      <c r="D100" s="44">
        <f ca="1">IF('2012-2013'!G100=0,0,'2012-2013'!D100+1)</f>
        <v>0</v>
      </c>
      <c r="E100" s="48">
        <f>'2012-2013'!E100</f>
        <v>0</v>
      </c>
      <c r="F100" s="42">
        <f ca="1">IF('Salary and Rating'!F101=1,VLOOKUP(D100,'Attrition Probabilities'!$A$5:$E$45,2,TRUE),IF('Salary and Rating'!F101=2,VLOOKUP(D100,'Attrition Probabilities'!$A$5:$E$45,3,TRUE),IF('Salary and Rating'!F101=3,VLOOKUP(D100,'Attrition Probabilities'!$A$5:$E$45,4,TRUE),IF('Salary and Rating'!F101=4,VLOOKUP(D100,'Attrition Probabilities'!$A$5:$E$45,5,TRUE),0))))</f>
        <v>0</v>
      </c>
      <c r="G100" s="48">
        <f t="shared" ca="1" si="5"/>
        <v>0</v>
      </c>
      <c r="H100" s="48">
        <f ca="1">IF(E100=0,0,IF(RAND()&lt;'Demand Component Probability'!$B$4,1,0))</f>
        <v>0</v>
      </c>
      <c r="I100" s="48">
        <f ca="1">IF(E100=0,0,IF(RAND()&lt;'Demand Component Probability'!$B$5,1,0))</f>
        <v>0</v>
      </c>
      <c r="J100" s="48">
        <f ca="1">IF(E100=0,0,IF(RAND()&lt;'Demand Component Probability'!$B$6,1,0))</f>
        <v>0</v>
      </c>
      <c r="K100" s="48">
        <f ca="1">'Salary and Rating'!L101</f>
        <v>0</v>
      </c>
      <c r="L100" s="48">
        <f ca="1">IFERROR(IF(VLOOKUP(K100,Inputs!$A$20:$G$29,3,FALSE)="Stipend Award",VLOOKUP(K100,Inputs!$A$7:$G$16,3,FALSE),0),0)</f>
        <v>0</v>
      </c>
      <c r="M100" s="48">
        <f ca="1">IFERROR(IF(VLOOKUP(K100,Inputs!$A$20:$G$29,4,FALSE)="Stipend Award",VLOOKUP(K100,Inputs!$A$7:$G$16,4,FALSE),0),0)</f>
        <v>0</v>
      </c>
      <c r="N100" s="48">
        <f ca="1">IFERROR(IF(H100=1,IF(VLOOKUP(K100,Inputs!$A$20:$G$29,5,FALSE)="Stipend Award",VLOOKUP(K100,Inputs!$A$7:$G$16,5,FALSE),0),0),0)</f>
        <v>0</v>
      </c>
      <c r="O100" s="48">
        <f ca="1">IFERROR(IF(I100=1,IF(VLOOKUP(K100,Inputs!$A$20:$G$29,6,FALSE)="Stipend Award",VLOOKUP(K100,Inputs!$A$7:$G$16,6,FALSE),0),0),0)</f>
        <v>0</v>
      </c>
      <c r="P100" s="48">
        <f ca="1">IFERROR(IF(J100=1,IF(VLOOKUP(K100,Inputs!$A$20:$G$29,7,FALSE)="Stipend Award",VLOOKUP(K100,Inputs!$A$7:$G$16,7,FALSE),0),0),0)</f>
        <v>0</v>
      </c>
      <c r="Q100" s="48">
        <f ca="1">IFERROR(IF(VLOOKUP(K100,Inputs!$A$20:$G$29,3,FALSE)="Base Increase",VLOOKUP(K100,Inputs!$A$7:$G$16,3,FALSE),0),0)</f>
        <v>0</v>
      </c>
      <c r="R100" s="48">
        <f ca="1">IFERROR(IF(VLOOKUP(K100,Inputs!$A$20:$G$29,4,FALSE)="Base Increase",VLOOKUP(K100,Inputs!$A$7:$G$16,4,FALSE),0),0)</f>
        <v>0</v>
      </c>
      <c r="S100" s="48">
        <f ca="1">IFERROR(IF(H100=1,IF(VLOOKUP(K100,Inputs!$A$20:$G$29,5,FALSE)="Base Increase",VLOOKUP(K100,Inputs!$A$7:$G$16,5,FALSE),0),0),0)</f>
        <v>0</v>
      </c>
      <c r="T100" s="48">
        <f ca="1">IFERROR(IF(I100=1,IF(VLOOKUP(K100,Inputs!$A$20:$G$29,6,FALSE)="Base Increase",VLOOKUP(K100,Inputs!$A$7:$G$16,6,FALSE),0),0),0)</f>
        <v>0</v>
      </c>
      <c r="U100" s="48">
        <f ca="1">IFERROR(IF(J100=1,IF(VLOOKUP(K100,Inputs!$A$20:$G$29,7,FALSE)="Base Increase",VLOOKUP(K100,Inputs!$A$7:$G$16,7,FALSE),0),0),0)</f>
        <v>0</v>
      </c>
      <c r="V100" s="48">
        <f t="shared" ca="1" si="6"/>
        <v>0</v>
      </c>
      <c r="W100" s="48">
        <f t="shared" ca="1" si="7"/>
        <v>0</v>
      </c>
      <c r="X100" s="48">
        <f t="shared" ca="1" si="8"/>
        <v>0</v>
      </c>
      <c r="Y100" s="48">
        <f t="shared" ca="1" si="9"/>
        <v>0</v>
      </c>
      <c r="Z100" s="48">
        <f ca="1">IF(AND(K100&lt;=4,X100&gt;Inputs!$B$32),MAX(C100,Inputs!$B$32),X100)</f>
        <v>0</v>
      </c>
      <c r="AA100" s="48">
        <f ca="1">IF(AND(K100&lt;=4,Y100&gt;Inputs!$B$32),MAX(C100,Inputs!$B$32),Y100)</f>
        <v>0</v>
      </c>
      <c r="AB100" s="48">
        <f ca="1">IF(AND(K100&lt;=7,Z100&gt;Inputs!$B$33),MAX(C100,Inputs!$B$33),Z100)</f>
        <v>0</v>
      </c>
      <c r="AC100" s="48">
        <f ca="1">IF(Y100&gt;Inputs!$B$34,Inputs!$B$34,AA100)</f>
        <v>0</v>
      </c>
      <c r="AD100" s="48">
        <f ca="1">IF(AB100&gt;Inputs!$B$34,Inputs!$B$34,AB100)</f>
        <v>0</v>
      </c>
      <c r="AE100" s="48">
        <f ca="1">IF(AC100&gt;Inputs!$B$34,Inputs!$B$34,AC100)</f>
        <v>0</v>
      </c>
      <c r="AF100" s="49">
        <f ca="1">IF(AND(E100=1,G100=0),Inputs!$B$3,AD100)</f>
        <v>0</v>
      </c>
      <c r="AG100" s="49">
        <f ca="1">IF(AND(E100=1,G100=0),Inputs!$B$3,AE100)</f>
        <v>0</v>
      </c>
    </row>
    <row r="101" spans="1:33" x14ac:dyDescent="0.25">
      <c r="A101" s="6">
        <f>'Salary and Rating'!A102</f>
        <v>0</v>
      </c>
      <c r="B101" s="6">
        <f>'Salary and Rating'!B102</f>
        <v>0</v>
      </c>
      <c r="C101" s="14">
        <f ca="1">'2012-2013'!AF101</f>
        <v>0</v>
      </c>
      <c r="D101" s="44">
        <f ca="1">IF('2012-2013'!G101=0,0,'2012-2013'!D101+1)</f>
        <v>0</v>
      </c>
      <c r="E101" s="48">
        <f>'2012-2013'!E101</f>
        <v>0</v>
      </c>
      <c r="F101" s="42">
        <f ca="1">IF('Salary and Rating'!F102=1,VLOOKUP(D101,'Attrition Probabilities'!$A$5:$E$45,2,TRUE),IF('Salary and Rating'!F102=2,VLOOKUP(D101,'Attrition Probabilities'!$A$5:$E$45,3,TRUE),IF('Salary and Rating'!F102=3,VLOOKUP(D101,'Attrition Probabilities'!$A$5:$E$45,4,TRUE),IF('Salary and Rating'!F102=4,VLOOKUP(D101,'Attrition Probabilities'!$A$5:$E$45,5,TRUE),0))))</f>
        <v>0</v>
      </c>
      <c r="G101" s="48">
        <f t="shared" ca="1" si="5"/>
        <v>0</v>
      </c>
      <c r="H101" s="48">
        <f ca="1">IF(E101=0,0,IF(RAND()&lt;'Demand Component Probability'!$B$4,1,0))</f>
        <v>0</v>
      </c>
      <c r="I101" s="48">
        <f ca="1">IF(E101=0,0,IF(RAND()&lt;'Demand Component Probability'!$B$5,1,0))</f>
        <v>0</v>
      </c>
      <c r="J101" s="48">
        <f ca="1">IF(E101=0,0,IF(RAND()&lt;'Demand Component Probability'!$B$6,1,0))</f>
        <v>0</v>
      </c>
      <c r="K101" s="48">
        <f ca="1">'Salary and Rating'!L102</f>
        <v>0</v>
      </c>
      <c r="L101" s="48">
        <f ca="1">IFERROR(IF(VLOOKUP(K101,Inputs!$A$20:$G$29,3,FALSE)="Stipend Award",VLOOKUP(K101,Inputs!$A$7:$G$16,3,FALSE),0),0)</f>
        <v>0</v>
      </c>
      <c r="M101" s="48">
        <f ca="1">IFERROR(IF(VLOOKUP(K101,Inputs!$A$20:$G$29,4,FALSE)="Stipend Award",VLOOKUP(K101,Inputs!$A$7:$G$16,4,FALSE),0),0)</f>
        <v>0</v>
      </c>
      <c r="N101" s="48">
        <f ca="1">IFERROR(IF(H101=1,IF(VLOOKUP(K101,Inputs!$A$20:$G$29,5,FALSE)="Stipend Award",VLOOKUP(K101,Inputs!$A$7:$G$16,5,FALSE),0),0),0)</f>
        <v>0</v>
      </c>
      <c r="O101" s="48">
        <f ca="1">IFERROR(IF(I101=1,IF(VLOOKUP(K101,Inputs!$A$20:$G$29,6,FALSE)="Stipend Award",VLOOKUP(K101,Inputs!$A$7:$G$16,6,FALSE),0),0),0)</f>
        <v>0</v>
      </c>
      <c r="P101" s="48">
        <f ca="1">IFERROR(IF(J101=1,IF(VLOOKUP(K101,Inputs!$A$20:$G$29,7,FALSE)="Stipend Award",VLOOKUP(K101,Inputs!$A$7:$G$16,7,FALSE),0),0),0)</f>
        <v>0</v>
      </c>
      <c r="Q101" s="48">
        <f ca="1">IFERROR(IF(VLOOKUP(K101,Inputs!$A$20:$G$29,3,FALSE)="Base Increase",VLOOKUP(K101,Inputs!$A$7:$G$16,3,FALSE),0),0)</f>
        <v>0</v>
      </c>
      <c r="R101" s="48">
        <f ca="1">IFERROR(IF(VLOOKUP(K101,Inputs!$A$20:$G$29,4,FALSE)="Base Increase",VLOOKUP(K101,Inputs!$A$7:$G$16,4,FALSE),0),0)</f>
        <v>0</v>
      </c>
      <c r="S101" s="48">
        <f ca="1">IFERROR(IF(H101=1,IF(VLOOKUP(K101,Inputs!$A$20:$G$29,5,FALSE)="Base Increase",VLOOKUP(K101,Inputs!$A$7:$G$16,5,FALSE),0),0),0)</f>
        <v>0</v>
      </c>
      <c r="T101" s="48">
        <f ca="1">IFERROR(IF(I101=1,IF(VLOOKUP(K101,Inputs!$A$20:$G$29,6,FALSE)="Base Increase",VLOOKUP(K101,Inputs!$A$7:$G$16,6,FALSE),0),0),0)</f>
        <v>0</v>
      </c>
      <c r="U101" s="48">
        <f ca="1">IFERROR(IF(J101=1,IF(VLOOKUP(K101,Inputs!$A$20:$G$29,7,FALSE)="Base Increase",VLOOKUP(K101,Inputs!$A$7:$G$16,7,FALSE),0),0),0)</f>
        <v>0</v>
      </c>
      <c r="V101" s="48">
        <f t="shared" ca="1" si="6"/>
        <v>0</v>
      </c>
      <c r="W101" s="48">
        <f t="shared" ca="1" si="7"/>
        <v>0</v>
      </c>
      <c r="X101" s="48">
        <f t="shared" ca="1" si="8"/>
        <v>0</v>
      </c>
      <c r="Y101" s="48">
        <f t="shared" ca="1" si="9"/>
        <v>0</v>
      </c>
      <c r="Z101" s="48">
        <f ca="1">IF(AND(K101&lt;=4,X101&gt;Inputs!$B$32),MAX(C101,Inputs!$B$32),X101)</f>
        <v>0</v>
      </c>
      <c r="AA101" s="48">
        <f ca="1">IF(AND(K101&lt;=4,Y101&gt;Inputs!$B$32),MAX(C101,Inputs!$B$32),Y101)</f>
        <v>0</v>
      </c>
      <c r="AB101" s="48">
        <f ca="1">IF(AND(K101&lt;=7,Z101&gt;Inputs!$B$33),MAX(C101,Inputs!$B$33),Z101)</f>
        <v>0</v>
      </c>
      <c r="AC101" s="48">
        <f ca="1">IF(Y101&gt;Inputs!$B$34,Inputs!$B$34,AA101)</f>
        <v>0</v>
      </c>
      <c r="AD101" s="48">
        <f ca="1">IF(AB101&gt;Inputs!$B$34,Inputs!$B$34,AB101)</f>
        <v>0</v>
      </c>
      <c r="AE101" s="48">
        <f ca="1">IF(AC101&gt;Inputs!$B$34,Inputs!$B$34,AC101)</f>
        <v>0</v>
      </c>
      <c r="AF101" s="49">
        <f ca="1">IF(AND(E101=1,G101=0),Inputs!$B$3,AD101)</f>
        <v>0</v>
      </c>
      <c r="AG101" s="49">
        <f ca="1">IF(AND(E101=1,G101=0),Inputs!$B$3,AE101)</f>
        <v>0</v>
      </c>
    </row>
    <row r="102" spans="1:33" x14ac:dyDescent="0.25">
      <c r="A102" s="6">
        <f>'Salary and Rating'!A103</f>
        <v>0</v>
      </c>
      <c r="B102" s="6">
        <f>'Salary and Rating'!B103</f>
        <v>0</v>
      </c>
      <c r="C102" s="14">
        <f ca="1">'2012-2013'!AF102</f>
        <v>0</v>
      </c>
      <c r="D102" s="44">
        <f ca="1">IF('2012-2013'!G102=0,0,'2012-2013'!D102+1)</f>
        <v>0</v>
      </c>
      <c r="E102" s="48">
        <f>'2012-2013'!E102</f>
        <v>0</v>
      </c>
      <c r="F102" s="42">
        <f ca="1">IF('Salary and Rating'!F103=1,VLOOKUP(D102,'Attrition Probabilities'!$A$5:$E$45,2,TRUE),IF('Salary and Rating'!F103=2,VLOOKUP(D102,'Attrition Probabilities'!$A$5:$E$45,3,TRUE),IF('Salary and Rating'!F103=3,VLOOKUP(D102,'Attrition Probabilities'!$A$5:$E$45,4,TRUE),IF('Salary and Rating'!F103=4,VLOOKUP(D102,'Attrition Probabilities'!$A$5:$E$45,5,TRUE),0))))</f>
        <v>0</v>
      </c>
      <c r="G102" s="48">
        <f t="shared" ca="1" si="5"/>
        <v>0</v>
      </c>
      <c r="H102" s="48">
        <f ca="1">IF(E102=0,0,IF(RAND()&lt;'Demand Component Probability'!$B$4,1,0))</f>
        <v>0</v>
      </c>
      <c r="I102" s="48">
        <f ca="1">IF(E102=0,0,IF(RAND()&lt;'Demand Component Probability'!$B$5,1,0))</f>
        <v>0</v>
      </c>
      <c r="J102" s="48">
        <f ca="1">IF(E102=0,0,IF(RAND()&lt;'Demand Component Probability'!$B$6,1,0))</f>
        <v>0</v>
      </c>
      <c r="K102" s="48">
        <f ca="1">'Salary and Rating'!L103</f>
        <v>0</v>
      </c>
      <c r="L102" s="48">
        <f ca="1">IFERROR(IF(VLOOKUP(K102,Inputs!$A$20:$G$29,3,FALSE)="Stipend Award",VLOOKUP(K102,Inputs!$A$7:$G$16,3,FALSE),0),0)</f>
        <v>0</v>
      </c>
      <c r="M102" s="48">
        <f ca="1">IFERROR(IF(VLOOKUP(K102,Inputs!$A$20:$G$29,4,FALSE)="Stipend Award",VLOOKUP(K102,Inputs!$A$7:$G$16,4,FALSE),0),0)</f>
        <v>0</v>
      </c>
      <c r="N102" s="48">
        <f ca="1">IFERROR(IF(H102=1,IF(VLOOKUP(K102,Inputs!$A$20:$G$29,5,FALSE)="Stipend Award",VLOOKUP(K102,Inputs!$A$7:$G$16,5,FALSE),0),0),0)</f>
        <v>0</v>
      </c>
      <c r="O102" s="48">
        <f ca="1">IFERROR(IF(I102=1,IF(VLOOKUP(K102,Inputs!$A$20:$G$29,6,FALSE)="Stipend Award",VLOOKUP(K102,Inputs!$A$7:$G$16,6,FALSE),0),0),0)</f>
        <v>0</v>
      </c>
      <c r="P102" s="48">
        <f ca="1">IFERROR(IF(J102=1,IF(VLOOKUP(K102,Inputs!$A$20:$G$29,7,FALSE)="Stipend Award",VLOOKUP(K102,Inputs!$A$7:$G$16,7,FALSE),0),0),0)</f>
        <v>0</v>
      </c>
      <c r="Q102" s="48">
        <f ca="1">IFERROR(IF(VLOOKUP(K102,Inputs!$A$20:$G$29,3,FALSE)="Base Increase",VLOOKUP(K102,Inputs!$A$7:$G$16,3,FALSE),0),0)</f>
        <v>0</v>
      </c>
      <c r="R102" s="48">
        <f ca="1">IFERROR(IF(VLOOKUP(K102,Inputs!$A$20:$G$29,4,FALSE)="Base Increase",VLOOKUP(K102,Inputs!$A$7:$G$16,4,FALSE),0),0)</f>
        <v>0</v>
      </c>
      <c r="S102" s="48">
        <f ca="1">IFERROR(IF(H102=1,IF(VLOOKUP(K102,Inputs!$A$20:$G$29,5,FALSE)="Base Increase",VLOOKUP(K102,Inputs!$A$7:$G$16,5,FALSE),0),0),0)</f>
        <v>0</v>
      </c>
      <c r="T102" s="48">
        <f ca="1">IFERROR(IF(I102=1,IF(VLOOKUP(K102,Inputs!$A$20:$G$29,6,FALSE)="Base Increase",VLOOKUP(K102,Inputs!$A$7:$G$16,6,FALSE),0),0),0)</f>
        <v>0</v>
      </c>
      <c r="U102" s="48">
        <f ca="1">IFERROR(IF(J102=1,IF(VLOOKUP(K102,Inputs!$A$20:$G$29,7,FALSE)="Base Increase",VLOOKUP(K102,Inputs!$A$7:$G$16,7,FALSE),0),0),0)</f>
        <v>0</v>
      </c>
      <c r="V102" s="48">
        <f t="shared" ca="1" si="6"/>
        <v>0</v>
      </c>
      <c r="W102" s="48">
        <f t="shared" ca="1" si="7"/>
        <v>0</v>
      </c>
      <c r="X102" s="48">
        <f t="shared" ca="1" si="8"/>
        <v>0</v>
      </c>
      <c r="Y102" s="48">
        <f t="shared" ca="1" si="9"/>
        <v>0</v>
      </c>
      <c r="Z102" s="48">
        <f ca="1">IF(AND(K102&lt;=4,X102&gt;Inputs!$B$32),MAX(C102,Inputs!$B$32),X102)</f>
        <v>0</v>
      </c>
      <c r="AA102" s="48">
        <f ca="1">IF(AND(K102&lt;=4,Y102&gt;Inputs!$B$32),MAX(C102,Inputs!$B$32),Y102)</f>
        <v>0</v>
      </c>
      <c r="AB102" s="48">
        <f ca="1">IF(AND(K102&lt;=7,Z102&gt;Inputs!$B$33),MAX(C102,Inputs!$B$33),Z102)</f>
        <v>0</v>
      </c>
      <c r="AC102" s="48">
        <f ca="1">IF(Y102&gt;Inputs!$B$34,Inputs!$B$34,AA102)</f>
        <v>0</v>
      </c>
      <c r="AD102" s="48">
        <f ca="1">IF(AB102&gt;Inputs!$B$34,Inputs!$B$34,AB102)</f>
        <v>0</v>
      </c>
      <c r="AE102" s="48">
        <f ca="1">IF(AC102&gt;Inputs!$B$34,Inputs!$B$34,AC102)</f>
        <v>0</v>
      </c>
      <c r="AF102" s="49">
        <f ca="1">IF(AND(E102=1,G102=0),Inputs!$B$3,AD102)</f>
        <v>0</v>
      </c>
      <c r="AG102" s="49">
        <f ca="1">IF(AND(E102=1,G102=0),Inputs!$B$3,AE102)</f>
        <v>0</v>
      </c>
    </row>
    <row r="103" spans="1:33" x14ac:dyDescent="0.25">
      <c r="A103" s="6">
        <f>'Salary and Rating'!A104</f>
        <v>0</v>
      </c>
      <c r="B103" s="6">
        <f>'Salary and Rating'!B104</f>
        <v>0</v>
      </c>
      <c r="C103" s="14">
        <f ca="1">'2012-2013'!AF103</f>
        <v>0</v>
      </c>
      <c r="D103" s="44">
        <f ca="1">IF('2012-2013'!G103=0,0,'2012-2013'!D103+1)</f>
        <v>0</v>
      </c>
      <c r="E103" s="48">
        <f>'2012-2013'!E103</f>
        <v>0</v>
      </c>
      <c r="F103" s="42">
        <f ca="1">IF('Salary and Rating'!F104=1,VLOOKUP(D103,'Attrition Probabilities'!$A$5:$E$45,2,TRUE),IF('Salary and Rating'!F104=2,VLOOKUP(D103,'Attrition Probabilities'!$A$5:$E$45,3,TRUE),IF('Salary and Rating'!F104=3,VLOOKUP(D103,'Attrition Probabilities'!$A$5:$E$45,4,TRUE),IF('Salary and Rating'!F104=4,VLOOKUP(D103,'Attrition Probabilities'!$A$5:$E$45,5,TRUE),0))))</f>
        <v>0</v>
      </c>
      <c r="G103" s="48">
        <f t="shared" ca="1" si="5"/>
        <v>0</v>
      </c>
      <c r="H103" s="48">
        <f ca="1">IF(E103=0,0,IF(RAND()&lt;'Demand Component Probability'!$B$4,1,0))</f>
        <v>0</v>
      </c>
      <c r="I103" s="48">
        <f ca="1">IF(E103=0,0,IF(RAND()&lt;'Demand Component Probability'!$B$5,1,0))</f>
        <v>0</v>
      </c>
      <c r="J103" s="48">
        <f ca="1">IF(E103=0,0,IF(RAND()&lt;'Demand Component Probability'!$B$6,1,0))</f>
        <v>0</v>
      </c>
      <c r="K103" s="48">
        <f ca="1">'Salary and Rating'!L104</f>
        <v>0</v>
      </c>
      <c r="L103" s="48">
        <f ca="1">IFERROR(IF(VLOOKUP(K103,Inputs!$A$20:$G$29,3,FALSE)="Stipend Award",VLOOKUP(K103,Inputs!$A$7:$G$16,3,FALSE),0),0)</f>
        <v>0</v>
      </c>
      <c r="M103" s="48">
        <f ca="1">IFERROR(IF(VLOOKUP(K103,Inputs!$A$20:$G$29,4,FALSE)="Stipend Award",VLOOKUP(K103,Inputs!$A$7:$G$16,4,FALSE),0),0)</f>
        <v>0</v>
      </c>
      <c r="N103" s="48">
        <f ca="1">IFERROR(IF(H103=1,IF(VLOOKUP(K103,Inputs!$A$20:$G$29,5,FALSE)="Stipend Award",VLOOKUP(K103,Inputs!$A$7:$G$16,5,FALSE),0),0),0)</f>
        <v>0</v>
      </c>
      <c r="O103" s="48">
        <f ca="1">IFERROR(IF(I103=1,IF(VLOOKUP(K103,Inputs!$A$20:$G$29,6,FALSE)="Stipend Award",VLOOKUP(K103,Inputs!$A$7:$G$16,6,FALSE),0),0),0)</f>
        <v>0</v>
      </c>
      <c r="P103" s="48">
        <f ca="1">IFERROR(IF(J103=1,IF(VLOOKUP(K103,Inputs!$A$20:$G$29,7,FALSE)="Stipend Award",VLOOKUP(K103,Inputs!$A$7:$G$16,7,FALSE),0),0),0)</f>
        <v>0</v>
      </c>
      <c r="Q103" s="48">
        <f ca="1">IFERROR(IF(VLOOKUP(K103,Inputs!$A$20:$G$29,3,FALSE)="Base Increase",VLOOKUP(K103,Inputs!$A$7:$G$16,3,FALSE),0),0)</f>
        <v>0</v>
      </c>
      <c r="R103" s="48">
        <f ca="1">IFERROR(IF(VLOOKUP(K103,Inputs!$A$20:$G$29,4,FALSE)="Base Increase",VLOOKUP(K103,Inputs!$A$7:$G$16,4,FALSE),0),0)</f>
        <v>0</v>
      </c>
      <c r="S103" s="48">
        <f ca="1">IFERROR(IF(H103=1,IF(VLOOKUP(K103,Inputs!$A$20:$G$29,5,FALSE)="Base Increase",VLOOKUP(K103,Inputs!$A$7:$G$16,5,FALSE),0),0),0)</f>
        <v>0</v>
      </c>
      <c r="T103" s="48">
        <f ca="1">IFERROR(IF(I103=1,IF(VLOOKUP(K103,Inputs!$A$20:$G$29,6,FALSE)="Base Increase",VLOOKUP(K103,Inputs!$A$7:$G$16,6,FALSE),0),0),0)</f>
        <v>0</v>
      </c>
      <c r="U103" s="48">
        <f ca="1">IFERROR(IF(J103=1,IF(VLOOKUP(K103,Inputs!$A$20:$G$29,7,FALSE)="Base Increase",VLOOKUP(K103,Inputs!$A$7:$G$16,7,FALSE),0),0),0)</f>
        <v>0</v>
      </c>
      <c r="V103" s="48">
        <f t="shared" ca="1" si="6"/>
        <v>0</v>
      </c>
      <c r="W103" s="48">
        <f t="shared" ca="1" si="7"/>
        <v>0</v>
      </c>
      <c r="X103" s="48">
        <f t="shared" ca="1" si="8"/>
        <v>0</v>
      </c>
      <c r="Y103" s="48">
        <f t="shared" ca="1" si="9"/>
        <v>0</v>
      </c>
      <c r="Z103" s="48">
        <f ca="1">IF(AND(K103&lt;=4,X103&gt;Inputs!$B$32),MAX(C103,Inputs!$B$32),X103)</f>
        <v>0</v>
      </c>
      <c r="AA103" s="48">
        <f ca="1">IF(AND(K103&lt;=4,Y103&gt;Inputs!$B$32),MAX(C103,Inputs!$B$32),Y103)</f>
        <v>0</v>
      </c>
      <c r="AB103" s="48">
        <f ca="1">IF(AND(K103&lt;=7,Z103&gt;Inputs!$B$33),MAX(C103,Inputs!$B$33),Z103)</f>
        <v>0</v>
      </c>
      <c r="AC103" s="48">
        <f ca="1">IF(Y103&gt;Inputs!$B$34,Inputs!$B$34,AA103)</f>
        <v>0</v>
      </c>
      <c r="AD103" s="48">
        <f ca="1">IF(AB103&gt;Inputs!$B$34,Inputs!$B$34,AB103)</f>
        <v>0</v>
      </c>
      <c r="AE103" s="48">
        <f ca="1">IF(AC103&gt;Inputs!$B$34,Inputs!$B$34,AC103)</f>
        <v>0</v>
      </c>
      <c r="AF103" s="49">
        <f ca="1">IF(AND(E103=1,G103=0),Inputs!$B$3,AD103)</f>
        <v>0</v>
      </c>
      <c r="AG103" s="49">
        <f ca="1">IF(AND(E103=1,G103=0),Inputs!$B$3,AE103)</f>
        <v>0</v>
      </c>
    </row>
    <row r="104" spans="1:33" x14ac:dyDescent="0.25">
      <c r="A104" s="6">
        <f>'Salary and Rating'!A105</f>
        <v>0</v>
      </c>
      <c r="B104" s="6">
        <f>'Salary and Rating'!B105</f>
        <v>0</v>
      </c>
      <c r="C104" s="14">
        <f ca="1">'2012-2013'!AF104</f>
        <v>0</v>
      </c>
      <c r="D104" s="44">
        <f ca="1">IF('2012-2013'!G104=0,0,'2012-2013'!D104+1)</f>
        <v>0</v>
      </c>
      <c r="E104" s="48">
        <f>'2012-2013'!E104</f>
        <v>0</v>
      </c>
      <c r="F104" s="42">
        <f ca="1">IF('Salary and Rating'!F105=1,VLOOKUP(D104,'Attrition Probabilities'!$A$5:$E$45,2,TRUE),IF('Salary and Rating'!F105=2,VLOOKUP(D104,'Attrition Probabilities'!$A$5:$E$45,3,TRUE),IF('Salary and Rating'!F105=3,VLOOKUP(D104,'Attrition Probabilities'!$A$5:$E$45,4,TRUE),IF('Salary and Rating'!F105=4,VLOOKUP(D104,'Attrition Probabilities'!$A$5:$E$45,5,TRUE),0))))</f>
        <v>0</v>
      </c>
      <c r="G104" s="48">
        <f t="shared" ca="1" si="5"/>
        <v>0</v>
      </c>
      <c r="H104" s="48">
        <f ca="1">IF(E104=0,0,IF(RAND()&lt;'Demand Component Probability'!$B$4,1,0))</f>
        <v>0</v>
      </c>
      <c r="I104" s="48">
        <f ca="1">IF(E104=0,0,IF(RAND()&lt;'Demand Component Probability'!$B$5,1,0))</f>
        <v>0</v>
      </c>
      <c r="J104" s="48">
        <f ca="1">IF(E104=0,0,IF(RAND()&lt;'Demand Component Probability'!$B$6,1,0))</f>
        <v>0</v>
      </c>
      <c r="K104" s="48">
        <f ca="1">'Salary and Rating'!L105</f>
        <v>0</v>
      </c>
      <c r="L104" s="48">
        <f ca="1">IFERROR(IF(VLOOKUP(K104,Inputs!$A$20:$G$29,3,FALSE)="Stipend Award",VLOOKUP(K104,Inputs!$A$7:$G$16,3,FALSE),0),0)</f>
        <v>0</v>
      </c>
      <c r="M104" s="48">
        <f ca="1">IFERROR(IF(VLOOKUP(K104,Inputs!$A$20:$G$29,4,FALSE)="Stipend Award",VLOOKUP(K104,Inputs!$A$7:$G$16,4,FALSE),0),0)</f>
        <v>0</v>
      </c>
      <c r="N104" s="48">
        <f ca="1">IFERROR(IF(H104=1,IF(VLOOKUP(K104,Inputs!$A$20:$G$29,5,FALSE)="Stipend Award",VLOOKUP(K104,Inputs!$A$7:$G$16,5,FALSE),0),0),0)</f>
        <v>0</v>
      </c>
      <c r="O104" s="48">
        <f ca="1">IFERROR(IF(I104=1,IF(VLOOKUP(K104,Inputs!$A$20:$G$29,6,FALSE)="Stipend Award",VLOOKUP(K104,Inputs!$A$7:$G$16,6,FALSE),0),0),0)</f>
        <v>0</v>
      </c>
      <c r="P104" s="48">
        <f ca="1">IFERROR(IF(J104=1,IF(VLOOKUP(K104,Inputs!$A$20:$G$29,7,FALSE)="Stipend Award",VLOOKUP(K104,Inputs!$A$7:$G$16,7,FALSE),0),0),0)</f>
        <v>0</v>
      </c>
      <c r="Q104" s="48">
        <f ca="1">IFERROR(IF(VLOOKUP(K104,Inputs!$A$20:$G$29,3,FALSE)="Base Increase",VLOOKUP(K104,Inputs!$A$7:$G$16,3,FALSE),0),0)</f>
        <v>0</v>
      </c>
      <c r="R104" s="48">
        <f ca="1">IFERROR(IF(VLOOKUP(K104,Inputs!$A$20:$G$29,4,FALSE)="Base Increase",VLOOKUP(K104,Inputs!$A$7:$G$16,4,FALSE),0),0)</f>
        <v>0</v>
      </c>
      <c r="S104" s="48">
        <f ca="1">IFERROR(IF(H104=1,IF(VLOOKUP(K104,Inputs!$A$20:$G$29,5,FALSE)="Base Increase",VLOOKUP(K104,Inputs!$A$7:$G$16,5,FALSE),0),0),0)</f>
        <v>0</v>
      </c>
      <c r="T104" s="48">
        <f ca="1">IFERROR(IF(I104=1,IF(VLOOKUP(K104,Inputs!$A$20:$G$29,6,FALSE)="Base Increase",VLOOKUP(K104,Inputs!$A$7:$G$16,6,FALSE),0),0),0)</f>
        <v>0</v>
      </c>
      <c r="U104" s="48">
        <f ca="1">IFERROR(IF(J104=1,IF(VLOOKUP(K104,Inputs!$A$20:$G$29,7,FALSE)="Base Increase",VLOOKUP(K104,Inputs!$A$7:$G$16,7,FALSE),0),0),0)</f>
        <v>0</v>
      </c>
      <c r="V104" s="48">
        <f t="shared" ca="1" si="6"/>
        <v>0</v>
      </c>
      <c r="W104" s="48">
        <f t="shared" ca="1" si="7"/>
        <v>0</v>
      </c>
      <c r="X104" s="48">
        <f t="shared" ca="1" si="8"/>
        <v>0</v>
      </c>
      <c r="Y104" s="48">
        <f t="shared" ca="1" si="9"/>
        <v>0</v>
      </c>
      <c r="Z104" s="48">
        <f ca="1">IF(AND(K104&lt;=4,X104&gt;Inputs!$B$32),MAX(C104,Inputs!$B$32),X104)</f>
        <v>0</v>
      </c>
      <c r="AA104" s="48">
        <f ca="1">IF(AND(K104&lt;=4,Y104&gt;Inputs!$B$32),MAX(C104,Inputs!$B$32),Y104)</f>
        <v>0</v>
      </c>
      <c r="AB104" s="48">
        <f ca="1">IF(AND(K104&lt;=7,Z104&gt;Inputs!$B$33),MAX(C104,Inputs!$B$33),Z104)</f>
        <v>0</v>
      </c>
      <c r="AC104" s="48">
        <f ca="1">IF(Y104&gt;Inputs!$B$34,Inputs!$B$34,AA104)</f>
        <v>0</v>
      </c>
      <c r="AD104" s="48">
        <f ca="1">IF(AB104&gt;Inputs!$B$34,Inputs!$B$34,AB104)</f>
        <v>0</v>
      </c>
      <c r="AE104" s="48">
        <f ca="1">IF(AC104&gt;Inputs!$B$34,Inputs!$B$34,AC104)</f>
        <v>0</v>
      </c>
      <c r="AF104" s="49">
        <f ca="1">IF(AND(E104=1,G104=0),Inputs!$B$3,AD104)</f>
        <v>0</v>
      </c>
      <c r="AG104" s="49">
        <f ca="1">IF(AND(E104=1,G104=0),Inputs!$B$3,AE104)</f>
        <v>0</v>
      </c>
    </row>
    <row r="105" spans="1:33" x14ac:dyDescent="0.25">
      <c r="A105" s="6">
        <f>'Salary and Rating'!A106</f>
        <v>0</v>
      </c>
      <c r="B105" s="6">
        <f>'Salary and Rating'!B106</f>
        <v>0</v>
      </c>
      <c r="C105" s="14">
        <f ca="1">'2012-2013'!AF105</f>
        <v>0</v>
      </c>
      <c r="D105" s="44">
        <f ca="1">IF('2012-2013'!G105=0,0,'2012-2013'!D105+1)</f>
        <v>0</v>
      </c>
      <c r="E105" s="48">
        <f>'2012-2013'!E105</f>
        <v>0</v>
      </c>
      <c r="F105" s="42">
        <f ca="1">IF('Salary and Rating'!F106=1,VLOOKUP(D105,'Attrition Probabilities'!$A$5:$E$45,2,TRUE),IF('Salary and Rating'!F106=2,VLOOKUP(D105,'Attrition Probabilities'!$A$5:$E$45,3,TRUE),IF('Salary and Rating'!F106=3,VLOOKUP(D105,'Attrition Probabilities'!$A$5:$E$45,4,TRUE),IF('Salary and Rating'!F106=4,VLOOKUP(D105,'Attrition Probabilities'!$A$5:$E$45,5,TRUE),0))))</f>
        <v>0</v>
      </c>
      <c r="G105" s="48">
        <f t="shared" ca="1" si="5"/>
        <v>0</v>
      </c>
      <c r="H105" s="48">
        <f ca="1">IF(E105=0,0,IF(RAND()&lt;'Demand Component Probability'!$B$4,1,0))</f>
        <v>0</v>
      </c>
      <c r="I105" s="48">
        <f ca="1">IF(E105=0,0,IF(RAND()&lt;'Demand Component Probability'!$B$5,1,0))</f>
        <v>0</v>
      </c>
      <c r="J105" s="48">
        <f ca="1">IF(E105=0,0,IF(RAND()&lt;'Demand Component Probability'!$B$6,1,0))</f>
        <v>0</v>
      </c>
      <c r="K105" s="48">
        <f ca="1">'Salary and Rating'!L106</f>
        <v>0</v>
      </c>
      <c r="L105" s="48">
        <f ca="1">IFERROR(IF(VLOOKUP(K105,Inputs!$A$20:$G$29,3,FALSE)="Stipend Award",VLOOKUP(K105,Inputs!$A$7:$G$16,3,FALSE),0),0)</f>
        <v>0</v>
      </c>
      <c r="M105" s="48">
        <f ca="1">IFERROR(IF(VLOOKUP(K105,Inputs!$A$20:$G$29,4,FALSE)="Stipend Award",VLOOKUP(K105,Inputs!$A$7:$G$16,4,FALSE),0),0)</f>
        <v>0</v>
      </c>
      <c r="N105" s="48">
        <f ca="1">IFERROR(IF(H105=1,IF(VLOOKUP(K105,Inputs!$A$20:$G$29,5,FALSE)="Stipend Award",VLOOKUP(K105,Inputs!$A$7:$G$16,5,FALSE),0),0),0)</f>
        <v>0</v>
      </c>
      <c r="O105" s="48">
        <f ca="1">IFERROR(IF(I105=1,IF(VLOOKUP(K105,Inputs!$A$20:$G$29,6,FALSE)="Stipend Award",VLOOKUP(K105,Inputs!$A$7:$G$16,6,FALSE),0),0),0)</f>
        <v>0</v>
      </c>
      <c r="P105" s="48">
        <f ca="1">IFERROR(IF(J105=1,IF(VLOOKUP(K105,Inputs!$A$20:$G$29,7,FALSE)="Stipend Award",VLOOKUP(K105,Inputs!$A$7:$G$16,7,FALSE),0),0),0)</f>
        <v>0</v>
      </c>
      <c r="Q105" s="48">
        <f ca="1">IFERROR(IF(VLOOKUP(K105,Inputs!$A$20:$G$29,3,FALSE)="Base Increase",VLOOKUP(K105,Inputs!$A$7:$G$16,3,FALSE),0),0)</f>
        <v>0</v>
      </c>
      <c r="R105" s="48">
        <f ca="1">IFERROR(IF(VLOOKUP(K105,Inputs!$A$20:$G$29,4,FALSE)="Base Increase",VLOOKUP(K105,Inputs!$A$7:$G$16,4,FALSE),0),0)</f>
        <v>0</v>
      </c>
      <c r="S105" s="48">
        <f ca="1">IFERROR(IF(H105=1,IF(VLOOKUP(K105,Inputs!$A$20:$G$29,5,FALSE)="Base Increase",VLOOKUP(K105,Inputs!$A$7:$G$16,5,FALSE),0),0),0)</f>
        <v>0</v>
      </c>
      <c r="T105" s="48">
        <f ca="1">IFERROR(IF(I105=1,IF(VLOOKUP(K105,Inputs!$A$20:$G$29,6,FALSE)="Base Increase",VLOOKUP(K105,Inputs!$A$7:$G$16,6,FALSE),0),0),0)</f>
        <v>0</v>
      </c>
      <c r="U105" s="48">
        <f ca="1">IFERROR(IF(J105=1,IF(VLOOKUP(K105,Inputs!$A$20:$G$29,7,FALSE)="Base Increase",VLOOKUP(K105,Inputs!$A$7:$G$16,7,FALSE),0),0),0)</f>
        <v>0</v>
      </c>
      <c r="V105" s="48">
        <f t="shared" ca="1" si="6"/>
        <v>0</v>
      </c>
      <c r="W105" s="48">
        <f t="shared" ca="1" si="7"/>
        <v>0</v>
      </c>
      <c r="X105" s="48">
        <f t="shared" ca="1" si="8"/>
        <v>0</v>
      </c>
      <c r="Y105" s="48">
        <f t="shared" ca="1" si="9"/>
        <v>0</v>
      </c>
      <c r="Z105" s="48">
        <f ca="1">IF(AND(K105&lt;=4,X105&gt;Inputs!$B$32),MAX(C105,Inputs!$B$32),X105)</f>
        <v>0</v>
      </c>
      <c r="AA105" s="48">
        <f ca="1">IF(AND(K105&lt;=4,Y105&gt;Inputs!$B$32),MAX(C105,Inputs!$B$32),Y105)</f>
        <v>0</v>
      </c>
      <c r="AB105" s="48">
        <f ca="1">IF(AND(K105&lt;=7,Z105&gt;Inputs!$B$33),MAX(C105,Inputs!$B$33),Z105)</f>
        <v>0</v>
      </c>
      <c r="AC105" s="48">
        <f ca="1">IF(Y105&gt;Inputs!$B$34,Inputs!$B$34,AA105)</f>
        <v>0</v>
      </c>
      <c r="AD105" s="48">
        <f ca="1">IF(AB105&gt;Inputs!$B$34,Inputs!$B$34,AB105)</f>
        <v>0</v>
      </c>
      <c r="AE105" s="48">
        <f ca="1">IF(AC105&gt;Inputs!$B$34,Inputs!$B$34,AC105)</f>
        <v>0</v>
      </c>
      <c r="AF105" s="49">
        <f ca="1">IF(AND(E105=1,G105=0),Inputs!$B$3,AD105)</f>
        <v>0</v>
      </c>
      <c r="AG105" s="49">
        <f ca="1">IF(AND(E105=1,G105=0),Inputs!$B$3,AE105)</f>
        <v>0</v>
      </c>
    </row>
    <row r="106" spans="1:33" x14ac:dyDescent="0.25">
      <c r="A106" s="6">
        <f>'Salary and Rating'!A107</f>
        <v>0</v>
      </c>
      <c r="B106" s="6">
        <f>'Salary and Rating'!B107</f>
        <v>0</v>
      </c>
      <c r="C106" s="14">
        <f ca="1">'2012-2013'!AF106</f>
        <v>0</v>
      </c>
      <c r="D106" s="44">
        <f ca="1">IF('2012-2013'!G106=0,0,'2012-2013'!D106+1)</f>
        <v>0</v>
      </c>
      <c r="E106" s="48">
        <f>'2012-2013'!E106</f>
        <v>0</v>
      </c>
      <c r="F106" s="42">
        <f ca="1">IF('Salary and Rating'!F107=1,VLOOKUP(D106,'Attrition Probabilities'!$A$5:$E$45,2,TRUE),IF('Salary and Rating'!F107=2,VLOOKUP(D106,'Attrition Probabilities'!$A$5:$E$45,3,TRUE),IF('Salary and Rating'!F107=3,VLOOKUP(D106,'Attrition Probabilities'!$A$5:$E$45,4,TRUE),IF('Salary and Rating'!F107=4,VLOOKUP(D106,'Attrition Probabilities'!$A$5:$E$45,5,TRUE),0))))</f>
        <v>0</v>
      </c>
      <c r="G106" s="48">
        <f t="shared" ca="1" si="5"/>
        <v>0</v>
      </c>
      <c r="H106" s="48">
        <f ca="1">IF(E106=0,0,IF(RAND()&lt;'Demand Component Probability'!$B$4,1,0))</f>
        <v>0</v>
      </c>
      <c r="I106" s="48">
        <f ca="1">IF(E106=0,0,IF(RAND()&lt;'Demand Component Probability'!$B$5,1,0))</f>
        <v>0</v>
      </c>
      <c r="J106" s="48">
        <f ca="1">IF(E106=0,0,IF(RAND()&lt;'Demand Component Probability'!$B$6,1,0))</f>
        <v>0</v>
      </c>
      <c r="K106" s="48">
        <f ca="1">'Salary and Rating'!L107</f>
        <v>0</v>
      </c>
      <c r="L106" s="48">
        <f ca="1">IFERROR(IF(VLOOKUP(K106,Inputs!$A$20:$G$29,3,FALSE)="Stipend Award",VLOOKUP(K106,Inputs!$A$7:$G$16,3,FALSE),0),0)</f>
        <v>0</v>
      </c>
      <c r="M106" s="48">
        <f ca="1">IFERROR(IF(VLOOKUP(K106,Inputs!$A$20:$G$29,4,FALSE)="Stipend Award",VLOOKUP(K106,Inputs!$A$7:$G$16,4,FALSE),0),0)</f>
        <v>0</v>
      </c>
      <c r="N106" s="48">
        <f ca="1">IFERROR(IF(H106=1,IF(VLOOKUP(K106,Inputs!$A$20:$G$29,5,FALSE)="Stipend Award",VLOOKUP(K106,Inputs!$A$7:$G$16,5,FALSE),0),0),0)</f>
        <v>0</v>
      </c>
      <c r="O106" s="48">
        <f ca="1">IFERROR(IF(I106=1,IF(VLOOKUP(K106,Inputs!$A$20:$G$29,6,FALSE)="Stipend Award",VLOOKUP(K106,Inputs!$A$7:$G$16,6,FALSE),0),0),0)</f>
        <v>0</v>
      </c>
      <c r="P106" s="48">
        <f ca="1">IFERROR(IF(J106=1,IF(VLOOKUP(K106,Inputs!$A$20:$G$29,7,FALSE)="Stipend Award",VLOOKUP(K106,Inputs!$A$7:$G$16,7,FALSE),0),0),0)</f>
        <v>0</v>
      </c>
      <c r="Q106" s="48">
        <f ca="1">IFERROR(IF(VLOOKUP(K106,Inputs!$A$20:$G$29,3,FALSE)="Base Increase",VLOOKUP(K106,Inputs!$A$7:$G$16,3,FALSE),0),0)</f>
        <v>0</v>
      </c>
      <c r="R106" s="48">
        <f ca="1">IFERROR(IF(VLOOKUP(K106,Inputs!$A$20:$G$29,4,FALSE)="Base Increase",VLOOKUP(K106,Inputs!$A$7:$G$16,4,FALSE),0),0)</f>
        <v>0</v>
      </c>
      <c r="S106" s="48">
        <f ca="1">IFERROR(IF(H106=1,IF(VLOOKUP(K106,Inputs!$A$20:$G$29,5,FALSE)="Base Increase",VLOOKUP(K106,Inputs!$A$7:$G$16,5,FALSE),0),0),0)</f>
        <v>0</v>
      </c>
      <c r="T106" s="48">
        <f ca="1">IFERROR(IF(I106=1,IF(VLOOKUP(K106,Inputs!$A$20:$G$29,6,FALSE)="Base Increase",VLOOKUP(K106,Inputs!$A$7:$G$16,6,FALSE),0),0),0)</f>
        <v>0</v>
      </c>
      <c r="U106" s="48">
        <f ca="1">IFERROR(IF(J106=1,IF(VLOOKUP(K106,Inputs!$A$20:$G$29,7,FALSE)="Base Increase",VLOOKUP(K106,Inputs!$A$7:$G$16,7,FALSE),0),0),0)</f>
        <v>0</v>
      </c>
      <c r="V106" s="48">
        <f t="shared" ca="1" si="6"/>
        <v>0</v>
      </c>
      <c r="W106" s="48">
        <f t="shared" ca="1" si="7"/>
        <v>0</v>
      </c>
      <c r="X106" s="48">
        <f t="shared" ca="1" si="8"/>
        <v>0</v>
      </c>
      <c r="Y106" s="48">
        <f t="shared" ca="1" si="9"/>
        <v>0</v>
      </c>
      <c r="Z106" s="48">
        <f ca="1">IF(AND(K106&lt;=4,X106&gt;Inputs!$B$32),MAX(C106,Inputs!$B$32),X106)</f>
        <v>0</v>
      </c>
      <c r="AA106" s="48">
        <f ca="1">IF(AND(K106&lt;=4,Y106&gt;Inputs!$B$32),MAX(C106,Inputs!$B$32),Y106)</f>
        <v>0</v>
      </c>
      <c r="AB106" s="48">
        <f ca="1">IF(AND(K106&lt;=7,Z106&gt;Inputs!$B$33),MAX(C106,Inputs!$B$33),Z106)</f>
        <v>0</v>
      </c>
      <c r="AC106" s="48">
        <f ca="1">IF(Y106&gt;Inputs!$B$34,Inputs!$B$34,AA106)</f>
        <v>0</v>
      </c>
      <c r="AD106" s="48">
        <f ca="1">IF(AB106&gt;Inputs!$B$34,Inputs!$B$34,AB106)</f>
        <v>0</v>
      </c>
      <c r="AE106" s="48">
        <f ca="1">IF(AC106&gt;Inputs!$B$34,Inputs!$B$34,AC106)</f>
        <v>0</v>
      </c>
      <c r="AF106" s="49">
        <f ca="1">IF(AND(E106=1,G106=0),Inputs!$B$3,AD106)</f>
        <v>0</v>
      </c>
      <c r="AG106" s="49">
        <f ca="1">IF(AND(E106=1,G106=0),Inputs!$B$3,AE106)</f>
        <v>0</v>
      </c>
    </row>
    <row r="107" spans="1:33" x14ac:dyDescent="0.25">
      <c r="A107" s="6">
        <f>'Salary and Rating'!A108</f>
        <v>0</v>
      </c>
      <c r="B107" s="6">
        <f>'Salary and Rating'!B108</f>
        <v>0</v>
      </c>
      <c r="C107" s="14">
        <f ca="1">'2012-2013'!AF107</f>
        <v>0</v>
      </c>
      <c r="D107" s="44">
        <f ca="1">IF('2012-2013'!G107=0,0,'2012-2013'!D107+1)</f>
        <v>0</v>
      </c>
      <c r="E107" s="48">
        <f>'2012-2013'!E107</f>
        <v>0</v>
      </c>
      <c r="F107" s="42">
        <f ca="1">IF('Salary and Rating'!F108=1,VLOOKUP(D107,'Attrition Probabilities'!$A$5:$E$45,2,TRUE),IF('Salary and Rating'!F108=2,VLOOKUP(D107,'Attrition Probabilities'!$A$5:$E$45,3,TRUE),IF('Salary and Rating'!F108=3,VLOOKUP(D107,'Attrition Probabilities'!$A$5:$E$45,4,TRUE),IF('Salary and Rating'!F108=4,VLOOKUP(D107,'Attrition Probabilities'!$A$5:$E$45,5,TRUE),0))))</f>
        <v>0</v>
      </c>
      <c r="G107" s="48">
        <f t="shared" ca="1" si="5"/>
        <v>0</v>
      </c>
      <c r="H107" s="48">
        <f ca="1">IF(E107=0,0,IF(RAND()&lt;'Demand Component Probability'!$B$4,1,0))</f>
        <v>0</v>
      </c>
      <c r="I107" s="48">
        <f ca="1">IF(E107=0,0,IF(RAND()&lt;'Demand Component Probability'!$B$5,1,0))</f>
        <v>0</v>
      </c>
      <c r="J107" s="48">
        <f ca="1">IF(E107=0,0,IF(RAND()&lt;'Demand Component Probability'!$B$6,1,0))</f>
        <v>0</v>
      </c>
      <c r="K107" s="48">
        <f ca="1">'Salary and Rating'!L108</f>
        <v>0</v>
      </c>
      <c r="L107" s="48">
        <f ca="1">IFERROR(IF(VLOOKUP(K107,Inputs!$A$20:$G$29,3,FALSE)="Stipend Award",VLOOKUP(K107,Inputs!$A$7:$G$16,3,FALSE),0),0)</f>
        <v>0</v>
      </c>
      <c r="M107" s="48">
        <f ca="1">IFERROR(IF(VLOOKUP(K107,Inputs!$A$20:$G$29,4,FALSE)="Stipend Award",VLOOKUP(K107,Inputs!$A$7:$G$16,4,FALSE),0),0)</f>
        <v>0</v>
      </c>
      <c r="N107" s="48">
        <f ca="1">IFERROR(IF(H107=1,IF(VLOOKUP(K107,Inputs!$A$20:$G$29,5,FALSE)="Stipend Award",VLOOKUP(K107,Inputs!$A$7:$G$16,5,FALSE),0),0),0)</f>
        <v>0</v>
      </c>
      <c r="O107" s="48">
        <f ca="1">IFERROR(IF(I107=1,IF(VLOOKUP(K107,Inputs!$A$20:$G$29,6,FALSE)="Stipend Award",VLOOKUP(K107,Inputs!$A$7:$G$16,6,FALSE),0),0),0)</f>
        <v>0</v>
      </c>
      <c r="P107" s="48">
        <f ca="1">IFERROR(IF(J107=1,IF(VLOOKUP(K107,Inputs!$A$20:$G$29,7,FALSE)="Stipend Award",VLOOKUP(K107,Inputs!$A$7:$G$16,7,FALSE),0),0),0)</f>
        <v>0</v>
      </c>
      <c r="Q107" s="48">
        <f ca="1">IFERROR(IF(VLOOKUP(K107,Inputs!$A$20:$G$29,3,FALSE)="Base Increase",VLOOKUP(K107,Inputs!$A$7:$G$16,3,FALSE),0),0)</f>
        <v>0</v>
      </c>
      <c r="R107" s="48">
        <f ca="1">IFERROR(IF(VLOOKUP(K107,Inputs!$A$20:$G$29,4,FALSE)="Base Increase",VLOOKUP(K107,Inputs!$A$7:$G$16,4,FALSE),0),0)</f>
        <v>0</v>
      </c>
      <c r="S107" s="48">
        <f ca="1">IFERROR(IF(H107=1,IF(VLOOKUP(K107,Inputs!$A$20:$G$29,5,FALSE)="Base Increase",VLOOKUP(K107,Inputs!$A$7:$G$16,5,FALSE),0),0),0)</f>
        <v>0</v>
      </c>
      <c r="T107" s="48">
        <f ca="1">IFERROR(IF(I107=1,IF(VLOOKUP(K107,Inputs!$A$20:$G$29,6,FALSE)="Base Increase",VLOOKUP(K107,Inputs!$A$7:$G$16,6,FALSE),0),0),0)</f>
        <v>0</v>
      </c>
      <c r="U107" s="48">
        <f ca="1">IFERROR(IF(J107=1,IF(VLOOKUP(K107,Inputs!$A$20:$G$29,7,FALSE)="Base Increase",VLOOKUP(K107,Inputs!$A$7:$G$16,7,FALSE),0),0),0)</f>
        <v>0</v>
      </c>
      <c r="V107" s="48">
        <f t="shared" ca="1" si="6"/>
        <v>0</v>
      </c>
      <c r="W107" s="48">
        <f t="shared" ca="1" si="7"/>
        <v>0</v>
      </c>
      <c r="X107" s="48">
        <f t="shared" ca="1" si="8"/>
        <v>0</v>
      </c>
      <c r="Y107" s="48">
        <f t="shared" ca="1" si="9"/>
        <v>0</v>
      </c>
      <c r="Z107" s="48">
        <f ca="1">IF(AND(K107&lt;=4,X107&gt;Inputs!$B$32),MAX(C107,Inputs!$B$32),X107)</f>
        <v>0</v>
      </c>
      <c r="AA107" s="48">
        <f ca="1">IF(AND(K107&lt;=4,Y107&gt;Inputs!$B$32),MAX(C107,Inputs!$B$32),Y107)</f>
        <v>0</v>
      </c>
      <c r="AB107" s="48">
        <f ca="1">IF(AND(K107&lt;=7,Z107&gt;Inputs!$B$33),MAX(C107,Inputs!$B$33),Z107)</f>
        <v>0</v>
      </c>
      <c r="AC107" s="48">
        <f ca="1">IF(Y107&gt;Inputs!$B$34,Inputs!$B$34,AA107)</f>
        <v>0</v>
      </c>
      <c r="AD107" s="48">
        <f ca="1">IF(AB107&gt;Inputs!$B$34,Inputs!$B$34,AB107)</f>
        <v>0</v>
      </c>
      <c r="AE107" s="48">
        <f ca="1">IF(AC107&gt;Inputs!$B$34,Inputs!$B$34,AC107)</f>
        <v>0</v>
      </c>
      <c r="AF107" s="49">
        <f ca="1">IF(AND(E107=1,G107=0),Inputs!$B$3,AD107)</f>
        <v>0</v>
      </c>
      <c r="AG107" s="49">
        <f ca="1">IF(AND(E107=1,G107=0),Inputs!$B$3,AE107)</f>
        <v>0</v>
      </c>
    </row>
    <row r="108" spans="1:33" x14ac:dyDescent="0.25">
      <c r="A108" s="6">
        <f>'Salary and Rating'!A109</f>
        <v>0</v>
      </c>
      <c r="B108" s="6">
        <f>'Salary and Rating'!B109</f>
        <v>0</v>
      </c>
      <c r="C108" s="14">
        <f ca="1">'2012-2013'!AF108</f>
        <v>0</v>
      </c>
      <c r="D108" s="44">
        <f ca="1">IF('2012-2013'!G108=0,0,'2012-2013'!D108+1)</f>
        <v>0</v>
      </c>
      <c r="E108" s="48">
        <f>'2012-2013'!E108</f>
        <v>0</v>
      </c>
      <c r="F108" s="42">
        <f ca="1">IF('Salary and Rating'!F109=1,VLOOKUP(D108,'Attrition Probabilities'!$A$5:$E$45,2,TRUE),IF('Salary and Rating'!F109=2,VLOOKUP(D108,'Attrition Probabilities'!$A$5:$E$45,3,TRUE),IF('Salary and Rating'!F109=3,VLOOKUP(D108,'Attrition Probabilities'!$A$5:$E$45,4,TRUE),IF('Salary and Rating'!F109=4,VLOOKUP(D108,'Attrition Probabilities'!$A$5:$E$45,5,TRUE),0))))</f>
        <v>0</v>
      </c>
      <c r="G108" s="48">
        <f t="shared" ca="1" si="5"/>
        <v>0</v>
      </c>
      <c r="H108" s="48">
        <f ca="1">IF(E108=0,0,IF(RAND()&lt;'Demand Component Probability'!$B$4,1,0))</f>
        <v>0</v>
      </c>
      <c r="I108" s="48">
        <f ca="1">IF(E108=0,0,IF(RAND()&lt;'Demand Component Probability'!$B$5,1,0))</f>
        <v>0</v>
      </c>
      <c r="J108" s="48">
        <f ca="1">IF(E108=0,0,IF(RAND()&lt;'Demand Component Probability'!$B$6,1,0))</f>
        <v>0</v>
      </c>
      <c r="K108" s="48">
        <f ca="1">'Salary and Rating'!L109</f>
        <v>0</v>
      </c>
      <c r="L108" s="48">
        <f ca="1">IFERROR(IF(VLOOKUP(K108,Inputs!$A$20:$G$29,3,FALSE)="Stipend Award",VLOOKUP(K108,Inputs!$A$7:$G$16,3,FALSE),0),0)</f>
        <v>0</v>
      </c>
      <c r="M108" s="48">
        <f ca="1">IFERROR(IF(VLOOKUP(K108,Inputs!$A$20:$G$29,4,FALSE)="Stipend Award",VLOOKUP(K108,Inputs!$A$7:$G$16,4,FALSE),0),0)</f>
        <v>0</v>
      </c>
      <c r="N108" s="48">
        <f ca="1">IFERROR(IF(H108=1,IF(VLOOKUP(K108,Inputs!$A$20:$G$29,5,FALSE)="Stipend Award",VLOOKUP(K108,Inputs!$A$7:$G$16,5,FALSE),0),0),0)</f>
        <v>0</v>
      </c>
      <c r="O108" s="48">
        <f ca="1">IFERROR(IF(I108=1,IF(VLOOKUP(K108,Inputs!$A$20:$G$29,6,FALSE)="Stipend Award",VLOOKUP(K108,Inputs!$A$7:$G$16,6,FALSE),0),0),0)</f>
        <v>0</v>
      </c>
      <c r="P108" s="48">
        <f ca="1">IFERROR(IF(J108=1,IF(VLOOKUP(K108,Inputs!$A$20:$G$29,7,FALSE)="Stipend Award",VLOOKUP(K108,Inputs!$A$7:$G$16,7,FALSE),0),0),0)</f>
        <v>0</v>
      </c>
      <c r="Q108" s="48">
        <f ca="1">IFERROR(IF(VLOOKUP(K108,Inputs!$A$20:$G$29,3,FALSE)="Base Increase",VLOOKUP(K108,Inputs!$A$7:$G$16,3,FALSE),0),0)</f>
        <v>0</v>
      </c>
      <c r="R108" s="48">
        <f ca="1">IFERROR(IF(VLOOKUP(K108,Inputs!$A$20:$G$29,4,FALSE)="Base Increase",VLOOKUP(K108,Inputs!$A$7:$G$16,4,FALSE),0),0)</f>
        <v>0</v>
      </c>
      <c r="S108" s="48">
        <f ca="1">IFERROR(IF(H108=1,IF(VLOOKUP(K108,Inputs!$A$20:$G$29,5,FALSE)="Base Increase",VLOOKUP(K108,Inputs!$A$7:$G$16,5,FALSE),0),0),0)</f>
        <v>0</v>
      </c>
      <c r="T108" s="48">
        <f ca="1">IFERROR(IF(I108=1,IF(VLOOKUP(K108,Inputs!$A$20:$G$29,6,FALSE)="Base Increase",VLOOKUP(K108,Inputs!$A$7:$G$16,6,FALSE),0),0),0)</f>
        <v>0</v>
      </c>
      <c r="U108" s="48">
        <f ca="1">IFERROR(IF(J108=1,IF(VLOOKUP(K108,Inputs!$A$20:$G$29,7,FALSE)="Base Increase",VLOOKUP(K108,Inputs!$A$7:$G$16,7,FALSE),0),0),0)</f>
        <v>0</v>
      </c>
      <c r="V108" s="48">
        <f t="shared" ca="1" si="6"/>
        <v>0</v>
      </c>
      <c r="W108" s="48">
        <f t="shared" ca="1" si="7"/>
        <v>0</v>
      </c>
      <c r="X108" s="48">
        <f t="shared" ca="1" si="8"/>
        <v>0</v>
      </c>
      <c r="Y108" s="48">
        <f t="shared" ca="1" si="9"/>
        <v>0</v>
      </c>
      <c r="Z108" s="48">
        <f ca="1">IF(AND(K108&lt;=4,X108&gt;Inputs!$B$32),MAX(C108,Inputs!$B$32),X108)</f>
        <v>0</v>
      </c>
      <c r="AA108" s="48">
        <f ca="1">IF(AND(K108&lt;=4,Y108&gt;Inputs!$B$32),MAX(C108,Inputs!$B$32),Y108)</f>
        <v>0</v>
      </c>
      <c r="AB108" s="48">
        <f ca="1">IF(AND(K108&lt;=7,Z108&gt;Inputs!$B$33),MAX(C108,Inputs!$B$33),Z108)</f>
        <v>0</v>
      </c>
      <c r="AC108" s="48">
        <f ca="1">IF(Y108&gt;Inputs!$B$34,Inputs!$B$34,AA108)</f>
        <v>0</v>
      </c>
      <c r="AD108" s="48">
        <f ca="1">IF(AB108&gt;Inputs!$B$34,Inputs!$B$34,AB108)</f>
        <v>0</v>
      </c>
      <c r="AE108" s="48">
        <f ca="1">IF(AC108&gt;Inputs!$B$34,Inputs!$B$34,AC108)</f>
        <v>0</v>
      </c>
      <c r="AF108" s="49">
        <f ca="1">IF(AND(E108=1,G108=0),Inputs!$B$3,AD108)</f>
        <v>0</v>
      </c>
      <c r="AG108" s="49">
        <f ca="1">IF(AND(E108=1,G108=0),Inputs!$B$3,AE108)</f>
        <v>0</v>
      </c>
    </row>
    <row r="109" spans="1:33" x14ac:dyDescent="0.25">
      <c r="A109" s="6">
        <f>'Salary and Rating'!A110</f>
        <v>0</v>
      </c>
      <c r="B109" s="6">
        <f>'Salary and Rating'!B110</f>
        <v>0</v>
      </c>
      <c r="C109" s="14">
        <f ca="1">'2012-2013'!AF109</f>
        <v>0</v>
      </c>
      <c r="D109" s="44">
        <f ca="1">IF('2012-2013'!G109=0,0,'2012-2013'!D109+1)</f>
        <v>0</v>
      </c>
      <c r="E109" s="48">
        <f>'2012-2013'!E109</f>
        <v>0</v>
      </c>
      <c r="F109" s="42">
        <f ca="1">IF('Salary and Rating'!F110=1,VLOOKUP(D109,'Attrition Probabilities'!$A$5:$E$45,2,TRUE),IF('Salary and Rating'!F110=2,VLOOKUP(D109,'Attrition Probabilities'!$A$5:$E$45,3,TRUE),IF('Salary and Rating'!F110=3,VLOOKUP(D109,'Attrition Probabilities'!$A$5:$E$45,4,TRUE),IF('Salary and Rating'!F110=4,VLOOKUP(D109,'Attrition Probabilities'!$A$5:$E$45,5,TRUE),0))))</f>
        <v>0</v>
      </c>
      <c r="G109" s="48">
        <f t="shared" ca="1" si="5"/>
        <v>0</v>
      </c>
      <c r="H109" s="48">
        <f ca="1">IF(E109=0,0,IF(RAND()&lt;'Demand Component Probability'!$B$4,1,0))</f>
        <v>0</v>
      </c>
      <c r="I109" s="48">
        <f ca="1">IF(E109=0,0,IF(RAND()&lt;'Demand Component Probability'!$B$5,1,0))</f>
        <v>0</v>
      </c>
      <c r="J109" s="48">
        <f ca="1">IF(E109=0,0,IF(RAND()&lt;'Demand Component Probability'!$B$6,1,0))</f>
        <v>0</v>
      </c>
      <c r="K109" s="48">
        <f ca="1">'Salary and Rating'!L110</f>
        <v>0</v>
      </c>
      <c r="L109" s="48">
        <f ca="1">IFERROR(IF(VLOOKUP(K109,Inputs!$A$20:$G$29,3,FALSE)="Stipend Award",VLOOKUP(K109,Inputs!$A$7:$G$16,3,FALSE),0),0)</f>
        <v>0</v>
      </c>
      <c r="M109" s="48">
        <f ca="1">IFERROR(IF(VLOOKUP(K109,Inputs!$A$20:$G$29,4,FALSE)="Stipend Award",VLOOKUP(K109,Inputs!$A$7:$G$16,4,FALSE),0),0)</f>
        <v>0</v>
      </c>
      <c r="N109" s="48">
        <f ca="1">IFERROR(IF(H109=1,IF(VLOOKUP(K109,Inputs!$A$20:$G$29,5,FALSE)="Stipend Award",VLOOKUP(K109,Inputs!$A$7:$G$16,5,FALSE),0),0),0)</f>
        <v>0</v>
      </c>
      <c r="O109" s="48">
        <f ca="1">IFERROR(IF(I109=1,IF(VLOOKUP(K109,Inputs!$A$20:$G$29,6,FALSE)="Stipend Award",VLOOKUP(K109,Inputs!$A$7:$G$16,6,FALSE),0),0),0)</f>
        <v>0</v>
      </c>
      <c r="P109" s="48">
        <f ca="1">IFERROR(IF(J109=1,IF(VLOOKUP(K109,Inputs!$A$20:$G$29,7,FALSE)="Stipend Award",VLOOKUP(K109,Inputs!$A$7:$G$16,7,FALSE),0),0),0)</f>
        <v>0</v>
      </c>
      <c r="Q109" s="48">
        <f ca="1">IFERROR(IF(VLOOKUP(K109,Inputs!$A$20:$G$29,3,FALSE)="Base Increase",VLOOKUP(K109,Inputs!$A$7:$G$16,3,FALSE),0),0)</f>
        <v>0</v>
      </c>
      <c r="R109" s="48">
        <f ca="1">IFERROR(IF(VLOOKUP(K109,Inputs!$A$20:$G$29,4,FALSE)="Base Increase",VLOOKUP(K109,Inputs!$A$7:$G$16,4,FALSE),0),0)</f>
        <v>0</v>
      </c>
      <c r="S109" s="48">
        <f ca="1">IFERROR(IF(H109=1,IF(VLOOKUP(K109,Inputs!$A$20:$G$29,5,FALSE)="Base Increase",VLOOKUP(K109,Inputs!$A$7:$G$16,5,FALSE),0),0),0)</f>
        <v>0</v>
      </c>
      <c r="T109" s="48">
        <f ca="1">IFERROR(IF(I109=1,IF(VLOOKUP(K109,Inputs!$A$20:$G$29,6,FALSE)="Base Increase",VLOOKUP(K109,Inputs!$A$7:$G$16,6,FALSE),0),0),0)</f>
        <v>0</v>
      </c>
      <c r="U109" s="48">
        <f ca="1">IFERROR(IF(J109=1,IF(VLOOKUP(K109,Inputs!$A$20:$G$29,7,FALSE)="Base Increase",VLOOKUP(K109,Inputs!$A$7:$G$16,7,FALSE),0),0),0)</f>
        <v>0</v>
      </c>
      <c r="V109" s="48">
        <f t="shared" ca="1" si="6"/>
        <v>0</v>
      </c>
      <c r="W109" s="48">
        <f t="shared" ca="1" si="7"/>
        <v>0</v>
      </c>
      <c r="X109" s="48">
        <f t="shared" ca="1" si="8"/>
        <v>0</v>
      </c>
      <c r="Y109" s="48">
        <f t="shared" ca="1" si="9"/>
        <v>0</v>
      </c>
      <c r="Z109" s="48">
        <f ca="1">IF(AND(K109&lt;=4,X109&gt;Inputs!$B$32),MAX(C109,Inputs!$B$32),X109)</f>
        <v>0</v>
      </c>
      <c r="AA109" s="48">
        <f ca="1">IF(AND(K109&lt;=4,Y109&gt;Inputs!$B$32),MAX(C109,Inputs!$B$32),Y109)</f>
        <v>0</v>
      </c>
      <c r="AB109" s="48">
        <f ca="1">IF(AND(K109&lt;=7,Z109&gt;Inputs!$B$33),MAX(C109,Inputs!$B$33),Z109)</f>
        <v>0</v>
      </c>
      <c r="AC109" s="48">
        <f ca="1">IF(Y109&gt;Inputs!$B$34,Inputs!$B$34,AA109)</f>
        <v>0</v>
      </c>
      <c r="AD109" s="48">
        <f ca="1">IF(AB109&gt;Inputs!$B$34,Inputs!$B$34,AB109)</f>
        <v>0</v>
      </c>
      <c r="AE109" s="48">
        <f ca="1">IF(AC109&gt;Inputs!$B$34,Inputs!$B$34,AC109)</f>
        <v>0</v>
      </c>
      <c r="AF109" s="49">
        <f ca="1">IF(AND(E109=1,G109=0),Inputs!$B$3,AD109)</f>
        <v>0</v>
      </c>
      <c r="AG109" s="49">
        <f ca="1">IF(AND(E109=1,G109=0),Inputs!$B$3,AE109)</f>
        <v>0</v>
      </c>
    </row>
    <row r="110" spans="1:33" x14ac:dyDescent="0.25">
      <c r="A110" s="6">
        <f>'Salary and Rating'!A111</f>
        <v>0</v>
      </c>
      <c r="B110" s="6">
        <f>'Salary and Rating'!B111</f>
        <v>0</v>
      </c>
      <c r="C110" s="14">
        <f ca="1">'2012-2013'!AF110</f>
        <v>0</v>
      </c>
      <c r="D110" s="44">
        <f ca="1">IF('2012-2013'!G110=0,0,'2012-2013'!D110+1)</f>
        <v>0</v>
      </c>
      <c r="E110" s="48">
        <f>'2012-2013'!E110</f>
        <v>0</v>
      </c>
      <c r="F110" s="42">
        <f ca="1">IF('Salary and Rating'!F111=1,VLOOKUP(D110,'Attrition Probabilities'!$A$5:$E$45,2,TRUE),IF('Salary and Rating'!F111=2,VLOOKUP(D110,'Attrition Probabilities'!$A$5:$E$45,3,TRUE),IF('Salary and Rating'!F111=3,VLOOKUP(D110,'Attrition Probabilities'!$A$5:$E$45,4,TRUE),IF('Salary and Rating'!F111=4,VLOOKUP(D110,'Attrition Probabilities'!$A$5:$E$45,5,TRUE),0))))</f>
        <v>0</v>
      </c>
      <c r="G110" s="48">
        <f t="shared" ca="1" si="5"/>
        <v>0</v>
      </c>
      <c r="H110" s="48">
        <f ca="1">IF(E110=0,0,IF(RAND()&lt;'Demand Component Probability'!$B$4,1,0))</f>
        <v>0</v>
      </c>
      <c r="I110" s="48">
        <f ca="1">IF(E110=0,0,IF(RAND()&lt;'Demand Component Probability'!$B$5,1,0))</f>
        <v>0</v>
      </c>
      <c r="J110" s="48">
        <f ca="1">IF(E110=0,0,IF(RAND()&lt;'Demand Component Probability'!$B$6,1,0))</f>
        <v>0</v>
      </c>
      <c r="K110" s="48">
        <f ca="1">'Salary and Rating'!L111</f>
        <v>0</v>
      </c>
      <c r="L110" s="48">
        <f ca="1">IFERROR(IF(VLOOKUP(K110,Inputs!$A$20:$G$29,3,FALSE)="Stipend Award",VLOOKUP(K110,Inputs!$A$7:$G$16,3,FALSE),0),0)</f>
        <v>0</v>
      </c>
      <c r="M110" s="48">
        <f ca="1">IFERROR(IF(VLOOKUP(K110,Inputs!$A$20:$G$29,4,FALSE)="Stipend Award",VLOOKUP(K110,Inputs!$A$7:$G$16,4,FALSE),0),0)</f>
        <v>0</v>
      </c>
      <c r="N110" s="48">
        <f ca="1">IFERROR(IF(H110=1,IF(VLOOKUP(K110,Inputs!$A$20:$G$29,5,FALSE)="Stipend Award",VLOOKUP(K110,Inputs!$A$7:$G$16,5,FALSE),0),0),0)</f>
        <v>0</v>
      </c>
      <c r="O110" s="48">
        <f ca="1">IFERROR(IF(I110=1,IF(VLOOKUP(K110,Inputs!$A$20:$G$29,6,FALSE)="Stipend Award",VLOOKUP(K110,Inputs!$A$7:$G$16,6,FALSE),0),0),0)</f>
        <v>0</v>
      </c>
      <c r="P110" s="48">
        <f ca="1">IFERROR(IF(J110=1,IF(VLOOKUP(K110,Inputs!$A$20:$G$29,7,FALSE)="Stipend Award",VLOOKUP(K110,Inputs!$A$7:$G$16,7,FALSE),0),0),0)</f>
        <v>0</v>
      </c>
      <c r="Q110" s="48">
        <f ca="1">IFERROR(IF(VLOOKUP(K110,Inputs!$A$20:$G$29,3,FALSE)="Base Increase",VLOOKUP(K110,Inputs!$A$7:$G$16,3,FALSE),0),0)</f>
        <v>0</v>
      </c>
      <c r="R110" s="48">
        <f ca="1">IFERROR(IF(VLOOKUP(K110,Inputs!$A$20:$G$29,4,FALSE)="Base Increase",VLOOKUP(K110,Inputs!$A$7:$G$16,4,FALSE),0),0)</f>
        <v>0</v>
      </c>
      <c r="S110" s="48">
        <f ca="1">IFERROR(IF(H110=1,IF(VLOOKUP(K110,Inputs!$A$20:$G$29,5,FALSE)="Base Increase",VLOOKUP(K110,Inputs!$A$7:$G$16,5,FALSE),0),0),0)</f>
        <v>0</v>
      </c>
      <c r="T110" s="48">
        <f ca="1">IFERROR(IF(I110=1,IF(VLOOKUP(K110,Inputs!$A$20:$G$29,6,FALSE)="Base Increase",VLOOKUP(K110,Inputs!$A$7:$G$16,6,FALSE),0),0),0)</f>
        <v>0</v>
      </c>
      <c r="U110" s="48">
        <f ca="1">IFERROR(IF(J110=1,IF(VLOOKUP(K110,Inputs!$A$20:$G$29,7,FALSE)="Base Increase",VLOOKUP(K110,Inputs!$A$7:$G$16,7,FALSE),0),0),0)</f>
        <v>0</v>
      </c>
      <c r="V110" s="48">
        <f t="shared" ca="1" si="6"/>
        <v>0</v>
      </c>
      <c r="W110" s="48">
        <f t="shared" ca="1" si="7"/>
        <v>0</v>
      </c>
      <c r="X110" s="48">
        <f t="shared" ca="1" si="8"/>
        <v>0</v>
      </c>
      <c r="Y110" s="48">
        <f t="shared" ca="1" si="9"/>
        <v>0</v>
      </c>
      <c r="Z110" s="48">
        <f ca="1">IF(AND(K110&lt;=4,X110&gt;Inputs!$B$32),MAX(C110,Inputs!$B$32),X110)</f>
        <v>0</v>
      </c>
      <c r="AA110" s="48">
        <f ca="1">IF(AND(K110&lt;=4,Y110&gt;Inputs!$B$32),MAX(C110,Inputs!$B$32),Y110)</f>
        <v>0</v>
      </c>
      <c r="AB110" s="48">
        <f ca="1">IF(AND(K110&lt;=7,Z110&gt;Inputs!$B$33),MAX(C110,Inputs!$B$33),Z110)</f>
        <v>0</v>
      </c>
      <c r="AC110" s="48">
        <f ca="1">IF(Y110&gt;Inputs!$B$34,Inputs!$B$34,AA110)</f>
        <v>0</v>
      </c>
      <c r="AD110" s="48">
        <f ca="1">IF(AB110&gt;Inputs!$B$34,Inputs!$B$34,AB110)</f>
        <v>0</v>
      </c>
      <c r="AE110" s="48">
        <f ca="1">IF(AC110&gt;Inputs!$B$34,Inputs!$B$34,AC110)</f>
        <v>0</v>
      </c>
      <c r="AF110" s="49">
        <f ca="1">IF(AND(E110=1,G110=0),Inputs!$B$3,AD110)</f>
        <v>0</v>
      </c>
      <c r="AG110" s="49">
        <f ca="1">IF(AND(E110=1,G110=0),Inputs!$B$3,AE110)</f>
        <v>0</v>
      </c>
    </row>
    <row r="111" spans="1:33" x14ac:dyDescent="0.25">
      <c r="A111" s="6">
        <f>'Salary and Rating'!A112</f>
        <v>0</v>
      </c>
      <c r="B111" s="6">
        <f>'Salary and Rating'!B112</f>
        <v>0</v>
      </c>
      <c r="C111" s="14">
        <f ca="1">'2012-2013'!AF111</f>
        <v>0</v>
      </c>
      <c r="D111" s="44">
        <f ca="1">IF('2012-2013'!G111=0,0,'2012-2013'!D111+1)</f>
        <v>0</v>
      </c>
      <c r="E111" s="48">
        <f>'2012-2013'!E111</f>
        <v>0</v>
      </c>
      <c r="F111" s="42">
        <f ca="1">IF('Salary and Rating'!F112=1,VLOOKUP(D111,'Attrition Probabilities'!$A$5:$E$45,2,TRUE),IF('Salary and Rating'!F112=2,VLOOKUP(D111,'Attrition Probabilities'!$A$5:$E$45,3,TRUE),IF('Salary and Rating'!F112=3,VLOOKUP(D111,'Attrition Probabilities'!$A$5:$E$45,4,TRUE),IF('Salary and Rating'!F112=4,VLOOKUP(D111,'Attrition Probabilities'!$A$5:$E$45,5,TRUE),0))))</f>
        <v>0</v>
      </c>
      <c r="G111" s="48">
        <f t="shared" ca="1" si="5"/>
        <v>0</v>
      </c>
      <c r="H111" s="48">
        <f ca="1">IF(E111=0,0,IF(RAND()&lt;'Demand Component Probability'!$B$4,1,0))</f>
        <v>0</v>
      </c>
      <c r="I111" s="48">
        <f ca="1">IF(E111=0,0,IF(RAND()&lt;'Demand Component Probability'!$B$5,1,0))</f>
        <v>0</v>
      </c>
      <c r="J111" s="48">
        <f ca="1">IF(E111=0,0,IF(RAND()&lt;'Demand Component Probability'!$B$6,1,0))</f>
        <v>0</v>
      </c>
      <c r="K111" s="48">
        <f ca="1">'Salary and Rating'!L112</f>
        <v>0</v>
      </c>
      <c r="L111" s="48">
        <f ca="1">IFERROR(IF(VLOOKUP(K111,Inputs!$A$20:$G$29,3,FALSE)="Stipend Award",VLOOKUP(K111,Inputs!$A$7:$G$16,3,FALSE),0),0)</f>
        <v>0</v>
      </c>
      <c r="M111" s="48">
        <f ca="1">IFERROR(IF(VLOOKUP(K111,Inputs!$A$20:$G$29,4,FALSE)="Stipend Award",VLOOKUP(K111,Inputs!$A$7:$G$16,4,FALSE),0),0)</f>
        <v>0</v>
      </c>
      <c r="N111" s="48">
        <f ca="1">IFERROR(IF(H111=1,IF(VLOOKUP(K111,Inputs!$A$20:$G$29,5,FALSE)="Stipend Award",VLOOKUP(K111,Inputs!$A$7:$G$16,5,FALSE),0),0),0)</f>
        <v>0</v>
      </c>
      <c r="O111" s="48">
        <f ca="1">IFERROR(IF(I111=1,IF(VLOOKUP(K111,Inputs!$A$20:$G$29,6,FALSE)="Stipend Award",VLOOKUP(K111,Inputs!$A$7:$G$16,6,FALSE),0),0),0)</f>
        <v>0</v>
      </c>
      <c r="P111" s="48">
        <f ca="1">IFERROR(IF(J111=1,IF(VLOOKUP(K111,Inputs!$A$20:$G$29,7,FALSE)="Stipend Award",VLOOKUP(K111,Inputs!$A$7:$G$16,7,FALSE),0),0),0)</f>
        <v>0</v>
      </c>
      <c r="Q111" s="48">
        <f ca="1">IFERROR(IF(VLOOKUP(K111,Inputs!$A$20:$G$29,3,FALSE)="Base Increase",VLOOKUP(K111,Inputs!$A$7:$G$16,3,FALSE),0),0)</f>
        <v>0</v>
      </c>
      <c r="R111" s="48">
        <f ca="1">IFERROR(IF(VLOOKUP(K111,Inputs!$A$20:$G$29,4,FALSE)="Base Increase",VLOOKUP(K111,Inputs!$A$7:$G$16,4,FALSE),0),0)</f>
        <v>0</v>
      </c>
      <c r="S111" s="48">
        <f ca="1">IFERROR(IF(H111=1,IF(VLOOKUP(K111,Inputs!$A$20:$G$29,5,FALSE)="Base Increase",VLOOKUP(K111,Inputs!$A$7:$G$16,5,FALSE),0),0),0)</f>
        <v>0</v>
      </c>
      <c r="T111" s="48">
        <f ca="1">IFERROR(IF(I111=1,IF(VLOOKUP(K111,Inputs!$A$20:$G$29,6,FALSE)="Base Increase",VLOOKUP(K111,Inputs!$A$7:$G$16,6,FALSE),0),0),0)</f>
        <v>0</v>
      </c>
      <c r="U111" s="48">
        <f ca="1">IFERROR(IF(J111=1,IF(VLOOKUP(K111,Inputs!$A$20:$G$29,7,FALSE)="Base Increase",VLOOKUP(K111,Inputs!$A$7:$G$16,7,FALSE),0),0),0)</f>
        <v>0</v>
      </c>
      <c r="V111" s="48">
        <f t="shared" ca="1" si="6"/>
        <v>0</v>
      </c>
      <c r="W111" s="48">
        <f t="shared" ca="1" si="7"/>
        <v>0</v>
      </c>
      <c r="X111" s="48">
        <f t="shared" ca="1" si="8"/>
        <v>0</v>
      </c>
      <c r="Y111" s="48">
        <f t="shared" ca="1" si="9"/>
        <v>0</v>
      </c>
      <c r="Z111" s="48">
        <f ca="1">IF(AND(K111&lt;=4,X111&gt;Inputs!$B$32),MAX(C111,Inputs!$B$32),X111)</f>
        <v>0</v>
      </c>
      <c r="AA111" s="48">
        <f ca="1">IF(AND(K111&lt;=4,Y111&gt;Inputs!$B$32),MAX(C111,Inputs!$B$32),Y111)</f>
        <v>0</v>
      </c>
      <c r="AB111" s="48">
        <f ca="1">IF(AND(K111&lt;=7,Z111&gt;Inputs!$B$33),MAX(C111,Inputs!$B$33),Z111)</f>
        <v>0</v>
      </c>
      <c r="AC111" s="48">
        <f ca="1">IF(Y111&gt;Inputs!$B$34,Inputs!$B$34,AA111)</f>
        <v>0</v>
      </c>
      <c r="AD111" s="48">
        <f ca="1">IF(AB111&gt;Inputs!$B$34,Inputs!$B$34,AB111)</f>
        <v>0</v>
      </c>
      <c r="AE111" s="48">
        <f ca="1">IF(AC111&gt;Inputs!$B$34,Inputs!$B$34,AC111)</f>
        <v>0</v>
      </c>
      <c r="AF111" s="49">
        <f ca="1">IF(AND(E111=1,G111=0),Inputs!$B$3,AD111)</f>
        <v>0</v>
      </c>
      <c r="AG111" s="49">
        <f ca="1">IF(AND(E111=1,G111=0),Inputs!$B$3,AE111)</f>
        <v>0</v>
      </c>
    </row>
    <row r="112" spans="1:33" x14ac:dyDescent="0.25">
      <c r="A112" s="6">
        <f>'Salary and Rating'!A113</f>
        <v>0</v>
      </c>
      <c r="B112" s="6">
        <f>'Salary and Rating'!B113</f>
        <v>0</v>
      </c>
      <c r="C112" s="14">
        <f ca="1">'2012-2013'!AF112</f>
        <v>0</v>
      </c>
      <c r="D112" s="44">
        <f ca="1">IF('2012-2013'!G112=0,0,'2012-2013'!D112+1)</f>
        <v>0</v>
      </c>
      <c r="E112" s="48">
        <f>'2012-2013'!E112</f>
        <v>0</v>
      </c>
      <c r="F112" s="42">
        <f ca="1">IF('Salary and Rating'!F113=1,VLOOKUP(D112,'Attrition Probabilities'!$A$5:$E$45,2,TRUE),IF('Salary and Rating'!F113=2,VLOOKUP(D112,'Attrition Probabilities'!$A$5:$E$45,3,TRUE),IF('Salary and Rating'!F113=3,VLOOKUP(D112,'Attrition Probabilities'!$A$5:$E$45,4,TRUE),IF('Salary and Rating'!F113=4,VLOOKUP(D112,'Attrition Probabilities'!$A$5:$E$45,5,TRUE),0))))</f>
        <v>0</v>
      </c>
      <c r="G112" s="48">
        <f t="shared" ca="1" si="5"/>
        <v>0</v>
      </c>
      <c r="H112" s="48">
        <f ca="1">IF(E112=0,0,IF(RAND()&lt;'Demand Component Probability'!$B$4,1,0))</f>
        <v>0</v>
      </c>
      <c r="I112" s="48">
        <f ca="1">IF(E112=0,0,IF(RAND()&lt;'Demand Component Probability'!$B$5,1,0))</f>
        <v>0</v>
      </c>
      <c r="J112" s="48">
        <f ca="1">IF(E112=0,0,IF(RAND()&lt;'Demand Component Probability'!$B$6,1,0))</f>
        <v>0</v>
      </c>
      <c r="K112" s="48">
        <f ca="1">'Salary and Rating'!L113</f>
        <v>0</v>
      </c>
      <c r="L112" s="48">
        <f ca="1">IFERROR(IF(VLOOKUP(K112,Inputs!$A$20:$G$29,3,FALSE)="Stipend Award",VLOOKUP(K112,Inputs!$A$7:$G$16,3,FALSE),0),0)</f>
        <v>0</v>
      </c>
      <c r="M112" s="48">
        <f ca="1">IFERROR(IF(VLOOKUP(K112,Inputs!$A$20:$G$29,4,FALSE)="Stipend Award",VLOOKUP(K112,Inputs!$A$7:$G$16,4,FALSE),0),0)</f>
        <v>0</v>
      </c>
      <c r="N112" s="48">
        <f ca="1">IFERROR(IF(H112=1,IF(VLOOKUP(K112,Inputs!$A$20:$G$29,5,FALSE)="Stipend Award",VLOOKUP(K112,Inputs!$A$7:$G$16,5,FALSE),0),0),0)</f>
        <v>0</v>
      </c>
      <c r="O112" s="48">
        <f ca="1">IFERROR(IF(I112=1,IF(VLOOKUP(K112,Inputs!$A$20:$G$29,6,FALSE)="Stipend Award",VLOOKUP(K112,Inputs!$A$7:$G$16,6,FALSE),0),0),0)</f>
        <v>0</v>
      </c>
      <c r="P112" s="48">
        <f ca="1">IFERROR(IF(J112=1,IF(VLOOKUP(K112,Inputs!$A$20:$G$29,7,FALSE)="Stipend Award",VLOOKUP(K112,Inputs!$A$7:$G$16,7,FALSE),0),0),0)</f>
        <v>0</v>
      </c>
      <c r="Q112" s="48">
        <f ca="1">IFERROR(IF(VLOOKUP(K112,Inputs!$A$20:$G$29,3,FALSE)="Base Increase",VLOOKUP(K112,Inputs!$A$7:$G$16,3,FALSE),0),0)</f>
        <v>0</v>
      </c>
      <c r="R112" s="48">
        <f ca="1">IFERROR(IF(VLOOKUP(K112,Inputs!$A$20:$G$29,4,FALSE)="Base Increase",VLOOKUP(K112,Inputs!$A$7:$G$16,4,FALSE),0),0)</f>
        <v>0</v>
      </c>
      <c r="S112" s="48">
        <f ca="1">IFERROR(IF(H112=1,IF(VLOOKUP(K112,Inputs!$A$20:$G$29,5,FALSE)="Base Increase",VLOOKUP(K112,Inputs!$A$7:$G$16,5,FALSE),0),0),0)</f>
        <v>0</v>
      </c>
      <c r="T112" s="48">
        <f ca="1">IFERROR(IF(I112=1,IF(VLOOKUP(K112,Inputs!$A$20:$G$29,6,FALSE)="Base Increase",VLOOKUP(K112,Inputs!$A$7:$G$16,6,FALSE),0),0),0)</f>
        <v>0</v>
      </c>
      <c r="U112" s="48">
        <f ca="1">IFERROR(IF(J112=1,IF(VLOOKUP(K112,Inputs!$A$20:$G$29,7,FALSE)="Base Increase",VLOOKUP(K112,Inputs!$A$7:$G$16,7,FALSE),0),0),0)</f>
        <v>0</v>
      </c>
      <c r="V112" s="48">
        <f t="shared" ca="1" si="6"/>
        <v>0</v>
      </c>
      <c r="W112" s="48">
        <f t="shared" ca="1" si="7"/>
        <v>0</v>
      </c>
      <c r="X112" s="48">
        <f t="shared" ca="1" si="8"/>
        <v>0</v>
      </c>
      <c r="Y112" s="48">
        <f t="shared" ca="1" si="9"/>
        <v>0</v>
      </c>
      <c r="Z112" s="48">
        <f ca="1">IF(AND(K112&lt;=4,X112&gt;Inputs!$B$32),MAX(C112,Inputs!$B$32),X112)</f>
        <v>0</v>
      </c>
      <c r="AA112" s="48">
        <f ca="1">IF(AND(K112&lt;=4,Y112&gt;Inputs!$B$32),MAX(C112,Inputs!$B$32),Y112)</f>
        <v>0</v>
      </c>
      <c r="AB112" s="48">
        <f ca="1">IF(AND(K112&lt;=7,Z112&gt;Inputs!$B$33),MAX(C112,Inputs!$B$33),Z112)</f>
        <v>0</v>
      </c>
      <c r="AC112" s="48">
        <f ca="1">IF(Y112&gt;Inputs!$B$34,Inputs!$B$34,AA112)</f>
        <v>0</v>
      </c>
      <c r="AD112" s="48">
        <f ca="1">IF(AB112&gt;Inputs!$B$34,Inputs!$B$34,AB112)</f>
        <v>0</v>
      </c>
      <c r="AE112" s="48">
        <f ca="1">IF(AC112&gt;Inputs!$B$34,Inputs!$B$34,AC112)</f>
        <v>0</v>
      </c>
      <c r="AF112" s="49">
        <f ca="1">IF(AND(E112=1,G112=0),Inputs!$B$3,AD112)</f>
        <v>0</v>
      </c>
      <c r="AG112" s="49">
        <f ca="1">IF(AND(E112=1,G112=0),Inputs!$B$3,AE112)</f>
        <v>0</v>
      </c>
    </row>
    <row r="113" spans="1:33" x14ac:dyDescent="0.25">
      <c r="A113" s="6">
        <f>'Salary and Rating'!A114</f>
        <v>0</v>
      </c>
      <c r="B113" s="6">
        <f>'Salary and Rating'!B114</f>
        <v>0</v>
      </c>
      <c r="C113" s="14">
        <f ca="1">'2012-2013'!AF113</f>
        <v>0</v>
      </c>
      <c r="D113" s="44">
        <f ca="1">IF('2012-2013'!G113=0,0,'2012-2013'!D113+1)</f>
        <v>0</v>
      </c>
      <c r="E113" s="48">
        <f>'2012-2013'!E113</f>
        <v>0</v>
      </c>
      <c r="F113" s="42">
        <f ca="1">IF('Salary and Rating'!F114=1,VLOOKUP(D113,'Attrition Probabilities'!$A$5:$E$45,2,TRUE),IF('Salary and Rating'!F114=2,VLOOKUP(D113,'Attrition Probabilities'!$A$5:$E$45,3,TRUE),IF('Salary and Rating'!F114=3,VLOOKUP(D113,'Attrition Probabilities'!$A$5:$E$45,4,TRUE),IF('Salary and Rating'!F114=4,VLOOKUP(D113,'Attrition Probabilities'!$A$5:$E$45,5,TRUE),0))))</f>
        <v>0</v>
      </c>
      <c r="G113" s="48">
        <f t="shared" ca="1" si="5"/>
        <v>0</v>
      </c>
      <c r="H113" s="48">
        <f ca="1">IF(E113=0,0,IF(RAND()&lt;'Demand Component Probability'!$B$4,1,0))</f>
        <v>0</v>
      </c>
      <c r="I113" s="48">
        <f ca="1">IF(E113=0,0,IF(RAND()&lt;'Demand Component Probability'!$B$5,1,0))</f>
        <v>0</v>
      </c>
      <c r="J113" s="48">
        <f ca="1">IF(E113=0,0,IF(RAND()&lt;'Demand Component Probability'!$B$6,1,0))</f>
        <v>0</v>
      </c>
      <c r="K113" s="48">
        <f ca="1">'Salary and Rating'!L114</f>
        <v>0</v>
      </c>
      <c r="L113" s="48">
        <f ca="1">IFERROR(IF(VLOOKUP(K113,Inputs!$A$20:$G$29,3,FALSE)="Stipend Award",VLOOKUP(K113,Inputs!$A$7:$G$16,3,FALSE),0),0)</f>
        <v>0</v>
      </c>
      <c r="M113" s="48">
        <f ca="1">IFERROR(IF(VLOOKUP(K113,Inputs!$A$20:$G$29,4,FALSE)="Stipend Award",VLOOKUP(K113,Inputs!$A$7:$G$16,4,FALSE),0),0)</f>
        <v>0</v>
      </c>
      <c r="N113" s="48">
        <f ca="1">IFERROR(IF(H113=1,IF(VLOOKUP(K113,Inputs!$A$20:$G$29,5,FALSE)="Stipend Award",VLOOKUP(K113,Inputs!$A$7:$G$16,5,FALSE),0),0),0)</f>
        <v>0</v>
      </c>
      <c r="O113" s="48">
        <f ca="1">IFERROR(IF(I113=1,IF(VLOOKUP(K113,Inputs!$A$20:$G$29,6,FALSE)="Stipend Award",VLOOKUP(K113,Inputs!$A$7:$G$16,6,FALSE),0),0),0)</f>
        <v>0</v>
      </c>
      <c r="P113" s="48">
        <f ca="1">IFERROR(IF(J113=1,IF(VLOOKUP(K113,Inputs!$A$20:$G$29,7,FALSE)="Stipend Award",VLOOKUP(K113,Inputs!$A$7:$G$16,7,FALSE),0),0),0)</f>
        <v>0</v>
      </c>
      <c r="Q113" s="48">
        <f ca="1">IFERROR(IF(VLOOKUP(K113,Inputs!$A$20:$G$29,3,FALSE)="Base Increase",VLOOKUP(K113,Inputs!$A$7:$G$16,3,FALSE),0),0)</f>
        <v>0</v>
      </c>
      <c r="R113" s="48">
        <f ca="1">IFERROR(IF(VLOOKUP(K113,Inputs!$A$20:$G$29,4,FALSE)="Base Increase",VLOOKUP(K113,Inputs!$A$7:$G$16,4,FALSE),0),0)</f>
        <v>0</v>
      </c>
      <c r="S113" s="48">
        <f ca="1">IFERROR(IF(H113=1,IF(VLOOKUP(K113,Inputs!$A$20:$G$29,5,FALSE)="Base Increase",VLOOKUP(K113,Inputs!$A$7:$G$16,5,FALSE),0),0),0)</f>
        <v>0</v>
      </c>
      <c r="T113" s="48">
        <f ca="1">IFERROR(IF(I113=1,IF(VLOOKUP(K113,Inputs!$A$20:$G$29,6,FALSE)="Base Increase",VLOOKUP(K113,Inputs!$A$7:$G$16,6,FALSE),0),0),0)</f>
        <v>0</v>
      </c>
      <c r="U113" s="48">
        <f ca="1">IFERROR(IF(J113=1,IF(VLOOKUP(K113,Inputs!$A$20:$G$29,7,FALSE)="Base Increase",VLOOKUP(K113,Inputs!$A$7:$G$16,7,FALSE),0),0),0)</f>
        <v>0</v>
      </c>
      <c r="V113" s="48">
        <f t="shared" ca="1" si="6"/>
        <v>0</v>
      </c>
      <c r="W113" s="48">
        <f t="shared" ca="1" si="7"/>
        <v>0</v>
      </c>
      <c r="X113" s="48">
        <f t="shared" ca="1" si="8"/>
        <v>0</v>
      </c>
      <c r="Y113" s="48">
        <f t="shared" ca="1" si="9"/>
        <v>0</v>
      </c>
      <c r="Z113" s="48">
        <f ca="1">IF(AND(K113&lt;=4,X113&gt;Inputs!$B$32),MAX(C113,Inputs!$B$32),X113)</f>
        <v>0</v>
      </c>
      <c r="AA113" s="48">
        <f ca="1">IF(AND(K113&lt;=4,Y113&gt;Inputs!$B$32),MAX(C113,Inputs!$B$32),Y113)</f>
        <v>0</v>
      </c>
      <c r="AB113" s="48">
        <f ca="1">IF(AND(K113&lt;=7,Z113&gt;Inputs!$B$33),MAX(C113,Inputs!$B$33),Z113)</f>
        <v>0</v>
      </c>
      <c r="AC113" s="48">
        <f ca="1">IF(Y113&gt;Inputs!$B$34,Inputs!$B$34,AA113)</f>
        <v>0</v>
      </c>
      <c r="AD113" s="48">
        <f ca="1">IF(AB113&gt;Inputs!$B$34,Inputs!$B$34,AB113)</f>
        <v>0</v>
      </c>
      <c r="AE113" s="48">
        <f ca="1">IF(AC113&gt;Inputs!$B$34,Inputs!$B$34,AC113)</f>
        <v>0</v>
      </c>
      <c r="AF113" s="49">
        <f ca="1">IF(AND(E113=1,G113=0),Inputs!$B$3,AD113)</f>
        <v>0</v>
      </c>
      <c r="AG113" s="49">
        <f ca="1">IF(AND(E113=1,G113=0),Inputs!$B$3,AE113)</f>
        <v>0</v>
      </c>
    </row>
    <row r="114" spans="1:33" x14ac:dyDescent="0.25">
      <c r="A114" s="6">
        <f>'Salary and Rating'!A115</f>
        <v>0</v>
      </c>
      <c r="B114" s="6">
        <f>'Salary and Rating'!B115</f>
        <v>0</v>
      </c>
      <c r="C114" s="14">
        <f ca="1">'2012-2013'!AF114</f>
        <v>0</v>
      </c>
      <c r="D114" s="44">
        <f ca="1">IF('2012-2013'!G114=0,0,'2012-2013'!D114+1)</f>
        <v>0</v>
      </c>
      <c r="E114" s="48">
        <f>'2012-2013'!E114</f>
        <v>0</v>
      </c>
      <c r="F114" s="42">
        <f ca="1">IF('Salary and Rating'!F115=1,VLOOKUP(D114,'Attrition Probabilities'!$A$5:$E$45,2,TRUE),IF('Salary and Rating'!F115=2,VLOOKUP(D114,'Attrition Probabilities'!$A$5:$E$45,3,TRUE),IF('Salary and Rating'!F115=3,VLOOKUP(D114,'Attrition Probabilities'!$A$5:$E$45,4,TRUE),IF('Salary and Rating'!F115=4,VLOOKUP(D114,'Attrition Probabilities'!$A$5:$E$45,5,TRUE),0))))</f>
        <v>0</v>
      </c>
      <c r="G114" s="48">
        <f t="shared" ca="1" si="5"/>
        <v>0</v>
      </c>
      <c r="H114" s="48">
        <f ca="1">IF(E114=0,0,IF(RAND()&lt;'Demand Component Probability'!$B$4,1,0))</f>
        <v>0</v>
      </c>
      <c r="I114" s="48">
        <f ca="1">IF(E114=0,0,IF(RAND()&lt;'Demand Component Probability'!$B$5,1,0))</f>
        <v>0</v>
      </c>
      <c r="J114" s="48">
        <f ca="1">IF(E114=0,0,IF(RAND()&lt;'Demand Component Probability'!$B$6,1,0))</f>
        <v>0</v>
      </c>
      <c r="K114" s="48">
        <f ca="1">'Salary and Rating'!L115</f>
        <v>0</v>
      </c>
      <c r="L114" s="48">
        <f ca="1">IFERROR(IF(VLOOKUP(K114,Inputs!$A$20:$G$29,3,FALSE)="Stipend Award",VLOOKUP(K114,Inputs!$A$7:$G$16,3,FALSE),0),0)</f>
        <v>0</v>
      </c>
      <c r="M114" s="48">
        <f ca="1">IFERROR(IF(VLOOKUP(K114,Inputs!$A$20:$G$29,4,FALSE)="Stipend Award",VLOOKUP(K114,Inputs!$A$7:$G$16,4,FALSE),0),0)</f>
        <v>0</v>
      </c>
      <c r="N114" s="48">
        <f ca="1">IFERROR(IF(H114=1,IF(VLOOKUP(K114,Inputs!$A$20:$G$29,5,FALSE)="Stipend Award",VLOOKUP(K114,Inputs!$A$7:$G$16,5,FALSE),0),0),0)</f>
        <v>0</v>
      </c>
      <c r="O114" s="48">
        <f ca="1">IFERROR(IF(I114=1,IF(VLOOKUP(K114,Inputs!$A$20:$G$29,6,FALSE)="Stipend Award",VLOOKUP(K114,Inputs!$A$7:$G$16,6,FALSE),0),0),0)</f>
        <v>0</v>
      </c>
      <c r="P114" s="48">
        <f ca="1">IFERROR(IF(J114=1,IF(VLOOKUP(K114,Inputs!$A$20:$G$29,7,FALSE)="Stipend Award",VLOOKUP(K114,Inputs!$A$7:$G$16,7,FALSE),0),0),0)</f>
        <v>0</v>
      </c>
      <c r="Q114" s="48">
        <f ca="1">IFERROR(IF(VLOOKUP(K114,Inputs!$A$20:$G$29,3,FALSE)="Base Increase",VLOOKUP(K114,Inputs!$A$7:$G$16,3,FALSE),0),0)</f>
        <v>0</v>
      </c>
      <c r="R114" s="48">
        <f ca="1">IFERROR(IF(VLOOKUP(K114,Inputs!$A$20:$G$29,4,FALSE)="Base Increase",VLOOKUP(K114,Inputs!$A$7:$G$16,4,FALSE),0),0)</f>
        <v>0</v>
      </c>
      <c r="S114" s="48">
        <f ca="1">IFERROR(IF(H114=1,IF(VLOOKUP(K114,Inputs!$A$20:$G$29,5,FALSE)="Base Increase",VLOOKUP(K114,Inputs!$A$7:$G$16,5,FALSE),0),0),0)</f>
        <v>0</v>
      </c>
      <c r="T114" s="48">
        <f ca="1">IFERROR(IF(I114=1,IF(VLOOKUP(K114,Inputs!$A$20:$G$29,6,FALSE)="Base Increase",VLOOKUP(K114,Inputs!$A$7:$G$16,6,FALSE),0),0),0)</f>
        <v>0</v>
      </c>
      <c r="U114" s="48">
        <f ca="1">IFERROR(IF(J114=1,IF(VLOOKUP(K114,Inputs!$A$20:$G$29,7,FALSE)="Base Increase",VLOOKUP(K114,Inputs!$A$7:$G$16,7,FALSE),0),0),0)</f>
        <v>0</v>
      </c>
      <c r="V114" s="48">
        <f t="shared" ca="1" si="6"/>
        <v>0</v>
      </c>
      <c r="W114" s="48">
        <f t="shared" ca="1" si="7"/>
        <v>0</v>
      </c>
      <c r="X114" s="48">
        <f t="shared" ca="1" si="8"/>
        <v>0</v>
      </c>
      <c r="Y114" s="48">
        <f t="shared" ca="1" si="9"/>
        <v>0</v>
      </c>
      <c r="Z114" s="48">
        <f ca="1">IF(AND(K114&lt;=4,X114&gt;Inputs!$B$32),MAX(C114,Inputs!$B$32),X114)</f>
        <v>0</v>
      </c>
      <c r="AA114" s="48">
        <f ca="1">IF(AND(K114&lt;=4,Y114&gt;Inputs!$B$32),MAX(C114,Inputs!$B$32),Y114)</f>
        <v>0</v>
      </c>
      <c r="AB114" s="48">
        <f ca="1">IF(AND(K114&lt;=7,Z114&gt;Inputs!$B$33),MAX(C114,Inputs!$B$33),Z114)</f>
        <v>0</v>
      </c>
      <c r="AC114" s="48">
        <f ca="1">IF(Y114&gt;Inputs!$B$34,Inputs!$B$34,AA114)</f>
        <v>0</v>
      </c>
      <c r="AD114" s="48">
        <f ca="1">IF(AB114&gt;Inputs!$B$34,Inputs!$B$34,AB114)</f>
        <v>0</v>
      </c>
      <c r="AE114" s="48">
        <f ca="1">IF(AC114&gt;Inputs!$B$34,Inputs!$B$34,AC114)</f>
        <v>0</v>
      </c>
      <c r="AF114" s="49">
        <f ca="1">IF(AND(E114=1,G114=0),Inputs!$B$3,AD114)</f>
        <v>0</v>
      </c>
      <c r="AG114" s="49">
        <f ca="1">IF(AND(E114=1,G114=0),Inputs!$B$3,AE114)</f>
        <v>0</v>
      </c>
    </row>
    <row r="115" spans="1:33" x14ac:dyDescent="0.25">
      <c r="A115" s="6">
        <f>'Salary and Rating'!A116</f>
        <v>0</v>
      </c>
      <c r="B115" s="6">
        <f>'Salary and Rating'!B116</f>
        <v>0</v>
      </c>
      <c r="C115" s="14">
        <f ca="1">'2012-2013'!AF115</f>
        <v>0</v>
      </c>
      <c r="D115" s="44">
        <f ca="1">IF('2012-2013'!G115=0,0,'2012-2013'!D115+1)</f>
        <v>0</v>
      </c>
      <c r="E115" s="48">
        <f>'2012-2013'!E115</f>
        <v>0</v>
      </c>
      <c r="F115" s="42">
        <f ca="1">IF('Salary and Rating'!F116=1,VLOOKUP(D115,'Attrition Probabilities'!$A$5:$E$45,2,TRUE),IF('Salary and Rating'!F116=2,VLOOKUP(D115,'Attrition Probabilities'!$A$5:$E$45,3,TRUE),IF('Salary and Rating'!F116=3,VLOOKUP(D115,'Attrition Probabilities'!$A$5:$E$45,4,TRUE),IF('Salary and Rating'!F116=4,VLOOKUP(D115,'Attrition Probabilities'!$A$5:$E$45,5,TRUE),0))))</f>
        <v>0</v>
      </c>
      <c r="G115" s="48">
        <f t="shared" ca="1" si="5"/>
        <v>0</v>
      </c>
      <c r="H115" s="48">
        <f ca="1">IF(E115=0,0,IF(RAND()&lt;'Demand Component Probability'!$B$4,1,0))</f>
        <v>0</v>
      </c>
      <c r="I115" s="48">
        <f ca="1">IF(E115=0,0,IF(RAND()&lt;'Demand Component Probability'!$B$5,1,0))</f>
        <v>0</v>
      </c>
      <c r="J115" s="48">
        <f ca="1">IF(E115=0,0,IF(RAND()&lt;'Demand Component Probability'!$B$6,1,0))</f>
        <v>0</v>
      </c>
      <c r="K115" s="48">
        <f ca="1">'Salary and Rating'!L116</f>
        <v>0</v>
      </c>
      <c r="L115" s="48">
        <f ca="1">IFERROR(IF(VLOOKUP(K115,Inputs!$A$20:$G$29,3,FALSE)="Stipend Award",VLOOKUP(K115,Inputs!$A$7:$G$16,3,FALSE),0),0)</f>
        <v>0</v>
      </c>
      <c r="M115" s="48">
        <f ca="1">IFERROR(IF(VLOOKUP(K115,Inputs!$A$20:$G$29,4,FALSE)="Stipend Award",VLOOKUP(K115,Inputs!$A$7:$G$16,4,FALSE),0),0)</f>
        <v>0</v>
      </c>
      <c r="N115" s="48">
        <f ca="1">IFERROR(IF(H115=1,IF(VLOOKUP(K115,Inputs!$A$20:$G$29,5,FALSE)="Stipend Award",VLOOKUP(K115,Inputs!$A$7:$G$16,5,FALSE),0),0),0)</f>
        <v>0</v>
      </c>
      <c r="O115" s="48">
        <f ca="1">IFERROR(IF(I115=1,IF(VLOOKUP(K115,Inputs!$A$20:$G$29,6,FALSE)="Stipend Award",VLOOKUP(K115,Inputs!$A$7:$G$16,6,FALSE),0),0),0)</f>
        <v>0</v>
      </c>
      <c r="P115" s="48">
        <f ca="1">IFERROR(IF(J115=1,IF(VLOOKUP(K115,Inputs!$A$20:$G$29,7,FALSE)="Stipend Award",VLOOKUP(K115,Inputs!$A$7:$G$16,7,FALSE),0),0),0)</f>
        <v>0</v>
      </c>
      <c r="Q115" s="48">
        <f ca="1">IFERROR(IF(VLOOKUP(K115,Inputs!$A$20:$G$29,3,FALSE)="Base Increase",VLOOKUP(K115,Inputs!$A$7:$G$16,3,FALSE),0),0)</f>
        <v>0</v>
      </c>
      <c r="R115" s="48">
        <f ca="1">IFERROR(IF(VLOOKUP(K115,Inputs!$A$20:$G$29,4,FALSE)="Base Increase",VLOOKUP(K115,Inputs!$A$7:$G$16,4,FALSE),0),0)</f>
        <v>0</v>
      </c>
      <c r="S115" s="48">
        <f ca="1">IFERROR(IF(H115=1,IF(VLOOKUP(K115,Inputs!$A$20:$G$29,5,FALSE)="Base Increase",VLOOKUP(K115,Inputs!$A$7:$G$16,5,FALSE),0),0),0)</f>
        <v>0</v>
      </c>
      <c r="T115" s="48">
        <f ca="1">IFERROR(IF(I115=1,IF(VLOOKUP(K115,Inputs!$A$20:$G$29,6,FALSE)="Base Increase",VLOOKUP(K115,Inputs!$A$7:$G$16,6,FALSE),0),0),0)</f>
        <v>0</v>
      </c>
      <c r="U115" s="48">
        <f ca="1">IFERROR(IF(J115=1,IF(VLOOKUP(K115,Inputs!$A$20:$G$29,7,FALSE)="Base Increase",VLOOKUP(K115,Inputs!$A$7:$G$16,7,FALSE),0),0),0)</f>
        <v>0</v>
      </c>
      <c r="V115" s="48">
        <f t="shared" ca="1" si="6"/>
        <v>0</v>
      </c>
      <c r="W115" s="48">
        <f t="shared" ca="1" si="7"/>
        <v>0</v>
      </c>
      <c r="X115" s="48">
        <f t="shared" ca="1" si="8"/>
        <v>0</v>
      </c>
      <c r="Y115" s="48">
        <f t="shared" ca="1" si="9"/>
        <v>0</v>
      </c>
      <c r="Z115" s="48">
        <f ca="1">IF(AND(K115&lt;=4,X115&gt;Inputs!$B$32),MAX(C115,Inputs!$B$32),X115)</f>
        <v>0</v>
      </c>
      <c r="AA115" s="48">
        <f ca="1">IF(AND(K115&lt;=4,Y115&gt;Inputs!$B$32),MAX(C115,Inputs!$B$32),Y115)</f>
        <v>0</v>
      </c>
      <c r="AB115" s="48">
        <f ca="1">IF(AND(K115&lt;=7,Z115&gt;Inputs!$B$33),MAX(C115,Inputs!$B$33),Z115)</f>
        <v>0</v>
      </c>
      <c r="AC115" s="48">
        <f ca="1">IF(Y115&gt;Inputs!$B$34,Inputs!$B$34,AA115)</f>
        <v>0</v>
      </c>
      <c r="AD115" s="48">
        <f ca="1">IF(AB115&gt;Inputs!$B$34,Inputs!$B$34,AB115)</f>
        <v>0</v>
      </c>
      <c r="AE115" s="48">
        <f ca="1">IF(AC115&gt;Inputs!$B$34,Inputs!$B$34,AC115)</f>
        <v>0</v>
      </c>
      <c r="AF115" s="49">
        <f ca="1">IF(AND(E115=1,G115=0),Inputs!$B$3,AD115)</f>
        <v>0</v>
      </c>
      <c r="AG115" s="49">
        <f ca="1">IF(AND(E115=1,G115=0),Inputs!$B$3,AE115)</f>
        <v>0</v>
      </c>
    </row>
    <row r="116" spans="1:33" x14ac:dyDescent="0.25">
      <c r="A116" s="6">
        <f>'Salary and Rating'!A117</f>
        <v>0</v>
      </c>
      <c r="B116" s="6">
        <f>'Salary and Rating'!B117</f>
        <v>0</v>
      </c>
      <c r="C116" s="14">
        <f ca="1">'2012-2013'!AF116</f>
        <v>0</v>
      </c>
      <c r="D116" s="44">
        <f ca="1">IF('2012-2013'!G116=0,0,'2012-2013'!D116+1)</f>
        <v>0</v>
      </c>
      <c r="E116" s="48">
        <f>'2012-2013'!E116</f>
        <v>0</v>
      </c>
      <c r="F116" s="42">
        <f ca="1">IF('Salary and Rating'!F117=1,VLOOKUP(D116,'Attrition Probabilities'!$A$5:$E$45,2,TRUE),IF('Salary and Rating'!F117=2,VLOOKUP(D116,'Attrition Probabilities'!$A$5:$E$45,3,TRUE),IF('Salary and Rating'!F117=3,VLOOKUP(D116,'Attrition Probabilities'!$A$5:$E$45,4,TRUE),IF('Salary and Rating'!F117=4,VLOOKUP(D116,'Attrition Probabilities'!$A$5:$E$45,5,TRUE),0))))</f>
        <v>0</v>
      </c>
      <c r="G116" s="48">
        <f t="shared" ca="1" si="5"/>
        <v>0</v>
      </c>
      <c r="H116" s="48">
        <f ca="1">IF(E116=0,0,IF(RAND()&lt;'Demand Component Probability'!$B$4,1,0))</f>
        <v>0</v>
      </c>
      <c r="I116" s="48">
        <f ca="1">IF(E116=0,0,IF(RAND()&lt;'Demand Component Probability'!$B$5,1,0))</f>
        <v>0</v>
      </c>
      <c r="J116" s="48">
        <f ca="1">IF(E116=0,0,IF(RAND()&lt;'Demand Component Probability'!$B$6,1,0))</f>
        <v>0</v>
      </c>
      <c r="K116" s="48">
        <f ca="1">'Salary and Rating'!L117</f>
        <v>0</v>
      </c>
      <c r="L116" s="48">
        <f ca="1">IFERROR(IF(VLOOKUP(K116,Inputs!$A$20:$G$29,3,FALSE)="Stipend Award",VLOOKUP(K116,Inputs!$A$7:$G$16,3,FALSE),0),0)</f>
        <v>0</v>
      </c>
      <c r="M116" s="48">
        <f ca="1">IFERROR(IF(VLOOKUP(K116,Inputs!$A$20:$G$29,4,FALSE)="Stipend Award",VLOOKUP(K116,Inputs!$A$7:$G$16,4,FALSE),0),0)</f>
        <v>0</v>
      </c>
      <c r="N116" s="48">
        <f ca="1">IFERROR(IF(H116=1,IF(VLOOKUP(K116,Inputs!$A$20:$G$29,5,FALSE)="Stipend Award",VLOOKUP(K116,Inputs!$A$7:$G$16,5,FALSE),0),0),0)</f>
        <v>0</v>
      </c>
      <c r="O116" s="48">
        <f ca="1">IFERROR(IF(I116=1,IF(VLOOKUP(K116,Inputs!$A$20:$G$29,6,FALSE)="Stipend Award",VLOOKUP(K116,Inputs!$A$7:$G$16,6,FALSE),0),0),0)</f>
        <v>0</v>
      </c>
      <c r="P116" s="48">
        <f ca="1">IFERROR(IF(J116=1,IF(VLOOKUP(K116,Inputs!$A$20:$G$29,7,FALSE)="Stipend Award",VLOOKUP(K116,Inputs!$A$7:$G$16,7,FALSE),0),0),0)</f>
        <v>0</v>
      </c>
      <c r="Q116" s="48">
        <f ca="1">IFERROR(IF(VLOOKUP(K116,Inputs!$A$20:$G$29,3,FALSE)="Base Increase",VLOOKUP(K116,Inputs!$A$7:$G$16,3,FALSE),0),0)</f>
        <v>0</v>
      </c>
      <c r="R116" s="48">
        <f ca="1">IFERROR(IF(VLOOKUP(K116,Inputs!$A$20:$G$29,4,FALSE)="Base Increase",VLOOKUP(K116,Inputs!$A$7:$G$16,4,FALSE),0),0)</f>
        <v>0</v>
      </c>
      <c r="S116" s="48">
        <f ca="1">IFERROR(IF(H116=1,IF(VLOOKUP(K116,Inputs!$A$20:$G$29,5,FALSE)="Base Increase",VLOOKUP(K116,Inputs!$A$7:$G$16,5,FALSE),0),0),0)</f>
        <v>0</v>
      </c>
      <c r="T116" s="48">
        <f ca="1">IFERROR(IF(I116=1,IF(VLOOKUP(K116,Inputs!$A$20:$G$29,6,FALSE)="Base Increase",VLOOKUP(K116,Inputs!$A$7:$G$16,6,FALSE),0),0),0)</f>
        <v>0</v>
      </c>
      <c r="U116" s="48">
        <f ca="1">IFERROR(IF(J116=1,IF(VLOOKUP(K116,Inputs!$A$20:$G$29,7,FALSE)="Base Increase",VLOOKUP(K116,Inputs!$A$7:$G$16,7,FALSE),0),0),0)</f>
        <v>0</v>
      </c>
      <c r="V116" s="48">
        <f t="shared" ca="1" si="6"/>
        <v>0</v>
      </c>
      <c r="W116" s="48">
        <f t="shared" ca="1" si="7"/>
        <v>0</v>
      </c>
      <c r="X116" s="48">
        <f t="shared" ca="1" si="8"/>
        <v>0</v>
      </c>
      <c r="Y116" s="48">
        <f t="shared" ca="1" si="9"/>
        <v>0</v>
      </c>
      <c r="Z116" s="48">
        <f ca="1">IF(AND(K116&lt;=4,X116&gt;Inputs!$B$32),MAX(C116,Inputs!$B$32),X116)</f>
        <v>0</v>
      </c>
      <c r="AA116" s="48">
        <f ca="1">IF(AND(K116&lt;=4,Y116&gt;Inputs!$B$32),MAX(C116,Inputs!$B$32),Y116)</f>
        <v>0</v>
      </c>
      <c r="AB116" s="48">
        <f ca="1">IF(AND(K116&lt;=7,Z116&gt;Inputs!$B$33),MAX(C116,Inputs!$B$33),Z116)</f>
        <v>0</v>
      </c>
      <c r="AC116" s="48">
        <f ca="1">IF(Y116&gt;Inputs!$B$34,Inputs!$B$34,AA116)</f>
        <v>0</v>
      </c>
      <c r="AD116" s="48">
        <f ca="1">IF(AB116&gt;Inputs!$B$34,Inputs!$B$34,AB116)</f>
        <v>0</v>
      </c>
      <c r="AE116" s="48">
        <f ca="1">IF(AC116&gt;Inputs!$B$34,Inputs!$B$34,AC116)</f>
        <v>0</v>
      </c>
      <c r="AF116" s="49">
        <f ca="1">IF(AND(E116=1,G116=0),Inputs!$B$3,AD116)</f>
        <v>0</v>
      </c>
      <c r="AG116" s="49">
        <f ca="1">IF(AND(E116=1,G116=0),Inputs!$B$3,AE116)</f>
        <v>0</v>
      </c>
    </row>
    <row r="117" spans="1:33" x14ac:dyDescent="0.25">
      <c r="A117" s="6">
        <f>'Salary and Rating'!A118</f>
        <v>0</v>
      </c>
      <c r="B117" s="6">
        <f>'Salary and Rating'!B118</f>
        <v>0</v>
      </c>
      <c r="C117" s="14">
        <f ca="1">'2012-2013'!AF117</f>
        <v>0</v>
      </c>
      <c r="D117" s="44">
        <f ca="1">IF('2012-2013'!G117=0,0,'2012-2013'!D117+1)</f>
        <v>0</v>
      </c>
      <c r="E117" s="48">
        <f>'2012-2013'!E117</f>
        <v>0</v>
      </c>
      <c r="F117" s="42">
        <f ca="1">IF('Salary and Rating'!F118=1,VLOOKUP(D117,'Attrition Probabilities'!$A$5:$E$45,2,TRUE),IF('Salary and Rating'!F118=2,VLOOKUP(D117,'Attrition Probabilities'!$A$5:$E$45,3,TRUE),IF('Salary and Rating'!F118=3,VLOOKUP(D117,'Attrition Probabilities'!$A$5:$E$45,4,TRUE),IF('Salary and Rating'!F118=4,VLOOKUP(D117,'Attrition Probabilities'!$A$5:$E$45,5,TRUE),0))))</f>
        <v>0</v>
      </c>
      <c r="G117" s="48">
        <f t="shared" ca="1" si="5"/>
        <v>0</v>
      </c>
      <c r="H117" s="48">
        <f ca="1">IF(E117=0,0,IF(RAND()&lt;'Demand Component Probability'!$B$4,1,0))</f>
        <v>0</v>
      </c>
      <c r="I117" s="48">
        <f ca="1">IF(E117=0,0,IF(RAND()&lt;'Demand Component Probability'!$B$5,1,0))</f>
        <v>0</v>
      </c>
      <c r="J117" s="48">
        <f ca="1">IF(E117=0,0,IF(RAND()&lt;'Demand Component Probability'!$B$6,1,0))</f>
        <v>0</v>
      </c>
      <c r="K117" s="48">
        <f ca="1">'Salary and Rating'!L118</f>
        <v>0</v>
      </c>
      <c r="L117" s="48">
        <f ca="1">IFERROR(IF(VLOOKUP(K117,Inputs!$A$20:$G$29,3,FALSE)="Stipend Award",VLOOKUP(K117,Inputs!$A$7:$G$16,3,FALSE),0),0)</f>
        <v>0</v>
      </c>
      <c r="M117" s="48">
        <f ca="1">IFERROR(IF(VLOOKUP(K117,Inputs!$A$20:$G$29,4,FALSE)="Stipend Award",VLOOKUP(K117,Inputs!$A$7:$G$16,4,FALSE),0),0)</f>
        <v>0</v>
      </c>
      <c r="N117" s="48">
        <f ca="1">IFERROR(IF(H117=1,IF(VLOOKUP(K117,Inputs!$A$20:$G$29,5,FALSE)="Stipend Award",VLOOKUP(K117,Inputs!$A$7:$G$16,5,FALSE),0),0),0)</f>
        <v>0</v>
      </c>
      <c r="O117" s="48">
        <f ca="1">IFERROR(IF(I117=1,IF(VLOOKUP(K117,Inputs!$A$20:$G$29,6,FALSE)="Stipend Award",VLOOKUP(K117,Inputs!$A$7:$G$16,6,FALSE),0),0),0)</f>
        <v>0</v>
      </c>
      <c r="P117" s="48">
        <f ca="1">IFERROR(IF(J117=1,IF(VLOOKUP(K117,Inputs!$A$20:$G$29,7,FALSE)="Stipend Award",VLOOKUP(K117,Inputs!$A$7:$G$16,7,FALSE),0),0),0)</f>
        <v>0</v>
      </c>
      <c r="Q117" s="48">
        <f ca="1">IFERROR(IF(VLOOKUP(K117,Inputs!$A$20:$G$29,3,FALSE)="Base Increase",VLOOKUP(K117,Inputs!$A$7:$G$16,3,FALSE),0),0)</f>
        <v>0</v>
      </c>
      <c r="R117" s="48">
        <f ca="1">IFERROR(IF(VLOOKUP(K117,Inputs!$A$20:$G$29,4,FALSE)="Base Increase",VLOOKUP(K117,Inputs!$A$7:$G$16,4,FALSE),0),0)</f>
        <v>0</v>
      </c>
      <c r="S117" s="48">
        <f ca="1">IFERROR(IF(H117=1,IF(VLOOKUP(K117,Inputs!$A$20:$G$29,5,FALSE)="Base Increase",VLOOKUP(K117,Inputs!$A$7:$G$16,5,FALSE),0),0),0)</f>
        <v>0</v>
      </c>
      <c r="T117" s="48">
        <f ca="1">IFERROR(IF(I117=1,IF(VLOOKUP(K117,Inputs!$A$20:$G$29,6,FALSE)="Base Increase",VLOOKUP(K117,Inputs!$A$7:$G$16,6,FALSE),0),0),0)</f>
        <v>0</v>
      </c>
      <c r="U117" s="48">
        <f ca="1">IFERROR(IF(J117=1,IF(VLOOKUP(K117,Inputs!$A$20:$G$29,7,FALSE)="Base Increase",VLOOKUP(K117,Inputs!$A$7:$G$16,7,FALSE),0),0),0)</f>
        <v>0</v>
      </c>
      <c r="V117" s="48">
        <f t="shared" ca="1" si="6"/>
        <v>0</v>
      </c>
      <c r="W117" s="48">
        <f t="shared" ca="1" si="7"/>
        <v>0</v>
      </c>
      <c r="X117" s="48">
        <f t="shared" ca="1" si="8"/>
        <v>0</v>
      </c>
      <c r="Y117" s="48">
        <f t="shared" ca="1" si="9"/>
        <v>0</v>
      </c>
      <c r="Z117" s="48">
        <f ca="1">IF(AND(K117&lt;=4,X117&gt;Inputs!$B$32),MAX(C117,Inputs!$B$32),X117)</f>
        <v>0</v>
      </c>
      <c r="AA117" s="48">
        <f ca="1">IF(AND(K117&lt;=4,Y117&gt;Inputs!$B$32),MAX(C117,Inputs!$B$32),Y117)</f>
        <v>0</v>
      </c>
      <c r="AB117" s="48">
        <f ca="1">IF(AND(K117&lt;=7,Z117&gt;Inputs!$B$33),MAX(C117,Inputs!$B$33),Z117)</f>
        <v>0</v>
      </c>
      <c r="AC117" s="48">
        <f ca="1">IF(Y117&gt;Inputs!$B$34,Inputs!$B$34,AA117)</f>
        <v>0</v>
      </c>
      <c r="AD117" s="48">
        <f ca="1">IF(AB117&gt;Inputs!$B$34,Inputs!$B$34,AB117)</f>
        <v>0</v>
      </c>
      <c r="AE117" s="48">
        <f ca="1">IF(AC117&gt;Inputs!$B$34,Inputs!$B$34,AC117)</f>
        <v>0</v>
      </c>
      <c r="AF117" s="49">
        <f ca="1">IF(AND(E117=1,G117=0),Inputs!$B$3,AD117)</f>
        <v>0</v>
      </c>
      <c r="AG117" s="49">
        <f ca="1">IF(AND(E117=1,G117=0),Inputs!$B$3,AE117)</f>
        <v>0</v>
      </c>
    </row>
    <row r="118" spans="1:33" x14ac:dyDescent="0.25">
      <c r="A118" s="6">
        <f>'Salary and Rating'!A119</f>
        <v>0</v>
      </c>
      <c r="B118" s="6">
        <f>'Salary and Rating'!B119</f>
        <v>0</v>
      </c>
      <c r="C118" s="14">
        <f ca="1">'2012-2013'!AF118</f>
        <v>0</v>
      </c>
      <c r="D118" s="44">
        <f ca="1">IF('2012-2013'!G118=0,0,'2012-2013'!D118+1)</f>
        <v>0</v>
      </c>
      <c r="E118" s="48">
        <f>'2012-2013'!E118</f>
        <v>0</v>
      </c>
      <c r="F118" s="42">
        <f ca="1">IF('Salary and Rating'!F119=1,VLOOKUP(D118,'Attrition Probabilities'!$A$5:$E$45,2,TRUE),IF('Salary and Rating'!F119=2,VLOOKUP(D118,'Attrition Probabilities'!$A$5:$E$45,3,TRUE),IF('Salary and Rating'!F119=3,VLOOKUP(D118,'Attrition Probabilities'!$A$5:$E$45,4,TRUE),IF('Salary and Rating'!F119=4,VLOOKUP(D118,'Attrition Probabilities'!$A$5:$E$45,5,TRUE),0))))</f>
        <v>0</v>
      </c>
      <c r="G118" s="48">
        <f t="shared" ca="1" si="5"/>
        <v>0</v>
      </c>
      <c r="H118" s="48">
        <f ca="1">IF(E118=0,0,IF(RAND()&lt;'Demand Component Probability'!$B$4,1,0))</f>
        <v>0</v>
      </c>
      <c r="I118" s="48">
        <f ca="1">IF(E118=0,0,IF(RAND()&lt;'Demand Component Probability'!$B$5,1,0))</f>
        <v>0</v>
      </c>
      <c r="J118" s="48">
        <f ca="1">IF(E118=0,0,IF(RAND()&lt;'Demand Component Probability'!$B$6,1,0))</f>
        <v>0</v>
      </c>
      <c r="K118" s="48">
        <f ca="1">'Salary and Rating'!L119</f>
        <v>0</v>
      </c>
      <c r="L118" s="48">
        <f ca="1">IFERROR(IF(VLOOKUP(K118,Inputs!$A$20:$G$29,3,FALSE)="Stipend Award",VLOOKUP(K118,Inputs!$A$7:$G$16,3,FALSE),0),0)</f>
        <v>0</v>
      </c>
      <c r="M118" s="48">
        <f ca="1">IFERROR(IF(VLOOKUP(K118,Inputs!$A$20:$G$29,4,FALSE)="Stipend Award",VLOOKUP(K118,Inputs!$A$7:$G$16,4,FALSE),0),0)</f>
        <v>0</v>
      </c>
      <c r="N118" s="48">
        <f ca="1">IFERROR(IF(H118=1,IF(VLOOKUP(K118,Inputs!$A$20:$G$29,5,FALSE)="Stipend Award",VLOOKUP(K118,Inputs!$A$7:$G$16,5,FALSE),0),0),0)</f>
        <v>0</v>
      </c>
      <c r="O118" s="48">
        <f ca="1">IFERROR(IF(I118=1,IF(VLOOKUP(K118,Inputs!$A$20:$G$29,6,FALSE)="Stipend Award",VLOOKUP(K118,Inputs!$A$7:$G$16,6,FALSE),0),0),0)</f>
        <v>0</v>
      </c>
      <c r="P118" s="48">
        <f ca="1">IFERROR(IF(J118=1,IF(VLOOKUP(K118,Inputs!$A$20:$G$29,7,FALSE)="Stipend Award",VLOOKUP(K118,Inputs!$A$7:$G$16,7,FALSE),0),0),0)</f>
        <v>0</v>
      </c>
      <c r="Q118" s="48">
        <f ca="1">IFERROR(IF(VLOOKUP(K118,Inputs!$A$20:$G$29,3,FALSE)="Base Increase",VLOOKUP(K118,Inputs!$A$7:$G$16,3,FALSE),0),0)</f>
        <v>0</v>
      </c>
      <c r="R118" s="48">
        <f ca="1">IFERROR(IF(VLOOKUP(K118,Inputs!$A$20:$G$29,4,FALSE)="Base Increase",VLOOKUP(K118,Inputs!$A$7:$G$16,4,FALSE),0),0)</f>
        <v>0</v>
      </c>
      <c r="S118" s="48">
        <f ca="1">IFERROR(IF(H118=1,IF(VLOOKUP(K118,Inputs!$A$20:$G$29,5,FALSE)="Base Increase",VLOOKUP(K118,Inputs!$A$7:$G$16,5,FALSE),0),0),0)</f>
        <v>0</v>
      </c>
      <c r="T118" s="48">
        <f ca="1">IFERROR(IF(I118=1,IF(VLOOKUP(K118,Inputs!$A$20:$G$29,6,FALSE)="Base Increase",VLOOKUP(K118,Inputs!$A$7:$G$16,6,FALSE),0),0),0)</f>
        <v>0</v>
      </c>
      <c r="U118" s="48">
        <f ca="1">IFERROR(IF(J118=1,IF(VLOOKUP(K118,Inputs!$A$20:$G$29,7,FALSE)="Base Increase",VLOOKUP(K118,Inputs!$A$7:$G$16,7,FALSE),0),0),0)</f>
        <v>0</v>
      </c>
      <c r="V118" s="48">
        <f t="shared" ca="1" si="6"/>
        <v>0</v>
      </c>
      <c r="W118" s="48">
        <f t="shared" ca="1" si="7"/>
        <v>0</v>
      </c>
      <c r="X118" s="48">
        <f t="shared" ca="1" si="8"/>
        <v>0</v>
      </c>
      <c r="Y118" s="48">
        <f t="shared" ca="1" si="9"/>
        <v>0</v>
      </c>
      <c r="Z118" s="48">
        <f ca="1">IF(AND(K118&lt;=4,X118&gt;Inputs!$B$32),MAX(C118,Inputs!$B$32),X118)</f>
        <v>0</v>
      </c>
      <c r="AA118" s="48">
        <f ca="1">IF(AND(K118&lt;=4,Y118&gt;Inputs!$B$32),MAX(C118,Inputs!$B$32),Y118)</f>
        <v>0</v>
      </c>
      <c r="AB118" s="48">
        <f ca="1">IF(AND(K118&lt;=7,Z118&gt;Inputs!$B$33),MAX(C118,Inputs!$B$33),Z118)</f>
        <v>0</v>
      </c>
      <c r="AC118" s="48">
        <f ca="1">IF(Y118&gt;Inputs!$B$34,Inputs!$B$34,AA118)</f>
        <v>0</v>
      </c>
      <c r="AD118" s="48">
        <f ca="1">IF(AB118&gt;Inputs!$B$34,Inputs!$B$34,AB118)</f>
        <v>0</v>
      </c>
      <c r="AE118" s="48">
        <f ca="1">IF(AC118&gt;Inputs!$B$34,Inputs!$B$34,AC118)</f>
        <v>0</v>
      </c>
      <c r="AF118" s="49">
        <f ca="1">IF(AND(E118=1,G118=0),Inputs!$B$3,AD118)</f>
        <v>0</v>
      </c>
      <c r="AG118" s="49">
        <f ca="1">IF(AND(E118=1,G118=0),Inputs!$B$3,AE118)</f>
        <v>0</v>
      </c>
    </row>
    <row r="119" spans="1:33" x14ac:dyDescent="0.25">
      <c r="A119" s="6">
        <f>'Salary and Rating'!A120</f>
        <v>0</v>
      </c>
      <c r="B119" s="6">
        <f>'Salary and Rating'!B120</f>
        <v>0</v>
      </c>
      <c r="C119" s="14">
        <f ca="1">'2012-2013'!AF119</f>
        <v>0</v>
      </c>
      <c r="D119" s="44">
        <f ca="1">IF('2012-2013'!G119=0,0,'2012-2013'!D119+1)</f>
        <v>0</v>
      </c>
      <c r="E119" s="48">
        <f>'2012-2013'!E119</f>
        <v>0</v>
      </c>
      <c r="F119" s="42">
        <f ca="1">IF('Salary and Rating'!F120=1,VLOOKUP(D119,'Attrition Probabilities'!$A$5:$E$45,2,TRUE),IF('Salary and Rating'!F120=2,VLOOKUP(D119,'Attrition Probabilities'!$A$5:$E$45,3,TRUE),IF('Salary and Rating'!F120=3,VLOOKUP(D119,'Attrition Probabilities'!$A$5:$E$45,4,TRUE),IF('Salary and Rating'!F120=4,VLOOKUP(D119,'Attrition Probabilities'!$A$5:$E$45,5,TRUE),0))))</f>
        <v>0</v>
      </c>
      <c r="G119" s="48">
        <f t="shared" ca="1" si="5"/>
        <v>0</v>
      </c>
      <c r="H119" s="48">
        <f ca="1">IF(E119=0,0,IF(RAND()&lt;'Demand Component Probability'!$B$4,1,0))</f>
        <v>0</v>
      </c>
      <c r="I119" s="48">
        <f ca="1">IF(E119=0,0,IF(RAND()&lt;'Demand Component Probability'!$B$5,1,0))</f>
        <v>0</v>
      </c>
      <c r="J119" s="48">
        <f ca="1">IF(E119=0,0,IF(RAND()&lt;'Demand Component Probability'!$B$6,1,0))</f>
        <v>0</v>
      </c>
      <c r="K119" s="48">
        <f ca="1">'Salary and Rating'!L120</f>
        <v>0</v>
      </c>
      <c r="L119" s="48">
        <f ca="1">IFERROR(IF(VLOOKUP(K119,Inputs!$A$20:$G$29,3,FALSE)="Stipend Award",VLOOKUP(K119,Inputs!$A$7:$G$16,3,FALSE),0),0)</f>
        <v>0</v>
      </c>
      <c r="M119" s="48">
        <f ca="1">IFERROR(IF(VLOOKUP(K119,Inputs!$A$20:$G$29,4,FALSE)="Stipend Award",VLOOKUP(K119,Inputs!$A$7:$G$16,4,FALSE),0),0)</f>
        <v>0</v>
      </c>
      <c r="N119" s="48">
        <f ca="1">IFERROR(IF(H119=1,IF(VLOOKUP(K119,Inputs!$A$20:$G$29,5,FALSE)="Stipend Award",VLOOKUP(K119,Inputs!$A$7:$G$16,5,FALSE),0),0),0)</f>
        <v>0</v>
      </c>
      <c r="O119" s="48">
        <f ca="1">IFERROR(IF(I119=1,IF(VLOOKUP(K119,Inputs!$A$20:$G$29,6,FALSE)="Stipend Award",VLOOKUP(K119,Inputs!$A$7:$G$16,6,FALSE),0),0),0)</f>
        <v>0</v>
      </c>
      <c r="P119" s="48">
        <f ca="1">IFERROR(IF(J119=1,IF(VLOOKUP(K119,Inputs!$A$20:$G$29,7,FALSE)="Stipend Award",VLOOKUP(K119,Inputs!$A$7:$G$16,7,FALSE),0),0),0)</f>
        <v>0</v>
      </c>
      <c r="Q119" s="48">
        <f ca="1">IFERROR(IF(VLOOKUP(K119,Inputs!$A$20:$G$29,3,FALSE)="Base Increase",VLOOKUP(K119,Inputs!$A$7:$G$16,3,FALSE),0),0)</f>
        <v>0</v>
      </c>
      <c r="R119" s="48">
        <f ca="1">IFERROR(IF(VLOOKUP(K119,Inputs!$A$20:$G$29,4,FALSE)="Base Increase",VLOOKUP(K119,Inputs!$A$7:$G$16,4,FALSE),0),0)</f>
        <v>0</v>
      </c>
      <c r="S119" s="48">
        <f ca="1">IFERROR(IF(H119=1,IF(VLOOKUP(K119,Inputs!$A$20:$G$29,5,FALSE)="Base Increase",VLOOKUP(K119,Inputs!$A$7:$G$16,5,FALSE),0),0),0)</f>
        <v>0</v>
      </c>
      <c r="T119" s="48">
        <f ca="1">IFERROR(IF(I119=1,IF(VLOOKUP(K119,Inputs!$A$20:$G$29,6,FALSE)="Base Increase",VLOOKUP(K119,Inputs!$A$7:$G$16,6,FALSE),0),0),0)</f>
        <v>0</v>
      </c>
      <c r="U119" s="48">
        <f ca="1">IFERROR(IF(J119=1,IF(VLOOKUP(K119,Inputs!$A$20:$G$29,7,FALSE)="Base Increase",VLOOKUP(K119,Inputs!$A$7:$G$16,7,FALSE),0),0),0)</f>
        <v>0</v>
      </c>
      <c r="V119" s="48">
        <f t="shared" ca="1" si="6"/>
        <v>0</v>
      </c>
      <c r="W119" s="48">
        <f t="shared" ca="1" si="7"/>
        <v>0</v>
      </c>
      <c r="X119" s="48">
        <f t="shared" ca="1" si="8"/>
        <v>0</v>
      </c>
      <c r="Y119" s="48">
        <f t="shared" ca="1" si="9"/>
        <v>0</v>
      </c>
      <c r="Z119" s="48">
        <f ca="1">IF(AND(K119&lt;=4,X119&gt;Inputs!$B$32),MAX(C119,Inputs!$B$32),X119)</f>
        <v>0</v>
      </c>
      <c r="AA119" s="48">
        <f ca="1">IF(AND(K119&lt;=4,Y119&gt;Inputs!$B$32),MAX(C119,Inputs!$B$32),Y119)</f>
        <v>0</v>
      </c>
      <c r="AB119" s="48">
        <f ca="1">IF(AND(K119&lt;=7,Z119&gt;Inputs!$B$33),MAX(C119,Inputs!$B$33),Z119)</f>
        <v>0</v>
      </c>
      <c r="AC119" s="48">
        <f ca="1">IF(Y119&gt;Inputs!$B$34,Inputs!$B$34,AA119)</f>
        <v>0</v>
      </c>
      <c r="AD119" s="48">
        <f ca="1">IF(AB119&gt;Inputs!$B$34,Inputs!$B$34,AB119)</f>
        <v>0</v>
      </c>
      <c r="AE119" s="48">
        <f ca="1">IF(AC119&gt;Inputs!$B$34,Inputs!$B$34,AC119)</f>
        <v>0</v>
      </c>
      <c r="AF119" s="49">
        <f ca="1">IF(AND(E119=1,G119=0),Inputs!$B$3,AD119)</f>
        <v>0</v>
      </c>
      <c r="AG119" s="49">
        <f ca="1">IF(AND(E119=1,G119=0),Inputs!$B$3,AE119)</f>
        <v>0</v>
      </c>
    </row>
    <row r="120" spans="1:33" x14ac:dyDescent="0.25">
      <c r="A120" s="6">
        <f>'Salary and Rating'!A121</f>
        <v>0</v>
      </c>
      <c r="B120" s="6">
        <f>'Salary and Rating'!B121</f>
        <v>0</v>
      </c>
      <c r="C120" s="14">
        <f ca="1">'2012-2013'!AF120</f>
        <v>0</v>
      </c>
      <c r="D120" s="44">
        <f ca="1">IF('2012-2013'!G120=0,0,'2012-2013'!D120+1)</f>
        <v>0</v>
      </c>
      <c r="E120" s="48">
        <f>'2012-2013'!E120</f>
        <v>0</v>
      </c>
      <c r="F120" s="42">
        <f ca="1">IF('Salary and Rating'!F121=1,VLOOKUP(D120,'Attrition Probabilities'!$A$5:$E$45,2,TRUE),IF('Salary and Rating'!F121=2,VLOOKUP(D120,'Attrition Probabilities'!$A$5:$E$45,3,TRUE),IF('Salary and Rating'!F121=3,VLOOKUP(D120,'Attrition Probabilities'!$A$5:$E$45,4,TRUE),IF('Salary and Rating'!F121=4,VLOOKUP(D120,'Attrition Probabilities'!$A$5:$E$45,5,TRUE),0))))</f>
        <v>0</v>
      </c>
      <c r="G120" s="48">
        <f t="shared" ca="1" si="5"/>
        <v>0</v>
      </c>
      <c r="H120" s="48">
        <f ca="1">IF(E120=0,0,IF(RAND()&lt;'Demand Component Probability'!$B$4,1,0))</f>
        <v>0</v>
      </c>
      <c r="I120" s="48">
        <f ca="1">IF(E120=0,0,IF(RAND()&lt;'Demand Component Probability'!$B$5,1,0))</f>
        <v>0</v>
      </c>
      <c r="J120" s="48">
        <f ca="1">IF(E120=0,0,IF(RAND()&lt;'Demand Component Probability'!$B$6,1,0))</f>
        <v>0</v>
      </c>
      <c r="K120" s="48">
        <f ca="1">'Salary and Rating'!L121</f>
        <v>0</v>
      </c>
      <c r="L120" s="48">
        <f ca="1">IFERROR(IF(VLOOKUP(K120,Inputs!$A$20:$G$29,3,FALSE)="Stipend Award",VLOOKUP(K120,Inputs!$A$7:$G$16,3,FALSE),0),0)</f>
        <v>0</v>
      </c>
      <c r="M120" s="48">
        <f ca="1">IFERROR(IF(VLOOKUP(K120,Inputs!$A$20:$G$29,4,FALSE)="Stipend Award",VLOOKUP(K120,Inputs!$A$7:$G$16,4,FALSE),0),0)</f>
        <v>0</v>
      </c>
      <c r="N120" s="48">
        <f ca="1">IFERROR(IF(H120=1,IF(VLOOKUP(K120,Inputs!$A$20:$G$29,5,FALSE)="Stipend Award",VLOOKUP(K120,Inputs!$A$7:$G$16,5,FALSE),0),0),0)</f>
        <v>0</v>
      </c>
      <c r="O120" s="48">
        <f ca="1">IFERROR(IF(I120=1,IF(VLOOKUP(K120,Inputs!$A$20:$G$29,6,FALSE)="Stipend Award",VLOOKUP(K120,Inputs!$A$7:$G$16,6,FALSE),0),0),0)</f>
        <v>0</v>
      </c>
      <c r="P120" s="48">
        <f ca="1">IFERROR(IF(J120=1,IF(VLOOKUP(K120,Inputs!$A$20:$G$29,7,FALSE)="Stipend Award",VLOOKUP(K120,Inputs!$A$7:$G$16,7,FALSE),0),0),0)</f>
        <v>0</v>
      </c>
      <c r="Q120" s="48">
        <f ca="1">IFERROR(IF(VLOOKUP(K120,Inputs!$A$20:$G$29,3,FALSE)="Base Increase",VLOOKUP(K120,Inputs!$A$7:$G$16,3,FALSE),0),0)</f>
        <v>0</v>
      </c>
      <c r="R120" s="48">
        <f ca="1">IFERROR(IF(VLOOKUP(K120,Inputs!$A$20:$G$29,4,FALSE)="Base Increase",VLOOKUP(K120,Inputs!$A$7:$G$16,4,FALSE),0),0)</f>
        <v>0</v>
      </c>
      <c r="S120" s="48">
        <f ca="1">IFERROR(IF(H120=1,IF(VLOOKUP(K120,Inputs!$A$20:$G$29,5,FALSE)="Base Increase",VLOOKUP(K120,Inputs!$A$7:$G$16,5,FALSE),0),0),0)</f>
        <v>0</v>
      </c>
      <c r="T120" s="48">
        <f ca="1">IFERROR(IF(I120=1,IF(VLOOKUP(K120,Inputs!$A$20:$G$29,6,FALSE)="Base Increase",VLOOKUP(K120,Inputs!$A$7:$G$16,6,FALSE),0),0),0)</f>
        <v>0</v>
      </c>
      <c r="U120" s="48">
        <f ca="1">IFERROR(IF(J120=1,IF(VLOOKUP(K120,Inputs!$A$20:$G$29,7,FALSE)="Base Increase",VLOOKUP(K120,Inputs!$A$7:$G$16,7,FALSE),0),0),0)</f>
        <v>0</v>
      </c>
      <c r="V120" s="48">
        <f t="shared" ca="1" si="6"/>
        <v>0</v>
      </c>
      <c r="W120" s="48">
        <f t="shared" ca="1" si="7"/>
        <v>0</v>
      </c>
      <c r="X120" s="48">
        <f t="shared" ca="1" si="8"/>
        <v>0</v>
      </c>
      <c r="Y120" s="48">
        <f t="shared" ca="1" si="9"/>
        <v>0</v>
      </c>
      <c r="Z120" s="48">
        <f ca="1">IF(AND(K120&lt;=4,X120&gt;Inputs!$B$32),MAX(C120,Inputs!$B$32),X120)</f>
        <v>0</v>
      </c>
      <c r="AA120" s="48">
        <f ca="1">IF(AND(K120&lt;=4,Y120&gt;Inputs!$B$32),MAX(C120,Inputs!$B$32),Y120)</f>
        <v>0</v>
      </c>
      <c r="AB120" s="48">
        <f ca="1">IF(AND(K120&lt;=7,Z120&gt;Inputs!$B$33),MAX(C120,Inputs!$B$33),Z120)</f>
        <v>0</v>
      </c>
      <c r="AC120" s="48">
        <f ca="1">IF(Y120&gt;Inputs!$B$34,Inputs!$B$34,AA120)</f>
        <v>0</v>
      </c>
      <c r="AD120" s="48">
        <f ca="1">IF(AB120&gt;Inputs!$B$34,Inputs!$B$34,AB120)</f>
        <v>0</v>
      </c>
      <c r="AE120" s="48">
        <f ca="1">IF(AC120&gt;Inputs!$B$34,Inputs!$B$34,AC120)</f>
        <v>0</v>
      </c>
      <c r="AF120" s="49">
        <f ca="1">IF(AND(E120=1,G120=0),Inputs!$B$3,AD120)</f>
        <v>0</v>
      </c>
      <c r="AG120" s="49">
        <f ca="1">IF(AND(E120=1,G120=0),Inputs!$B$3,AE120)</f>
        <v>0</v>
      </c>
    </row>
    <row r="121" spans="1:33" x14ac:dyDescent="0.25">
      <c r="A121" s="6">
        <f>'Salary and Rating'!A122</f>
        <v>0</v>
      </c>
      <c r="B121" s="6">
        <f>'Salary and Rating'!B122</f>
        <v>0</v>
      </c>
      <c r="C121" s="14">
        <f ca="1">'2012-2013'!AF121</f>
        <v>0</v>
      </c>
      <c r="D121" s="44">
        <f ca="1">IF('2012-2013'!G121=0,0,'2012-2013'!D121+1)</f>
        <v>0</v>
      </c>
      <c r="E121" s="48">
        <f>'2012-2013'!E121</f>
        <v>0</v>
      </c>
      <c r="F121" s="42">
        <f ca="1">IF('Salary and Rating'!F122=1,VLOOKUP(D121,'Attrition Probabilities'!$A$5:$E$45,2,TRUE),IF('Salary and Rating'!F122=2,VLOOKUP(D121,'Attrition Probabilities'!$A$5:$E$45,3,TRUE),IF('Salary and Rating'!F122=3,VLOOKUP(D121,'Attrition Probabilities'!$A$5:$E$45,4,TRUE),IF('Salary and Rating'!F122=4,VLOOKUP(D121,'Attrition Probabilities'!$A$5:$E$45,5,TRUE),0))))</f>
        <v>0</v>
      </c>
      <c r="G121" s="48">
        <f t="shared" ca="1" si="5"/>
        <v>0</v>
      </c>
      <c r="H121" s="48">
        <f ca="1">IF(E121=0,0,IF(RAND()&lt;'Demand Component Probability'!$B$4,1,0))</f>
        <v>0</v>
      </c>
      <c r="I121" s="48">
        <f ca="1">IF(E121=0,0,IF(RAND()&lt;'Demand Component Probability'!$B$5,1,0))</f>
        <v>0</v>
      </c>
      <c r="J121" s="48">
        <f ca="1">IF(E121=0,0,IF(RAND()&lt;'Demand Component Probability'!$B$6,1,0))</f>
        <v>0</v>
      </c>
      <c r="K121" s="48">
        <f ca="1">'Salary and Rating'!L122</f>
        <v>0</v>
      </c>
      <c r="L121" s="48">
        <f ca="1">IFERROR(IF(VLOOKUP(K121,Inputs!$A$20:$G$29,3,FALSE)="Stipend Award",VLOOKUP(K121,Inputs!$A$7:$G$16,3,FALSE),0),0)</f>
        <v>0</v>
      </c>
      <c r="M121" s="48">
        <f ca="1">IFERROR(IF(VLOOKUP(K121,Inputs!$A$20:$G$29,4,FALSE)="Stipend Award",VLOOKUP(K121,Inputs!$A$7:$G$16,4,FALSE),0),0)</f>
        <v>0</v>
      </c>
      <c r="N121" s="48">
        <f ca="1">IFERROR(IF(H121=1,IF(VLOOKUP(K121,Inputs!$A$20:$G$29,5,FALSE)="Stipend Award",VLOOKUP(K121,Inputs!$A$7:$G$16,5,FALSE),0),0),0)</f>
        <v>0</v>
      </c>
      <c r="O121" s="48">
        <f ca="1">IFERROR(IF(I121=1,IF(VLOOKUP(K121,Inputs!$A$20:$G$29,6,FALSE)="Stipend Award",VLOOKUP(K121,Inputs!$A$7:$G$16,6,FALSE),0),0),0)</f>
        <v>0</v>
      </c>
      <c r="P121" s="48">
        <f ca="1">IFERROR(IF(J121=1,IF(VLOOKUP(K121,Inputs!$A$20:$G$29,7,FALSE)="Stipend Award",VLOOKUP(K121,Inputs!$A$7:$G$16,7,FALSE),0),0),0)</f>
        <v>0</v>
      </c>
      <c r="Q121" s="48">
        <f ca="1">IFERROR(IF(VLOOKUP(K121,Inputs!$A$20:$G$29,3,FALSE)="Base Increase",VLOOKUP(K121,Inputs!$A$7:$G$16,3,FALSE),0),0)</f>
        <v>0</v>
      </c>
      <c r="R121" s="48">
        <f ca="1">IFERROR(IF(VLOOKUP(K121,Inputs!$A$20:$G$29,4,FALSE)="Base Increase",VLOOKUP(K121,Inputs!$A$7:$G$16,4,FALSE),0),0)</f>
        <v>0</v>
      </c>
      <c r="S121" s="48">
        <f ca="1">IFERROR(IF(H121=1,IF(VLOOKUP(K121,Inputs!$A$20:$G$29,5,FALSE)="Base Increase",VLOOKUP(K121,Inputs!$A$7:$G$16,5,FALSE),0),0),0)</f>
        <v>0</v>
      </c>
      <c r="T121" s="48">
        <f ca="1">IFERROR(IF(I121=1,IF(VLOOKUP(K121,Inputs!$A$20:$G$29,6,FALSE)="Base Increase",VLOOKUP(K121,Inputs!$A$7:$G$16,6,FALSE),0),0),0)</f>
        <v>0</v>
      </c>
      <c r="U121" s="48">
        <f ca="1">IFERROR(IF(J121=1,IF(VLOOKUP(K121,Inputs!$A$20:$G$29,7,FALSE)="Base Increase",VLOOKUP(K121,Inputs!$A$7:$G$16,7,FALSE),0),0),0)</f>
        <v>0</v>
      </c>
      <c r="V121" s="48">
        <f t="shared" ca="1" si="6"/>
        <v>0</v>
      </c>
      <c r="W121" s="48">
        <f t="shared" ca="1" si="7"/>
        <v>0</v>
      </c>
      <c r="X121" s="48">
        <f t="shared" ca="1" si="8"/>
        <v>0</v>
      </c>
      <c r="Y121" s="48">
        <f t="shared" ca="1" si="9"/>
        <v>0</v>
      </c>
      <c r="Z121" s="48">
        <f ca="1">IF(AND(K121&lt;=4,X121&gt;Inputs!$B$32),MAX(C121,Inputs!$B$32),X121)</f>
        <v>0</v>
      </c>
      <c r="AA121" s="48">
        <f ca="1">IF(AND(K121&lt;=4,Y121&gt;Inputs!$B$32),MAX(C121,Inputs!$B$32),Y121)</f>
        <v>0</v>
      </c>
      <c r="AB121" s="48">
        <f ca="1">IF(AND(K121&lt;=7,Z121&gt;Inputs!$B$33),MAX(C121,Inputs!$B$33),Z121)</f>
        <v>0</v>
      </c>
      <c r="AC121" s="48">
        <f ca="1">IF(Y121&gt;Inputs!$B$34,Inputs!$B$34,AA121)</f>
        <v>0</v>
      </c>
      <c r="AD121" s="48">
        <f ca="1">IF(AB121&gt;Inputs!$B$34,Inputs!$B$34,AB121)</f>
        <v>0</v>
      </c>
      <c r="AE121" s="48">
        <f ca="1">IF(AC121&gt;Inputs!$B$34,Inputs!$B$34,AC121)</f>
        <v>0</v>
      </c>
      <c r="AF121" s="49">
        <f ca="1">IF(AND(E121=1,G121=0),Inputs!$B$3,AD121)</f>
        <v>0</v>
      </c>
      <c r="AG121" s="49">
        <f ca="1">IF(AND(E121=1,G121=0),Inputs!$B$3,AE121)</f>
        <v>0</v>
      </c>
    </row>
    <row r="122" spans="1:33" x14ac:dyDescent="0.25">
      <c r="A122" s="6">
        <f>'Salary and Rating'!A123</f>
        <v>0</v>
      </c>
      <c r="B122" s="6">
        <f>'Salary and Rating'!B123</f>
        <v>0</v>
      </c>
      <c r="C122" s="14">
        <f ca="1">'2012-2013'!AF122</f>
        <v>0</v>
      </c>
      <c r="D122" s="44">
        <f ca="1">IF('2012-2013'!G122=0,0,'2012-2013'!D122+1)</f>
        <v>0</v>
      </c>
      <c r="E122" s="48">
        <f>'2012-2013'!E122</f>
        <v>0</v>
      </c>
      <c r="F122" s="42">
        <f ca="1">IF('Salary and Rating'!F123=1,VLOOKUP(D122,'Attrition Probabilities'!$A$5:$E$45,2,TRUE),IF('Salary and Rating'!F123=2,VLOOKUP(D122,'Attrition Probabilities'!$A$5:$E$45,3,TRUE),IF('Salary and Rating'!F123=3,VLOOKUP(D122,'Attrition Probabilities'!$A$5:$E$45,4,TRUE),IF('Salary and Rating'!F123=4,VLOOKUP(D122,'Attrition Probabilities'!$A$5:$E$45,5,TRUE),0))))</f>
        <v>0</v>
      </c>
      <c r="G122" s="48">
        <f t="shared" ca="1" si="5"/>
        <v>0</v>
      </c>
      <c r="H122" s="48">
        <f ca="1">IF(E122=0,0,IF(RAND()&lt;'Demand Component Probability'!$B$4,1,0))</f>
        <v>0</v>
      </c>
      <c r="I122" s="48">
        <f ca="1">IF(E122=0,0,IF(RAND()&lt;'Demand Component Probability'!$B$5,1,0))</f>
        <v>0</v>
      </c>
      <c r="J122" s="48">
        <f ca="1">IF(E122=0,0,IF(RAND()&lt;'Demand Component Probability'!$B$6,1,0))</f>
        <v>0</v>
      </c>
      <c r="K122" s="48">
        <f ca="1">'Salary and Rating'!L123</f>
        <v>0</v>
      </c>
      <c r="L122" s="48">
        <f ca="1">IFERROR(IF(VLOOKUP(K122,Inputs!$A$20:$G$29,3,FALSE)="Stipend Award",VLOOKUP(K122,Inputs!$A$7:$G$16,3,FALSE),0),0)</f>
        <v>0</v>
      </c>
      <c r="M122" s="48">
        <f ca="1">IFERROR(IF(VLOOKUP(K122,Inputs!$A$20:$G$29,4,FALSE)="Stipend Award",VLOOKUP(K122,Inputs!$A$7:$G$16,4,FALSE),0),0)</f>
        <v>0</v>
      </c>
      <c r="N122" s="48">
        <f ca="1">IFERROR(IF(H122=1,IF(VLOOKUP(K122,Inputs!$A$20:$G$29,5,FALSE)="Stipend Award",VLOOKUP(K122,Inputs!$A$7:$G$16,5,FALSE),0),0),0)</f>
        <v>0</v>
      </c>
      <c r="O122" s="48">
        <f ca="1">IFERROR(IF(I122=1,IF(VLOOKUP(K122,Inputs!$A$20:$G$29,6,FALSE)="Stipend Award",VLOOKUP(K122,Inputs!$A$7:$G$16,6,FALSE),0),0),0)</f>
        <v>0</v>
      </c>
      <c r="P122" s="48">
        <f ca="1">IFERROR(IF(J122=1,IF(VLOOKUP(K122,Inputs!$A$20:$G$29,7,FALSE)="Stipend Award",VLOOKUP(K122,Inputs!$A$7:$G$16,7,FALSE),0),0),0)</f>
        <v>0</v>
      </c>
      <c r="Q122" s="48">
        <f ca="1">IFERROR(IF(VLOOKUP(K122,Inputs!$A$20:$G$29,3,FALSE)="Base Increase",VLOOKUP(K122,Inputs!$A$7:$G$16,3,FALSE),0),0)</f>
        <v>0</v>
      </c>
      <c r="R122" s="48">
        <f ca="1">IFERROR(IF(VLOOKUP(K122,Inputs!$A$20:$G$29,4,FALSE)="Base Increase",VLOOKUP(K122,Inputs!$A$7:$G$16,4,FALSE),0),0)</f>
        <v>0</v>
      </c>
      <c r="S122" s="48">
        <f ca="1">IFERROR(IF(H122=1,IF(VLOOKUP(K122,Inputs!$A$20:$G$29,5,FALSE)="Base Increase",VLOOKUP(K122,Inputs!$A$7:$G$16,5,FALSE),0),0),0)</f>
        <v>0</v>
      </c>
      <c r="T122" s="48">
        <f ca="1">IFERROR(IF(I122=1,IF(VLOOKUP(K122,Inputs!$A$20:$G$29,6,FALSE)="Base Increase",VLOOKUP(K122,Inputs!$A$7:$G$16,6,FALSE),0),0),0)</f>
        <v>0</v>
      </c>
      <c r="U122" s="48">
        <f ca="1">IFERROR(IF(J122=1,IF(VLOOKUP(K122,Inputs!$A$20:$G$29,7,FALSE)="Base Increase",VLOOKUP(K122,Inputs!$A$7:$G$16,7,FALSE),0),0),0)</f>
        <v>0</v>
      </c>
      <c r="V122" s="48">
        <f t="shared" ca="1" si="6"/>
        <v>0</v>
      </c>
      <c r="W122" s="48">
        <f t="shared" ca="1" si="7"/>
        <v>0</v>
      </c>
      <c r="X122" s="48">
        <f t="shared" ca="1" si="8"/>
        <v>0</v>
      </c>
      <c r="Y122" s="48">
        <f t="shared" ca="1" si="9"/>
        <v>0</v>
      </c>
      <c r="Z122" s="48">
        <f ca="1">IF(AND(K122&lt;=4,X122&gt;Inputs!$B$32),MAX(C122,Inputs!$B$32),X122)</f>
        <v>0</v>
      </c>
      <c r="AA122" s="48">
        <f ca="1">IF(AND(K122&lt;=4,Y122&gt;Inputs!$B$32),MAX(C122,Inputs!$B$32),Y122)</f>
        <v>0</v>
      </c>
      <c r="AB122" s="48">
        <f ca="1">IF(AND(K122&lt;=7,Z122&gt;Inputs!$B$33),MAX(C122,Inputs!$B$33),Z122)</f>
        <v>0</v>
      </c>
      <c r="AC122" s="48">
        <f ca="1">IF(Y122&gt;Inputs!$B$34,Inputs!$B$34,AA122)</f>
        <v>0</v>
      </c>
      <c r="AD122" s="48">
        <f ca="1">IF(AB122&gt;Inputs!$B$34,Inputs!$B$34,AB122)</f>
        <v>0</v>
      </c>
      <c r="AE122" s="48">
        <f ca="1">IF(AC122&gt;Inputs!$B$34,Inputs!$B$34,AC122)</f>
        <v>0</v>
      </c>
      <c r="AF122" s="49">
        <f ca="1">IF(AND(E122=1,G122=0),Inputs!$B$3,AD122)</f>
        <v>0</v>
      </c>
      <c r="AG122" s="49">
        <f ca="1">IF(AND(E122=1,G122=0),Inputs!$B$3,AE122)</f>
        <v>0</v>
      </c>
    </row>
    <row r="123" spans="1:33" x14ac:dyDescent="0.25">
      <c r="A123" s="6">
        <f>'Salary and Rating'!A124</f>
        <v>0</v>
      </c>
      <c r="B123" s="6">
        <f>'Salary and Rating'!B124</f>
        <v>0</v>
      </c>
      <c r="C123" s="14">
        <f ca="1">'2012-2013'!AF123</f>
        <v>0</v>
      </c>
      <c r="D123" s="44">
        <f ca="1">IF('2012-2013'!G123=0,0,'2012-2013'!D123+1)</f>
        <v>0</v>
      </c>
      <c r="E123" s="48">
        <f>'2012-2013'!E123</f>
        <v>0</v>
      </c>
      <c r="F123" s="42">
        <f ca="1">IF('Salary and Rating'!F124=1,VLOOKUP(D123,'Attrition Probabilities'!$A$5:$E$45,2,TRUE),IF('Salary and Rating'!F124=2,VLOOKUP(D123,'Attrition Probabilities'!$A$5:$E$45,3,TRUE),IF('Salary and Rating'!F124=3,VLOOKUP(D123,'Attrition Probabilities'!$A$5:$E$45,4,TRUE),IF('Salary and Rating'!F124=4,VLOOKUP(D123,'Attrition Probabilities'!$A$5:$E$45,5,TRUE),0))))</f>
        <v>0</v>
      </c>
      <c r="G123" s="48">
        <f t="shared" ca="1" si="5"/>
        <v>0</v>
      </c>
      <c r="H123" s="48">
        <f ca="1">IF(E123=0,0,IF(RAND()&lt;'Demand Component Probability'!$B$4,1,0))</f>
        <v>0</v>
      </c>
      <c r="I123" s="48">
        <f ca="1">IF(E123=0,0,IF(RAND()&lt;'Demand Component Probability'!$B$5,1,0))</f>
        <v>0</v>
      </c>
      <c r="J123" s="48">
        <f ca="1">IF(E123=0,0,IF(RAND()&lt;'Demand Component Probability'!$B$6,1,0))</f>
        <v>0</v>
      </c>
      <c r="K123" s="48">
        <f ca="1">'Salary and Rating'!L124</f>
        <v>0</v>
      </c>
      <c r="L123" s="48">
        <f ca="1">IFERROR(IF(VLOOKUP(K123,Inputs!$A$20:$G$29,3,FALSE)="Stipend Award",VLOOKUP(K123,Inputs!$A$7:$G$16,3,FALSE),0),0)</f>
        <v>0</v>
      </c>
      <c r="M123" s="48">
        <f ca="1">IFERROR(IF(VLOOKUP(K123,Inputs!$A$20:$G$29,4,FALSE)="Stipend Award",VLOOKUP(K123,Inputs!$A$7:$G$16,4,FALSE),0),0)</f>
        <v>0</v>
      </c>
      <c r="N123" s="48">
        <f ca="1">IFERROR(IF(H123=1,IF(VLOOKUP(K123,Inputs!$A$20:$G$29,5,FALSE)="Stipend Award",VLOOKUP(K123,Inputs!$A$7:$G$16,5,FALSE),0),0),0)</f>
        <v>0</v>
      </c>
      <c r="O123" s="48">
        <f ca="1">IFERROR(IF(I123=1,IF(VLOOKUP(K123,Inputs!$A$20:$G$29,6,FALSE)="Stipend Award",VLOOKUP(K123,Inputs!$A$7:$G$16,6,FALSE),0),0),0)</f>
        <v>0</v>
      </c>
      <c r="P123" s="48">
        <f ca="1">IFERROR(IF(J123=1,IF(VLOOKUP(K123,Inputs!$A$20:$G$29,7,FALSE)="Stipend Award",VLOOKUP(K123,Inputs!$A$7:$G$16,7,FALSE),0),0),0)</f>
        <v>0</v>
      </c>
      <c r="Q123" s="48">
        <f ca="1">IFERROR(IF(VLOOKUP(K123,Inputs!$A$20:$G$29,3,FALSE)="Base Increase",VLOOKUP(K123,Inputs!$A$7:$G$16,3,FALSE),0),0)</f>
        <v>0</v>
      </c>
      <c r="R123" s="48">
        <f ca="1">IFERROR(IF(VLOOKUP(K123,Inputs!$A$20:$G$29,4,FALSE)="Base Increase",VLOOKUP(K123,Inputs!$A$7:$G$16,4,FALSE),0),0)</f>
        <v>0</v>
      </c>
      <c r="S123" s="48">
        <f ca="1">IFERROR(IF(H123=1,IF(VLOOKUP(K123,Inputs!$A$20:$G$29,5,FALSE)="Base Increase",VLOOKUP(K123,Inputs!$A$7:$G$16,5,FALSE),0),0),0)</f>
        <v>0</v>
      </c>
      <c r="T123" s="48">
        <f ca="1">IFERROR(IF(I123=1,IF(VLOOKUP(K123,Inputs!$A$20:$G$29,6,FALSE)="Base Increase",VLOOKUP(K123,Inputs!$A$7:$G$16,6,FALSE),0),0),0)</f>
        <v>0</v>
      </c>
      <c r="U123" s="48">
        <f ca="1">IFERROR(IF(J123=1,IF(VLOOKUP(K123,Inputs!$A$20:$G$29,7,FALSE)="Base Increase",VLOOKUP(K123,Inputs!$A$7:$G$16,7,FALSE),0),0),0)</f>
        <v>0</v>
      </c>
      <c r="V123" s="48">
        <f t="shared" ca="1" si="6"/>
        <v>0</v>
      </c>
      <c r="W123" s="48">
        <f t="shared" ca="1" si="7"/>
        <v>0</v>
      </c>
      <c r="X123" s="48">
        <f t="shared" ca="1" si="8"/>
        <v>0</v>
      </c>
      <c r="Y123" s="48">
        <f t="shared" ca="1" si="9"/>
        <v>0</v>
      </c>
      <c r="Z123" s="48">
        <f ca="1">IF(AND(K123&lt;=4,X123&gt;Inputs!$B$32),MAX(C123,Inputs!$B$32),X123)</f>
        <v>0</v>
      </c>
      <c r="AA123" s="48">
        <f ca="1">IF(AND(K123&lt;=4,Y123&gt;Inputs!$B$32),MAX(C123,Inputs!$B$32),Y123)</f>
        <v>0</v>
      </c>
      <c r="AB123" s="48">
        <f ca="1">IF(AND(K123&lt;=7,Z123&gt;Inputs!$B$33),MAX(C123,Inputs!$B$33),Z123)</f>
        <v>0</v>
      </c>
      <c r="AC123" s="48">
        <f ca="1">IF(Y123&gt;Inputs!$B$34,Inputs!$B$34,AA123)</f>
        <v>0</v>
      </c>
      <c r="AD123" s="48">
        <f ca="1">IF(AB123&gt;Inputs!$B$34,Inputs!$B$34,AB123)</f>
        <v>0</v>
      </c>
      <c r="AE123" s="48">
        <f ca="1">IF(AC123&gt;Inputs!$B$34,Inputs!$B$34,AC123)</f>
        <v>0</v>
      </c>
      <c r="AF123" s="49">
        <f ca="1">IF(AND(E123=1,G123=0),Inputs!$B$3,AD123)</f>
        <v>0</v>
      </c>
      <c r="AG123" s="49">
        <f ca="1">IF(AND(E123=1,G123=0),Inputs!$B$3,AE123)</f>
        <v>0</v>
      </c>
    </row>
    <row r="124" spans="1:33" x14ac:dyDescent="0.25">
      <c r="A124" s="6">
        <f>'Salary and Rating'!A125</f>
        <v>0</v>
      </c>
      <c r="B124" s="6">
        <f>'Salary and Rating'!B125</f>
        <v>0</v>
      </c>
      <c r="C124" s="14">
        <f ca="1">'2012-2013'!AF124</f>
        <v>0</v>
      </c>
      <c r="D124" s="44">
        <f ca="1">IF('2012-2013'!G124=0,0,'2012-2013'!D124+1)</f>
        <v>0</v>
      </c>
      <c r="E124" s="48">
        <f>'2012-2013'!E124</f>
        <v>0</v>
      </c>
      <c r="F124" s="42">
        <f ca="1">IF('Salary and Rating'!F125=1,VLOOKUP(D124,'Attrition Probabilities'!$A$5:$E$45,2,TRUE),IF('Salary and Rating'!F125=2,VLOOKUP(D124,'Attrition Probabilities'!$A$5:$E$45,3,TRUE),IF('Salary and Rating'!F125=3,VLOOKUP(D124,'Attrition Probabilities'!$A$5:$E$45,4,TRUE),IF('Salary and Rating'!F125=4,VLOOKUP(D124,'Attrition Probabilities'!$A$5:$E$45,5,TRUE),0))))</f>
        <v>0</v>
      </c>
      <c r="G124" s="48">
        <f t="shared" ca="1" si="5"/>
        <v>0</v>
      </c>
      <c r="H124" s="48">
        <f ca="1">IF(E124=0,0,IF(RAND()&lt;'Demand Component Probability'!$B$4,1,0))</f>
        <v>0</v>
      </c>
      <c r="I124" s="48">
        <f ca="1">IF(E124=0,0,IF(RAND()&lt;'Demand Component Probability'!$B$5,1,0))</f>
        <v>0</v>
      </c>
      <c r="J124" s="48">
        <f ca="1">IF(E124=0,0,IF(RAND()&lt;'Demand Component Probability'!$B$6,1,0))</f>
        <v>0</v>
      </c>
      <c r="K124" s="48">
        <f ca="1">'Salary and Rating'!L125</f>
        <v>0</v>
      </c>
      <c r="L124" s="48">
        <f ca="1">IFERROR(IF(VLOOKUP(K124,Inputs!$A$20:$G$29,3,FALSE)="Stipend Award",VLOOKUP(K124,Inputs!$A$7:$G$16,3,FALSE),0),0)</f>
        <v>0</v>
      </c>
      <c r="M124" s="48">
        <f ca="1">IFERROR(IF(VLOOKUP(K124,Inputs!$A$20:$G$29,4,FALSE)="Stipend Award",VLOOKUP(K124,Inputs!$A$7:$G$16,4,FALSE),0),0)</f>
        <v>0</v>
      </c>
      <c r="N124" s="48">
        <f ca="1">IFERROR(IF(H124=1,IF(VLOOKUP(K124,Inputs!$A$20:$G$29,5,FALSE)="Stipend Award",VLOOKUP(K124,Inputs!$A$7:$G$16,5,FALSE),0),0),0)</f>
        <v>0</v>
      </c>
      <c r="O124" s="48">
        <f ca="1">IFERROR(IF(I124=1,IF(VLOOKUP(K124,Inputs!$A$20:$G$29,6,FALSE)="Stipend Award",VLOOKUP(K124,Inputs!$A$7:$G$16,6,FALSE),0),0),0)</f>
        <v>0</v>
      </c>
      <c r="P124" s="48">
        <f ca="1">IFERROR(IF(J124=1,IF(VLOOKUP(K124,Inputs!$A$20:$G$29,7,FALSE)="Stipend Award",VLOOKUP(K124,Inputs!$A$7:$G$16,7,FALSE),0),0),0)</f>
        <v>0</v>
      </c>
      <c r="Q124" s="48">
        <f ca="1">IFERROR(IF(VLOOKUP(K124,Inputs!$A$20:$G$29,3,FALSE)="Base Increase",VLOOKUP(K124,Inputs!$A$7:$G$16,3,FALSE),0),0)</f>
        <v>0</v>
      </c>
      <c r="R124" s="48">
        <f ca="1">IFERROR(IF(VLOOKUP(K124,Inputs!$A$20:$G$29,4,FALSE)="Base Increase",VLOOKUP(K124,Inputs!$A$7:$G$16,4,FALSE),0),0)</f>
        <v>0</v>
      </c>
      <c r="S124" s="48">
        <f ca="1">IFERROR(IF(H124=1,IF(VLOOKUP(K124,Inputs!$A$20:$G$29,5,FALSE)="Base Increase",VLOOKUP(K124,Inputs!$A$7:$G$16,5,FALSE),0),0),0)</f>
        <v>0</v>
      </c>
      <c r="T124" s="48">
        <f ca="1">IFERROR(IF(I124=1,IF(VLOOKUP(K124,Inputs!$A$20:$G$29,6,FALSE)="Base Increase",VLOOKUP(K124,Inputs!$A$7:$G$16,6,FALSE),0),0),0)</f>
        <v>0</v>
      </c>
      <c r="U124" s="48">
        <f ca="1">IFERROR(IF(J124=1,IF(VLOOKUP(K124,Inputs!$A$20:$G$29,7,FALSE)="Base Increase",VLOOKUP(K124,Inputs!$A$7:$G$16,7,FALSE),0),0),0)</f>
        <v>0</v>
      </c>
      <c r="V124" s="48">
        <f t="shared" ca="1" si="6"/>
        <v>0</v>
      </c>
      <c r="W124" s="48">
        <f t="shared" ca="1" si="7"/>
        <v>0</v>
      </c>
      <c r="X124" s="48">
        <f t="shared" ca="1" si="8"/>
        <v>0</v>
      </c>
      <c r="Y124" s="48">
        <f t="shared" ca="1" si="9"/>
        <v>0</v>
      </c>
      <c r="Z124" s="48">
        <f ca="1">IF(AND(K124&lt;=4,X124&gt;Inputs!$B$32),MAX(C124,Inputs!$B$32),X124)</f>
        <v>0</v>
      </c>
      <c r="AA124" s="48">
        <f ca="1">IF(AND(K124&lt;=4,Y124&gt;Inputs!$B$32),MAX(C124,Inputs!$B$32),Y124)</f>
        <v>0</v>
      </c>
      <c r="AB124" s="48">
        <f ca="1">IF(AND(K124&lt;=7,Z124&gt;Inputs!$B$33),MAX(C124,Inputs!$B$33),Z124)</f>
        <v>0</v>
      </c>
      <c r="AC124" s="48">
        <f ca="1">IF(Y124&gt;Inputs!$B$34,Inputs!$B$34,AA124)</f>
        <v>0</v>
      </c>
      <c r="AD124" s="48">
        <f ca="1">IF(AB124&gt;Inputs!$B$34,Inputs!$B$34,AB124)</f>
        <v>0</v>
      </c>
      <c r="AE124" s="48">
        <f ca="1">IF(AC124&gt;Inputs!$B$34,Inputs!$B$34,AC124)</f>
        <v>0</v>
      </c>
      <c r="AF124" s="49">
        <f ca="1">IF(AND(E124=1,G124=0),Inputs!$B$3,AD124)</f>
        <v>0</v>
      </c>
      <c r="AG124" s="49">
        <f ca="1">IF(AND(E124=1,G124=0),Inputs!$B$3,AE124)</f>
        <v>0</v>
      </c>
    </row>
    <row r="125" spans="1:33" x14ac:dyDescent="0.25">
      <c r="A125" s="6">
        <f>'Salary and Rating'!A126</f>
        <v>0</v>
      </c>
      <c r="B125" s="6">
        <f>'Salary and Rating'!B126</f>
        <v>0</v>
      </c>
      <c r="C125" s="14">
        <f ca="1">'2012-2013'!AF125</f>
        <v>0</v>
      </c>
      <c r="D125" s="44">
        <f ca="1">IF('2012-2013'!G125=0,0,'2012-2013'!D125+1)</f>
        <v>0</v>
      </c>
      <c r="E125" s="48">
        <f>'2012-2013'!E125</f>
        <v>0</v>
      </c>
      <c r="F125" s="42">
        <f ca="1">IF('Salary and Rating'!F126=1,VLOOKUP(D125,'Attrition Probabilities'!$A$5:$E$45,2,TRUE),IF('Salary and Rating'!F126=2,VLOOKUP(D125,'Attrition Probabilities'!$A$5:$E$45,3,TRUE),IF('Salary and Rating'!F126=3,VLOOKUP(D125,'Attrition Probabilities'!$A$5:$E$45,4,TRUE),IF('Salary and Rating'!F126=4,VLOOKUP(D125,'Attrition Probabilities'!$A$5:$E$45,5,TRUE),0))))</f>
        <v>0</v>
      </c>
      <c r="G125" s="48">
        <f t="shared" ca="1" si="5"/>
        <v>0</v>
      </c>
      <c r="H125" s="48">
        <f ca="1">IF(E125=0,0,IF(RAND()&lt;'Demand Component Probability'!$B$4,1,0))</f>
        <v>0</v>
      </c>
      <c r="I125" s="48">
        <f ca="1">IF(E125=0,0,IF(RAND()&lt;'Demand Component Probability'!$B$5,1,0))</f>
        <v>0</v>
      </c>
      <c r="J125" s="48">
        <f ca="1">IF(E125=0,0,IF(RAND()&lt;'Demand Component Probability'!$B$6,1,0))</f>
        <v>0</v>
      </c>
      <c r="K125" s="48">
        <f ca="1">'Salary and Rating'!L126</f>
        <v>0</v>
      </c>
      <c r="L125" s="48">
        <f ca="1">IFERROR(IF(VLOOKUP(K125,Inputs!$A$20:$G$29,3,FALSE)="Stipend Award",VLOOKUP(K125,Inputs!$A$7:$G$16,3,FALSE),0),0)</f>
        <v>0</v>
      </c>
      <c r="M125" s="48">
        <f ca="1">IFERROR(IF(VLOOKUP(K125,Inputs!$A$20:$G$29,4,FALSE)="Stipend Award",VLOOKUP(K125,Inputs!$A$7:$G$16,4,FALSE),0),0)</f>
        <v>0</v>
      </c>
      <c r="N125" s="48">
        <f ca="1">IFERROR(IF(H125=1,IF(VLOOKUP(K125,Inputs!$A$20:$G$29,5,FALSE)="Stipend Award",VLOOKUP(K125,Inputs!$A$7:$G$16,5,FALSE),0),0),0)</f>
        <v>0</v>
      </c>
      <c r="O125" s="48">
        <f ca="1">IFERROR(IF(I125=1,IF(VLOOKUP(K125,Inputs!$A$20:$G$29,6,FALSE)="Stipend Award",VLOOKUP(K125,Inputs!$A$7:$G$16,6,FALSE),0),0),0)</f>
        <v>0</v>
      </c>
      <c r="P125" s="48">
        <f ca="1">IFERROR(IF(J125=1,IF(VLOOKUP(K125,Inputs!$A$20:$G$29,7,FALSE)="Stipend Award",VLOOKUP(K125,Inputs!$A$7:$G$16,7,FALSE),0),0),0)</f>
        <v>0</v>
      </c>
      <c r="Q125" s="48">
        <f ca="1">IFERROR(IF(VLOOKUP(K125,Inputs!$A$20:$G$29,3,FALSE)="Base Increase",VLOOKUP(K125,Inputs!$A$7:$G$16,3,FALSE),0),0)</f>
        <v>0</v>
      </c>
      <c r="R125" s="48">
        <f ca="1">IFERROR(IF(VLOOKUP(K125,Inputs!$A$20:$G$29,4,FALSE)="Base Increase",VLOOKUP(K125,Inputs!$A$7:$G$16,4,FALSE),0),0)</f>
        <v>0</v>
      </c>
      <c r="S125" s="48">
        <f ca="1">IFERROR(IF(H125=1,IF(VLOOKUP(K125,Inputs!$A$20:$G$29,5,FALSE)="Base Increase",VLOOKUP(K125,Inputs!$A$7:$G$16,5,FALSE),0),0),0)</f>
        <v>0</v>
      </c>
      <c r="T125" s="48">
        <f ca="1">IFERROR(IF(I125=1,IF(VLOOKUP(K125,Inputs!$A$20:$G$29,6,FALSE)="Base Increase",VLOOKUP(K125,Inputs!$A$7:$G$16,6,FALSE),0),0),0)</f>
        <v>0</v>
      </c>
      <c r="U125" s="48">
        <f ca="1">IFERROR(IF(J125=1,IF(VLOOKUP(K125,Inputs!$A$20:$G$29,7,FALSE)="Base Increase",VLOOKUP(K125,Inputs!$A$7:$G$16,7,FALSE),0),0),0)</f>
        <v>0</v>
      </c>
      <c r="V125" s="48">
        <f t="shared" ca="1" si="6"/>
        <v>0</v>
      </c>
      <c r="W125" s="48">
        <f t="shared" ca="1" si="7"/>
        <v>0</v>
      </c>
      <c r="X125" s="48">
        <f t="shared" ca="1" si="8"/>
        <v>0</v>
      </c>
      <c r="Y125" s="48">
        <f t="shared" ca="1" si="9"/>
        <v>0</v>
      </c>
      <c r="Z125" s="48">
        <f ca="1">IF(AND(K125&lt;=4,X125&gt;Inputs!$B$32),MAX(C125,Inputs!$B$32),X125)</f>
        <v>0</v>
      </c>
      <c r="AA125" s="48">
        <f ca="1">IF(AND(K125&lt;=4,Y125&gt;Inputs!$B$32),MAX(C125,Inputs!$B$32),Y125)</f>
        <v>0</v>
      </c>
      <c r="AB125" s="48">
        <f ca="1">IF(AND(K125&lt;=7,Z125&gt;Inputs!$B$33),MAX(C125,Inputs!$B$33),Z125)</f>
        <v>0</v>
      </c>
      <c r="AC125" s="48">
        <f ca="1">IF(Y125&gt;Inputs!$B$34,Inputs!$B$34,AA125)</f>
        <v>0</v>
      </c>
      <c r="AD125" s="48">
        <f ca="1">IF(AB125&gt;Inputs!$B$34,Inputs!$B$34,AB125)</f>
        <v>0</v>
      </c>
      <c r="AE125" s="48">
        <f ca="1">IF(AC125&gt;Inputs!$B$34,Inputs!$B$34,AC125)</f>
        <v>0</v>
      </c>
      <c r="AF125" s="49">
        <f ca="1">IF(AND(E125=1,G125=0),Inputs!$B$3,AD125)</f>
        <v>0</v>
      </c>
      <c r="AG125" s="49">
        <f ca="1">IF(AND(E125=1,G125=0),Inputs!$B$3,AE125)</f>
        <v>0</v>
      </c>
    </row>
    <row r="126" spans="1:33" x14ac:dyDescent="0.25">
      <c r="A126" s="6">
        <f>'Salary and Rating'!A127</f>
        <v>0</v>
      </c>
      <c r="B126" s="6">
        <f>'Salary and Rating'!B127</f>
        <v>0</v>
      </c>
      <c r="C126" s="14">
        <f ca="1">'2012-2013'!AF126</f>
        <v>0</v>
      </c>
      <c r="D126" s="44">
        <f ca="1">IF('2012-2013'!G126=0,0,'2012-2013'!D126+1)</f>
        <v>0</v>
      </c>
      <c r="E126" s="48">
        <f>'2012-2013'!E126</f>
        <v>0</v>
      </c>
      <c r="F126" s="42">
        <f ca="1">IF('Salary and Rating'!F127=1,VLOOKUP(D126,'Attrition Probabilities'!$A$5:$E$45,2,TRUE),IF('Salary and Rating'!F127=2,VLOOKUP(D126,'Attrition Probabilities'!$A$5:$E$45,3,TRUE),IF('Salary and Rating'!F127=3,VLOOKUP(D126,'Attrition Probabilities'!$A$5:$E$45,4,TRUE),IF('Salary and Rating'!F127=4,VLOOKUP(D126,'Attrition Probabilities'!$A$5:$E$45,5,TRUE),0))))</f>
        <v>0</v>
      </c>
      <c r="G126" s="48">
        <f t="shared" ca="1" si="5"/>
        <v>0</v>
      </c>
      <c r="H126" s="48">
        <f ca="1">IF(E126=0,0,IF(RAND()&lt;'Demand Component Probability'!$B$4,1,0))</f>
        <v>0</v>
      </c>
      <c r="I126" s="48">
        <f ca="1">IF(E126=0,0,IF(RAND()&lt;'Demand Component Probability'!$B$5,1,0))</f>
        <v>0</v>
      </c>
      <c r="J126" s="48">
        <f ca="1">IF(E126=0,0,IF(RAND()&lt;'Demand Component Probability'!$B$6,1,0))</f>
        <v>0</v>
      </c>
      <c r="K126" s="48">
        <f ca="1">'Salary and Rating'!L127</f>
        <v>0</v>
      </c>
      <c r="L126" s="48">
        <f ca="1">IFERROR(IF(VLOOKUP(K126,Inputs!$A$20:$G$29,3,FALSE)="Stipend Award",VLOOKUP(K126,Inputs!$A$7:$G$16,3,FALSE),0),0)</f>
        <v>0</v>
      </c>
      <c r="M126" s="48">
        <f ca="1">IFERROR(IF(VLOOKUP(K126,Inputs!$A$20:$G$29,4,FALSE)="Stipend Award",VLOOKUP(K126,Inputs!$A$7:$G$16,4,FALSE),0),0)</f>
        <v>0</v>
      </c>
      <c r="N126" s="48">
        <f ca="1">IFERROR(IF(H126=1,IF(VLOOKUP(K126,Inputs!$A$20:$G$29,5,FALSE)="Stipend Award",VLOOKUP(K126,Inputs!$A$7:$G$16,5,FALSE),0),0),0)</f>
        <v>0</v>
      </c>
      <c r="O126" s="48">
        <f ca="1">IFERROR(IF(I126=1,IF(VLOOKUP(K126,Inputs!$A$20:$G$29,6,FALSE)="Stipend Award",VLOOKUP(K126,Inputs!$A$7:$G$16,6,FALSE),0),0),0)</f>
        <v>0</v>
      </c>
      <c r="P126" s="48">
        <f ca="1">IFERROR(IF(J126=1,IF(VLOOKUP(K126,Inputs!$A$20:$G$29,7,FALSE)="Stipend Award",VLOOKUP(K126,Inputs!$A$7:$G$16,7,FALSE),0),0),0)</f>
        <v>0</v>
      </c>
      <c r="Q126" s="48">
        <f ca="1">IFERROR(IF(VLOOKUP(K126,Inputs!$A$20:$G$29,3,FALSE)="Base Increase",VLOOKUP(K126,Inputs!$A$7:$G$16,3,FALSE),0),0)</f>
        <v>0</v>
      </c>
      <c r="R126" s="48">
        <f ca="1">IFERROR(IF(VLOOKUP(K126,Inputs!$A$20:$G$29,4,FALSE)="Base Increase",VLOOKUP(K126,Inputs!$A$7:$G$16,4,FALSE),0),0)</f>
        <v>0</v>
      </c>
      <c r="S126" s="48">
        <f ca="1">IFERROR(IF(H126=1,IF(VLOOKUP(K126,Inputs!$A$20:$G$29,5,FALSE)="Base Increase",VLOOKUP(K126,Inputs!$A$7:$G$16,5,FALSE),0),0),0)</f>
        <v>0</v>
      </c>
      <c r="T126" s="48">
        <f ca="1">IFERROR(IF(I126=1,IF(VLOOKUP(K126,Inputs!$A$20:$G$29,6,FALSE)="Base Increase",VLOOKUP(K126,Inputs!$A$7:$G$16,6,FALSE),0),0),0)</f>
        <v>0</v>
      </c>
      <c r="U126" s="48">
        <f ca="1">IFERROR(IF(J126=1,IF(VLOOKUP(K126,Inputs!$A$20:$G$29,7,FALSE)="Base Increase",VLOOKUP(K126,Inputs!$A$7:$G$16,7,FALSE),0),0),0)</f>
        <v>0</v>
      </c>
      <c r="V126" s="48">
        <f t="shared" ca="1" si="6"/>
        <v>0</v>
      </c>
      <c r="W126" s="48">
        <f t="shared" ca="1" si="7"/>
        <v>0</v>
      </c>
      <c r="X126" s="48">
        <f t="shared" ca="1" si="8"/>
        <v>0</v>
      </c>
      <c r="Y126" s="48">
        <f t="shared" ca="1" si="9"/>
        <v>0</v>
      </c>
      <c r="Z126" s="48">
        <f ca="1">IF(AND(K126&lt;=4,X126&gt;Inputs!$B$32),MAX(C126,Inputs!$B$32),X126)</f>
        <v>0</v>
      </c>
      <c r="AA126" s="48">
        <f ca="1">IF(AND(K126&lt;=4,Y126&gt;Inputs!$B$32),MAX(C126,Inputs!$B$32),Y126)</f>
        <v>0</v>
      </c>
      <c r="AB126" s="48">
        <f ca="1">IF(AND(K126&lt;=7,Z126&gt;Inputs!$B$33),MAX(C126,Inputs!$B$33),Z126)</f>
        <v>0</v>
      </c>
      <c r="AC126" s="48">
        <f ca="1">IF(Y126&gt;Inputs!$B$34,Inputs!$B$34,AA126)</f>
        <v>0</v>
      </c>
      <c r="AD126" s="48">
        <f ca="1">IF(AB126&gt;Inputs!$B$34,Inputs!$B$34,AB126)</f>
        <v>0</v>
      </c>
      <c r="AE126" s="48">
        <f ca="1">IF(AC126&gt;Inputs!$B$34,Inputs!$B$34,AC126)</f>
        <v>0</v>
      </c>
      <c r="AF126" s="49">
        <f ca="1">IF(AND(E126=1,G126=0),Inputs!$B$3,AD126)</f>
        <v>0</v>
      </c>
      <c r="AG126" s="49">
        <f ca="1">IF(AND(E126=1,G126=0),Inputs!$B$3,AE126)</f>
        <v>0</v>
      </c>
    </row>
    <row r="127" spans="1:33" x14ac:dyDescent="0.25">
      <c r="A127" s="6">
        <f>'Salary and Rating'!A128</f>
        <v>0</v>
      </c>
      <c r="B127" s="6">
        <f>'Salary and Rating'!B128</f>
        <v>0</v>
      </c>
      <c r="C127" s="14">
        <f ca="1">'2012-2013'!AF127</f>
        <v>0</v>
      </c>
      <c r="D127" s="44">
        <f ca="1">IF('2012-2013'!G127=0,0,'2012-2013'!D127+1)</f>
        <v>0</v>
      </c>
      <c r="E127" s="48">
        <f>'2012-2013'!E127</f>
        <v>0</v>
      </c>
      <c r="F127" s="42">
        <f ca="1">IF('Salary and Rating'!F128=1,VLOOKUP(D127,'Attrition Probabilities'!$A$5:$E$45,2,TRUE),IF('Salary and Rating'!F128=2,VLOOKUP(D127,'Attrition Probabilities'!$A$5:$E$45,3,TRUE),IF('Salary and Rating'!F128=3,VLOOKUP(D127,'Attrition Probabilities'!$A$5:$E$45,4,TRUE),IF('Salary and Rating'!F128=4,VLOOKUP(D127,'Attrition Probabilities'!$A$5:$E$45,5,TRUE),0))))</f>
        <v>0</v>
      </c>
      <c r="G127" s="48">
        <f t="shared" ca="1" si="5"/>
        <v>0</v>
      </c>
      <c r="H127" s="48">
        <f ca="1">IF(E127=0,0,IF(RAND()&lt;'Demand Component Probability'!$B$4,1,0))</f>
        <v>0</v>
      </c>
      <c r="I127" s="48">
        <f ca="1">IF(E127=0,0,IF(RAND()&lt;'Demand Component Probability'!$B$5,1,0))</f>
        <v>0</v>
      </c>
      <c r="J127" s="48">
        <f ca="1">IF(E127=0,0,IF(RAND()&lt;'Demand Component Probability'!$B$6,1,0))</f>
        <v>0</v>
      </c>
      <c r="K127" s="48">
        <f ca="1">'Salary and Rating'!L128</f>
        <v>0</v>
      </c>
      <c r="L127" s="48">
        <f ca="1">IFERROR(IF(VLOOKUP(K127,Inputs!$A$20:$G$29,3,FALSE)="Stipend Award",VLOOKUP(K127,Inputs!$A$7:$G$16,3,FALSE),0),0)</f>
        <v>0</v>
      </c>
      <c r="M127" s="48">
        <f ca="1">IFERROR(IF(VLOOKUP(K127,Inputs!$A$20:$G$29,4,FALSE)="Stipend Award",VLOOKUP(K127,Inputs!$A$7:$G$16,4,FALSE),0),0)</f>
        <v>0</v>
      </c>
      <c r="N127" s="48">
        <f ca="1">IFERROR(IF(H127=1,IF(VLOOKUP(K127,Inputs!$A$20:$G$29,5,FALSE)="Stipend Award",VLOOKUP(K127,Inputs!$A$7:$G$16,5,FALSE),0),0),0)</f>
        <v>0</v>
      </c>
      <c r="O127" s="48">
        <f ca="1">IFERROR(IF(I127=1,IF(VLOOKUP(K127,Inputs!$A$20:$G$29,6,FALSE)="Stipend Award",VLOOKUP(K127,Inputs!$A$7:$G$16,6,FALSE),0),0),0)</f>
        <v>0</v>
      </c>
      <c r="P127" s="48">
        <f ca="1">IFERROR(IF(J127=1,IF(VLOOKUP(K127,Inputs!$A$20:$G$29,7,FALSE)="Stipend Award",VLOOKUP(K127,Inputs!$A$7:$G$16,7,FALSE),0),0),0)</f>
        <v>0</v>
      </c>
      <c r="Q127" s="48">
        <f ca="1">IFERROR(IF(VLOOKUP(K127,Inputs!$A$20:$G$29,3,FALSE)="Base Increase",VLOOKUP(K127,Inputs!$A$7:$G$16,3,FALSE),0),0)</f>
        <v>0</v>
      </c>
      <c r="R127" s="48">
        <f ca="1">IFERROR(IF(VLOOKUP(K127,Inputs!$A$20:$G$29,4,FALSE)="Base Increase",VLOOKUP(K127,Inputs!$A$7:$G$16,4,FALSE),0),0)</f>
        <v>0</v>
      </c>
      <c r="S127" s="48">
        <f ca="1">IFERROR(IF(H127=1,IF(VLOOKUP(K127,Inputs!$A$20:$G$29,5,FALSE)="Base Increase",VLOOKUP(K127,Inputs!$A$7:$G$16,5,FALSE),0),0),0)</f>
        <v>0</v>
      </c>
      <c r="T127" s="48">
        <f ca="1">IFERROR(IF(I127=1,IF(VLOOKUP(K127,Inputs!$A$20:$G$29,6,FALSE)="Base Increase",VLOOKUP(K127,Inputs!$A$7:$G$16,6,FALSE),0),0),0)</f>
        <v>0</v>
      </c>
      <c r="U127" s="48">
        <f ca="1">IFERROR(IF(J127=1,IF(VLOOKUP(K127,Inputs!$A$20:$G$29,7,FALSE)="Base Increase",VLOOKUP(K127,Inputs!$A$7:$G$16,7,FALSE),0),0),0)</f>
        <v>0</v>
      </c>
      <c r="V127" s="48">
        <f t="shared" ca="1" si="6"/>
        <v>0</v>
      </c>
      <c r="W127" s="48">
        <f t="shared" ca="1" si="7"/>
        <v>0</v>
      </c>
      <c r="X127" s="48">
        <f t="shared" ca="1" si="8"/>
        <v>0</v>
      </c>
      <c r="Y127" s="48">
        <f t="shared" ca="1" si="9"/>
        <v>0</v>
      </c>
      <c r="Z127" s="48">
        <f ca="1">IF(AND(K127&lt;=4,X127&gt;Inputs!$B$32),MAX(C127,Inputs!$B$32),X127)</f>
        <v>0</v>
      </c>
      <c r="AA127" s="48">
        <f ca="1">IF(AND(K127&lt;=4,Y127&gt;Inputs!$B$32),MAX(C127,Inputs!$B$32),Y127)</f>
        <v>0</v>
      </c>
      <c r="AB127" s="48">
        <f ca="1">IF(AND(K127&lt;=7,Z127&gt;Inputs!$B$33),MAX(C127,Inputs!$B$33),Z127)</f>
        <v>0</v>
      </c>
      <c r="AC127" s="48">
        <f ca="1">IF(Y127&gt;Inputs!$B$34,Inputs!$B$34,AA127)</f>
        <v>0</v>
      </c>
      <c r="AD127" s="48">
        <f ca="1">IF(AB127&gt;Inputs!$B$34,Inputs!$B$34,AB127)</f>
        <v>0</v>
      </c>
      <c r="AE127" s="48">
        <f ca="1">IF(AC127&gt;Inputs!$B$34,Inputs!$B$34,AC127)</f>
        <v>0</v>
      </c>
      <c r="AF127" s="49">
        <f ca="1">IF(AND(E127=1,G127=0),Inputs!$B$3,AD127)</f>
        <v>0</v>
      </c>
      <c r="AG127" s="49">
        <f ca="1">IF(AND(E127=1,G127=0),Inputs!$B$3,AE127)</f>
        <v>0</v>
      </c>
    </row>
    <row r="128" spans="1:33" x14ac:dyDescent="0.25">
      <c r="A128" s="6">
        <f>'Salary and Rating'!A129</f>
        <v>0</v>
      </c>
      <c r="B128" s="6">
        <f>'Salary and Rating'!B129</f>
        <v>0</v>
      </c>
      <c r="C128" s="14">
        <f ca="1">'2012-2013'!AF128</f>
        <v>0</v>
      </c>
      <c r="D128" s="44">
        <f ca="1">IF('2012-2013'!G128=0,0,'2012-2013'!D128+1)</f>
        <v>0</v>
      </c>
      <c r="E128" s="48">
        <f>'2012-2013'!E128</f>
        <v>0</v>
      </c>
      <c r="F128" s="42">
        <f ca="1">IF('Salary and Rating'!F129=1,VLOOKUP(D128,'Attrition Probabilities'!$A$5:$E$45,2,TRUE),IF('Salary and Rating'!F129=2,VLOOKUP(D128,'Attrition Probabilities'!$A$5:$E$45,3,TRUE),IF('Salary and Rating'!F129=3,VLOOKUP(D128,'Attrition Probabilities'!$A$5:$E$45,4,TRUE),IF('Salary and Rating'!F129=4,VLOOKUP(D128,'Attrition Probabilities'!$A$5:$E$45,5,TRUE),0))))</f>
        <v>0</v>
      </c>
      <c r="G128" s="48">
        <f t="shared" ca="1" si="5"/>
        <v>0</v>
      </c>
      <c r="H128" s="48">
        <f ca="1">IF(E128=0,0,IF(RAND()&lt;'Demand Component Probability'!$B$4,1,0))</f>
        <v>0</v>
      </c>
      <c r="I128" s="48">
        <f ca="1">IF(E128=0,0,IF(RAND()&lt;'Demand Component Probability'!$B$5,1,0))</f>
        <v>0</v>
      </c>
      <c r="J128" s="48">
        <f ca="1">IF(E128=0,0,IF(RAND()&lt;'Demand Component Probability'!$B$6,1,0))</f>
        <v>0</v>
      </c>
      <c r="K128" s="48">
        <f ca="1">'Salary and Rating'!L129</f>
        <v>0</v>
      </c>
      <c r="L128" s="48">
        <f ca="1">IFERROR(IF(VLOOKUP(K128,Inputs!$A$20:$G$29,3,FALSE)="Stipend Award",VLOOKUP(K128,Inputs!$A$7:$G$16,3,FALSE),0),0)</f>
        <v>0</v>
      </c>
      <c r="M128" s="48">
        <f ca="1">IFERROR(IF(VLOOKUP(K128,Inputs!$A$20:$G$29,4,FALSE)="Stipend Award",VLOOKUP(K128,Inputs!$A$7:$G$16,4,FALSE),0),0)</f>
        <v>0</v>
      </c>
      <c r="N128" s="48">
        <f ca="1">IFERROR(IF(H128=1,IF(VLOOKUP(K128,Inputs!$A$20:$G$29,5,FALSE)="Stipend Award",VLOOKUP(K128,Inputs!$A$7:$G$16,5,FALSE),0),0),0)</f>
        <v>0</v>
      </c>
      <c r="O128" s="48">
        <f ca="1">IFERROR(IF(I128=1,IF(VLOOKUP(K128,Inputs!$A$20:$G$29,6,FALSE)="Stipend Award",VLOOKUP(K128,Inputs!$A$7:$G$16,6,FALSE),0),0),0)</f>
        <v>0</v>
      </c>
      <c r="P128" s="48">
        <f ca="1">IFERROR(IF(J128=1,IF(VLOOKUP(K128,Inputs!$A$20:$G$29,7,FALSE)="Stipend Award",VLOOKUP(K128,Inputs!$A$7:$G$16,7,FALSE),0),0),0)</f>
        <v>0</v>
      </c>
      <c r="Q128" s="48">
        <f ca="1">IFERROR(IF(VLOOKUP(K128,Inputs!$A$20:$G$29,3,FALSE)="Base Increase",VLOOKUP(K128,Inputs!$A$7:$G$16,3,FALSE),0),0)</f>
        <v>0</v>
      </c>
      <c r="R128" s="48">
        <f ca="1">IFERROR(IF(VLOOKUP(K128,Inputs!$A$20:$G$29,4,FALSE)="Base Increase",VLOOKUP(K128,Inputs!$A$7:$G$16,4,FALSE),0),0)</f>
        <v>0</v>
      </c>
      <c r="S128" s="48">
        <f ca="1">IFERROR(IF(H128=1,IF(VLOOKUP(K128,Inputs!$A$20:$G$29,5,FALSE)="Base Increase",VLOOKUP(K128,Inputs!$A$7:$G$16,5,FALSE),0),0),0)</f>
        <v>0</v>
      </c>
      <c r="T128" s="48">
        <f ca="1">IFERROR(IF(I128=1,IF(VLOOKUP(K128,Inputs!$A$20:$G$29,6,FALSE)="Base Increase",VLOOKUP(K128,Inputs!$A$7:$G$16,6,FALSE),0),0),0)</f>
        <v>0</v>
      </c>
      <c r="U128" s="48">
        <f ca="1">IFERROR(IF(J128=1,IF(VLOOKUP(K128,Inputs!$A$20:$G$29,7,FALSE)="Base Increase",VLOOKUP(K128,Inputs!$A$7:$G$16,7,FALSE),0),0),0)</f>
        <v>0</v>
      </c>
      <c r="V128" s="48">
        <f t="shared" ca="1" si="6"/>
        <v>0</v>
      </c>
      <c r="W128" s="48">
        <f t="shared" ca="1" si="7"/>
        <v>0</v>
      </c>
      <c r="X128" s="48">
        <f t="shared" ca="1" si="8"/>
        <v>0</v>
      </c>
      <c r="Y128" s="48">
        <f t="shared" ca="1" si="9"/>
        <v>0</v>
      </c>
      <c r="Z128" s="48">
        <f ca="1">IF(AND(K128&lt;=4,X128&gt;Inputs!$B$32),MAX(C128,Inputs!$B$32),X128)</f>
        <v>0</v>
      </c>
      <c r="AA128" s="48">
        <f ca="1">IF(AND(K128&lt;=4,Y128&gt;Inputs!$B$32),MAX(C128,Inputs!$B$32),Y128)</f>
        <v>0</v>
      </c>
      <c r="AB128" s="48">
        <f ca="1">IF(AND(K128&lt;=7,Z128&gt;Inputs!$B$33),MAX(C128,Inputs!$B$33),Z128)</f>
        <v>0</v>
      </c>
      <c r="AC128" s="48">
        <f ca="1">IF(Y128&gt;Inputs!$B$34,Inputs!$B$34,AA128)</f>
        <v>0</v>
      </c>
      <c r="AD128" s="48">
        <f ca="1">IF(AB128&gt;Inputs!$B$34,Inputs!$B$34,AB128)</f>
        <v>0</v>
      </c>
      <c r="AE128" s="48">
        <f ca="1">IF(AC128&gt;Inputs!$B$34,Inputs!$B$34,AC128)</f>
        <v>0</v>
      </c>
      <c r="AF128" s="49">
        <f ca="1">IF(AND(E128=1,G128=0),Inputs!$B$3,AD128)</f>
        <v>0</v>
      </c>
      <c r="AG128" s="49">
        <f ca="1">IF(AND(E128=1,G128=0),Inputs!$B$3,AE128)</f>
        <v>0</v>
      </c>
    </row>
    <row r="129" spans="1:33" x14ac:dyDescent="0.25">
      <c r="A129" s="6">
        <f>'Salary and Rating'!A130</f>
        <v>0</v>
      </c>
      <c r="B129" s="6">
        <f>'Salary and Rating'!B130</f>
        <v>0</v>
      </c>
      <c r="C129" s="14">
        <f ca="1">'2012-2013'!AF129</f>
        <v>0</v>
      </c>
      <c r="D129" s="44">
        <f ca="1">IF('2012-2013'!G129=0,0,'2012-2013'!D129+1)</f>
        <v>0</v>
      </c>
      <c r="E129" s="48">
        <f>'2012-2013'!E129</f>
        <v>0</v>
      </c>
      <c r="F129" s="42">
        <f ca="1">IF('Salary and Rating'!F130=1,VLOOKUP(D129,'Attrition Probabilities'!$A$5:$E$45,2,TRUE),IF('Salary and Rating'!F130=2,VLOOKUP(D129,'Attrition Probabilities'!$A$5:$E$45,3,TRUE),IF('Salary and Rating'!F130=3,VLOOKUP(D129,'Attrition Probabilities'!$A$5:$E$45,4,TRUE),IF('Salary and Rating'!F130=4,VLOOKUP(D129,'Attrition Probabilities'!$A$5:$E$45,5,TRUE),0))))</f>
        <v>0</v>
      </c>
      <c r="G129" s="48">
        <f t="shared" ca="1" si="5"/>
        <v>0</v>
      </c>
      <c r="H129" s="48">
        <f ca="1">IF(E129=0,0,IF(RAND()&lt;'Demand Component Probability'!$B$4,1,0))</f>
        <v>0</v>
      </c>
      <c r="I129" s="48">
        <f ca="1">IF(E129=0,0,IF(RAND()&lt;'Demand Component Probability'!$B$5,1,0))</f>
        <v>0</v>
      </c>
      <c r="J129" s="48">
        <f ca="1">IF(E129=0,0,IF(RAND()&lt;'Demand Component Probability'!$B$6,1,0))</f>
        <v>0</v>
      </c>
      <c r="K129" s="48">
        <f ca="1">'Salary and Rating'!L130</f>
        <v>0</v>
      </c>
      <c r="L129" s="48">
        <f ca="1">IFERROR(IF(VLOOKUP(K129,Inputs!$A$20:$G$29,3,FALSE)="Stipend Award",VLOOKUP(K129,Inputs!$A$7:$G$16,3,FALSE),0),0)</f>
        <v>0</v>
      </c>
      <c r="M129" s="48">
        <f ca="1">IFERROR(IF(VLOOKUP(K129,Inputs!$A$20:$G$29,4,FALSE)="Stipend Award",VLOOKUP(K129,Inputs!$A$7:$G$16,4,FALSE),0),0)</f>
        <v>0</v>
      </c>
      <c r="N129" s="48">
        <f ca="1">IFERROR(IF(H129=1,IF(VLOOKUP(K129,Inputs!$A$20:$G$29,5,FALSE)="Stipend Award",VLOOKUP(K129,Inputs!$A$7:$G$16,5,FALSE),0),0),0)</f>
        <v>0</v>
      </c>
      <c r="O129" s="48">
        <f ca="1">IFERROR(IF(I129=1,IF(VLOOKUP(K129,Inputs!$A$20:$G$29,6,FALSE)="Stipend Award",VLOOKUP(K129,Inputs!$A$7:$G$16,6,FALSE),0),0),0)</f>
        <v>0</v>
      </c>
      <c r="P129" s="48">
        <f ca="1">IFERROR(IF(J129=1,IF(VLOOKUP(K129,Inputs!$A$20:$G$29,7,FALSE)="Stipend Award",VLOOKUP(K129,Inputs!$A$7:$G$16,7,FALSE),0),0),0)</f>
        <v>0</v>
      </c>
      <c r="Q129" s="48">
        <f ca="1">IFERROR(IF(VLOOKUP(K129,Inputs!$A$20:$G$29,3,FALSE)="Base Increase",VLOOKUP(K129,Inputs!$A$7:$G$16,3,FALSE),0),0)</f>
        <v>0</v>
      </c>
      <c r="R129" s="48">
        <f ca="1">IFERROR(IF(VLOOKUP(K129,Inputs!$A$20:$G$29,4,FALSE)="Base Increase",VLOOKUP(K129,Inputs!$A$7:$G$16,4,FALSE),0),0)</f>
        <v>0</v>
      </c>
      <c r="S129" s="48">
        <f ca="1">IFERROR(IF(H129=1,IF(VLOOKUP(K129,Inputs!$A$20:$G$29,5,FALSE)="Base Increase",VLOOKUP(K129,Inputs!$A$7:$G$16,5,FALSE),0),0),0)</f>
        <v>0</v>
      </c>
      <c r="T129" s="48">
        <f ca="1">IFERROR(IF(I129=1,IF(VLOOKUP(K129,Inputs!$A$20:$G$29,6,FALSE)="Base Increase",VLOOKUP(K129,Inputs!$A$7:$G$16,6,FALSE),0),0),0)</f>
        <v>0</v>
      </c>
      <c r="U129" s="48">
        <f ca="1">IFERROR(IF(J129=1,IF(VLOOKUP(K129,Inputs!$A$20:$G$29,7,FALSE)="Base Increase",VLOOKUP(K129,Inputs!$A$7:$G$16,7,FALSE),0),0),0)</f>
        <v>0</v>
      </c>
      <c r="V129" s="48">
        <f t="shared" ca="1" si="6"/>
        <v>0</v>
      </c>
      <c r="W129" s="48">
        <f t="shared" ca="1" si="7"/>
        <v>0</v>
      </c>
      <c r="X129" s="48">
        <f t="shared" ca="1" si="8"/>
        <v>0</v>
      </c>
      <c r="Y129" s="48">
        <f t="shared" ca="1" si="9"/>
        <v>0</v>
      </c>
      <c r="Z129" s="48">
        <f ca="1">IF(AND(K129&lt;=4,X129&gt;Inputs!$B$32),MAX(C129,Inputs!$B$32),X129)</f>
        <v>0</v>
      </c>
      <c r="AA129" s="48">
        <f ca="1">IF(AND(K129&lt;=4,Y129&gt;Inputs!$B$32),MAX(C129,Inputs!$B$32),Y129)</f>
        <v>0</v>
      </c>
      <c r="AB129" s="48">
        <f ca="1">IF(AND(K129&lt;=7,Z129&gt;Inputs!$B$33),MAX(C129,Inputs!$B$33),Z129)</f>
        <v>0</v>
      </c>
      <c r="AC129" s="48">
        <f ca="1">IF(Y129&gt;Inputs!$B$34,Inputs!$B$34,AA129)</f>
        <v>0</v>
      </c>
      <c r="AD129" s="48">
        <f ca="1">IF(AB129&gt;Inputs!$B$34,Inputs!$B$34,AB129)</f>
        <v>0</v>
      </c>
      <c r="AE129" s="48">
        <f ca="1">IF(AC129&gt;Inputs!$B$34,Inputs!$B$34,AC129)</f>
        <v>0</v>
      </c>
      <c r="AF129" s="49">
        <f ca="1">IF(AND(E129=1,G129=0),Inputs!$B$3,AD129)</f>
        <v>0</v>
      </c>
      <c r="AG129" s="49">
        <f ca="1">IF(AND(E129=1,G129=0),Inputs!$B$3,AE129)</f>
        <v>0</v>
      </c>
    </row>
    <row r="130" spans="1:33" x14ac:dyDescent="0.25">
      <c r="A130" s="6">
        <f>'Salary and Rating'!A131</f>
        <v>0</v>
      </c>
      <c r="B130" s="6">
        <f>'Salary and Rating'!B131</f>
        <v>0</v>
      </c>
      <c r="C130" s="14">
        <f ca="1">'2012-2013'!AF130</f>
        <v>0</v>
      </c>
      <c r="D130" s="44">
        <f ca="1">IF('2012-2013'!G130=0,0,'2012-2013'!D130+1)</f>
        <v>0</v>
      </c>
      <c r="E130" s="48">
        <f>'2012-2013'!E130</f>
        <v>0</v>
      </c>
      <c r="F130" s="42">
        <f ca="1">IF('Salary and Rating'!F131=1,VLOOKUP(D130,'Attrition Probabilities'!$A$5:$E$45,2,TRUE),IF('Salary and Rating'!F131=2,VLOOKUP(D130,'Attrition Probabilities'!$A$5:$E$45,3,TRUE),IF('Salary and Rating'!F131=3,VLOOKUP(D130,'Attrition Probabilities'!$A$5:$E$45,4,TRUE),IF('Salary and Rating'!F131=4,VLOOKUP(D130,'Attrition Probabilities'!$A$5:$E$45,5,TRUE),0))))</f>
        <v>0</v>
      </c>
      <c r="G130" s="48">
        <f t="shared" ca="1" si="5"/>
        <v>0</v>
      </c>
      <c r="H130" s="48">
        <f ca="1">IF(E130=0,0,IF(RAND()&lt;'Demand Component Probability'!$B$4,1,0))</f>
        <v>0</v>
      </c>
      <c r="I130" s="48">
        <f ca="1">IF(E130=0,0,IF(RAND()&lt;'Demand Component Probability'!$B$5,1,0))</f>
        <v>0</v>
      </c>
      <c r="J130" s="48">
        <f ca="1">IF(E130=0,0,IF(RAND()&lt;'Demand Component Probability'!$B$6,1,0))</f>
        <v>0</v>
      </c>
      <c r="K130" s="48">
        <f ca="1">'Salary and Rating'!L131</f>
        <v>0</v>
      </c>
      <c r="L130" s="48">
        <f ca="1">IFERROR(IF(VLOOKUP(K130,Inputs!$A$20:$G$29,3,FALSE)="Stipend Award",VLOOKUP(K130,Inputs!$A$7:$G$16,3,FALSE),0),0)</f>
        <v>0</v>
      </c>
      <c r="M130" s="48">
        <f ca="1">IFERROR(IF(VLOOKUP(K130,Inputs!$A$20:$G$29,4,FALSE)="Stipend Award",VLOOKUP(K130,Inputs!$A$7:$G$16,4,FALSE),0),0)</f>
        <v>0</v>
      </c>
      <c r="N130" s="48">
        <f ca="1">IFERROR(IF(H130=1,IF(VLOOKUP(K130,Inputs!$A$20:$G$29,5,FALSE)="Stipend Award",VLOOKUP(K130,Inputs!$A$7:$G$16,5,FALSE),0),0),0)</f>
        <v>0</v>
      </c>
      <c r="O130" s="48">
        <f ca="1">IFERROR(IF(I130=1,IF(VLOOKUP(K130,Inputs!$A$20:$G$29,6,FALSE)="Stipend Award",VLOOKUP(K130,Inputs!$A$7:$G$16,6,FALSE),0),0),0)</f>
        <v>0</v>
      </c>
      <c r="P130" s="48">
        <f ca="1">IFERROR(IF(J130=1,IF(VLOOKUP(K130,Inputs!$A$20:$G$29,7,FALSE)="Stipend Award",VLOOKUP(K130,Inputs!$A$7:$G$16,7,FALSE),0),0),0)</f>
        <v>0</v>
      </c>
      <c r="Q130" s="48">
        <f ca="1">IFERROR(IF(VLOOKUP(K130,Inputs!$A$20:$G$29,3,FALSE)="Base Increase",VLOOKUP(K130,Inputs!$A$7:$G$16,3,FALSE),0),0)</f>
        <v>0</v>
      </c>
      <c r="R130" s="48">
        <f ca="1">IFERROR(IF(VLOOKUP(K130,Inputs!$A$20:$G$29,4,FALSE)="Base Increase",VLOOKUP(K130,Inputs!$A$7:$G$16,4,FALSE),0),0)</f>
        <v>0</v>
      </c>
      <c r="S130" s="48">
        <f ca="1">IFERROR(IF(H130=1,IF(VLOOKUP(K130,Inputs!$A$20:$G$29,5,FALSE)="Base Increase",VLOOKUP(K130,Inputs!$A$7:$G$16,5,FALSE),0),0),0)</f>
        <v>0</v>
      </c>
      <c r="T130" s="48">
        <f ca="1">IFERROR(IF(I130=1,IF(VLOOKUP(K130,Inputs!$A$20:$G$29,6,FALSE)="Base Increase",VLOOKUP(K130,Inputs!$A$7:$G$16,6,FALSE),0),0),0)</f>
        <v>0</v>
      </c>
      <c r="U130" s="48">
        <f ca="1">IFERROR(IF(J130=1,IF(VLOOKUP(K130,Inputs!$A$20:$G$29,7,FALSE)="Base Increase",VLOOKUP(K130,Inputs!$A$7:$G$16,7,FALSE),0),0),0)</f>
        <v>0</v>
      </c>
      <c r="V130" s="48">
        <f t="shared" ca="1" si="6"/>
        <v>0</v>
      </c>
      <c r="W130" s="48">
        <f t="shared" ca="1" si="7"/>
        <v>0</v>
      </c>
      <c r="X130" s="48">
        <f t="shared" ca="1" si="8"/>
        <v>0</v>
      </c>
      <c r="Y130" s="48">
        <f t="shared" ca="1" si="9"/>
        <v>0</v>
      </c>
      <c r="Z130" s="48">
        <f ca="1">IF(AND(K130&lt;=4,X130&gt;Inputs!$B$32),MAX(C130,Inputs!$B$32),X130)</f>
        <v>0</v>
      </c>
      <c r="AA130" s="48">
        <f ca="1">IF(AND(K130&lt;=4,Y130&gt;Inputs!$B$32),MAX(C130,Inputs!$B$32),Y130)</f>
        <v>0</v>
      </c>
      <c r="AB130" s="48">
        <f ca="1">IF(AND(K130&lt;=7,Z130&gt;Inputs!$B$33),MAX(C130,Inputs!$B$33),Z130)</f>
        <v>0</v>
      </c>
      <c r="AC130" s="48">
        <f ca="1">IF(Y130&gt;Inputs!$B$34,Inputs!$B$34,AA130)</f>
        <v>0</v>
      </c>
      <c r="AD130" s="48">
        <f ca="1">IF(AB130&gt;Inputs!$B$34,Inputs!$B$34,AB130)</f>
        <v>0</v>
      </c>
      <c r="AE130" s="48">
        <f ca="1">IF(AC130&gt;Inputs!$B$34,Inputs!$B$34,AC130)</f>
        <v>0</v>
      </c>
      <c r="AF130" s="49">
        <f ca="1">IF(AND(E130=1,G130=0),Inputs!$B$3,AD130)</f>
        <v>0</v>
      </c>
      <c r="AG130" s="49">
        <f ca="1">IF(AND(E130=1,G130=0),Inputs!$B$3,AE130)</f>
        <v>0</v>
      </c>
    </row>
    <row r="131" spans="1:33" x14ac:dyDescent="0.25">
      <c r="A131" s="6">
        <f>'Salary and Rating'!A132</f>
        <v>0</v>
      </c>
      <c r="B131" s="6">
        <f>'Salary and Rating'!B132</f>
        <v>0</v>
      </c>
      <c r="C131" s="14">
        <f ca="1">'2012-2013'!AF131</f>
        <v>0</v>
      </c>
      <c r="D131" s="44">
        <f ca="1">IF('2012-2013'!G131=0,0,'2012-2013'!D131+1)</f>
        <v>0</v>
      </c>
      <c r="E131" s="48">
        <f>'2012-2013'!E131</f>
        <v>0</v>
      </c>
      <c r="F131" s="42">
        <f ca="1">IF('Salary and Rating'!F132=1,VLOOKUP(D131,'Attrition Probabilities'!$A$5:$E$45,2,TRUE),IF('Salary and Rating'!F132=2,VLOOKUP(D131,'Attrition Probabilities'!$A$5:$E$45,3,TRUE),IF('Salary and Rating'!F132=3,VLOOKUP(D131,'Attrition Probabilities'!$A$5:$E$45,4,TRUE),IF('Salary and Rating'!F132=4,VLOOKUP(D131,'Attrition Probabilities'!$A$5:$E$45,5,TRUE),0))))</f>
        <v>0</v>
      </c>
      <c r="G131" s="48">
        <f t="shared" ca="1" si="5"/>
        <v>0</v>
      </c>
      <c r="H131" s="48">
        <f ca="1">IF(E131=0,0,IF(RAND()&lt;'Demand Component Probability'!$B$4,1,0))</f>
        <v>0</v>
      </c>
      <c r="I131" s="48">
        <f ca="1">IF(E131=0,0,IF(RAND()&lt;'Demand Component Probability'!$B$5,1,0))</f>
        <v>0</v>
      </c>
      <c r="J131" s="48">
        <f ca="1">IF(E131=0,0,IF(RAND()&lt;'Demand Component Probability'!$B$6,1,0))</f>
        <v>0</v>
      </c>
      <c r="K131" s="48">
        <f ca="1">'Salary and Rating'!L132</f>
        <v>0</v>
      </c>
      <c r="L131" s="48">
        <f ca="1">IFERROR(IF(VLOOKUP(K131,Inputs!$A$20:$G$29,3,FALSE)="Stipend Award",VLOOKUP(K131,Inputs!$A$7:$G$16,3,FALSE),0),0)</f>
        <v>0</v>
      </c>
      <c r="M131" s="48">
        <f ca="1">IFERROR(IF(VLOOKUP(K131,Inputs!$A$20:$G$29,4,FALSE)="Stipend Award",VLOOKUP(K131,Inputs!$A$7:$G$16,4,FALSE),0),0)</f>
        <v>0</v>
      </c>
      <c r="N131" s="48">
        <f ca="1">IFERROR(IF(H131=1,IF(VLOOKUP(K131,Inputs!$A$20:$G$29,5,FALSE)="Stipend Award",VLOOKUP(K131,Inputs!$A$7:$G$16,5,FALSE),0),0),0)</f>
        <v>0</v>
      </c>
      <c r="O131" s="48">
        <f ca="1">IFERROR(IF(I131=1,IF(VLOOKUP(K131,Inputs!$A$20:$G$29,6,FALSE)="Stipend Award",VLOOKUP(K131,Inputs!$A$7:$G$16,6,FALSE),0),0),0)</f>
        <v>0</v>
      </c>
      <c r="P131" s="48">
        <f ca="1">IFERROR(IF(J131=1,IF(VLOOKUP(K131,Inputs!$A$20:$G$29,7,FALSE)="Stipend Award",VLOOKUP(K131,Inputs!$A$7:$G$16,7,FALSE),0),0),0)</f>
        <v>0</v>
      </c>
      <c r="Q131" s="48">
        <f ca="1">IFERROR(IF(VLOOKUP(K131,Inputs!$A$20:$G$29,3,FALSE)="Base Increase",VLOOKUP(K131,Inputs!$A$7:$G$16,3,FALSE),0),0)</f>
        <v>0</v>
      </c>
      <c r="R131" s="48">
        <f ca="1">IFERROR(IF(VLOOKUP(K131,Inputs!$A$20:$G$29,4,FALSE)="Base Increase",VLOOKUP(K131,Inputs!$A$7:$G$16,4,FALSE),0),0)</f>
        <v>0</v>
      </c>
      <c r="S131" s="48">
        <f ca="1">IFERROR(IF(H131=1,IF(VLOOKUP(K131,Inputs!$A$20:$G$29,5,FALSE)="Base Increase",VLOOKUP(K131,Inputs!$A$7:$G$16,5,FALSE),0),0),0)</f>
        <v>0</v>
      </c>
      <c r="T131" s="48">
        <f ca="1">IFERROR(IF(I131=1,IF(VLOOKUP(K131,Inputs!$A$20:$G$29,6,FALSE)="Base Increase",VLOOKUP(K131,Inputs!$A$7:$G$16,6,FALSE),0),0),0)</f>
        <v>0</v>
      </c>
      <c r="U131" s="48">
        <f ca="1">IFERROR(IF(J131=1,IF(VLOOKUP(K131,Inputs!$A$20:$G$29,7,FALSE)="Base Increase",VLOOKUP(K131,Inputs!$A$7:$G$16,7,FALSE),0),0),0)</f>
        <v>0</v>
      </c>
      <c r="V131" s="48">
        <f t="shared" ca="1" si="6"/>
        <v>0</v>
      </c>
      <c r="W131" s="48">
        <f t="shared" ca="1" si="7"/>
        <v>0</v>
      </c>
      <c r="X131" s="48">
        <f t="shared" ca="1" si="8"/>
        <v>0</v>
      </c>
      <c r="Y131" s="48">
        <f t="shared" ca="1" si="9"/>
        <v>0</v>
      </c>
      <c r="Z131" s="48">
        <f ca="1">IF(AND(K131&lt;=4,X131&gt;Inputs!$B$32),MAX(C131,Inputs!$B$32),X131)</f>
        <v>0</v>
      </c>
      <c r="AA131" s="48">
        <f ca="1">IF(AND(K131&lt;=4,Y131&gt;Inputs!$B$32),MAX(C131,Inputs!$B$32),Y131)</f>
        <v>0</v>
      </c>
      <c r="AB131" s="48">
        <f ca="1">IF(AND(K131&lt;=7,Z131&gt;Inputs!$B$33),MAX(C131,Inputs!$B$33),Z131)</f>
        <v>0</v>
      </c>
      <c r="AC131" s="48">
        <f ca="1">IF(Y131&gt;Inputs!$B$34,Inputs!$B$34,AA131)</f>
        <v>0</v>
      </c>
      <c r="AD131" s="48">
        <f ca="1">IF(AB131&gt;Inputs!$B$34,Inputs!$B$34,AB131)</f>
        <v>0</v>
      </c>
      <c r="AE131" s="48">
        <f ca="1">IF(AC131&gt;Inputs!$B$34,Inputs!$B$34,AC131)</f>
        <v>0</v>
      </c>
      <c r="AF131" s="49">
        <f ca="1">IF(AND(E131=1,G131=0),Inputs!$B$3,AD131)</f>
        <v>0</v>
      </c>
      <c r="AG131" s="49">
        <f ca="1">IF(AND(E131=1,G131=0),Inputs!$B$3,AE131)</f>
        <v>0</v>
      </c>
    </row>
    <row r="132" spans="1:33" x14ac:dyDescent="0.25">
      <c r="A132" s="6">
        <f>'Salary and Rating'!A133</f>
        <v>0</v>
      </c>
      <c r="B132" s="6">
        <f>'Salary and Rating'!B133</f>
        <v>0</v>
      </c>
      <c r="C132" s="14">
        <f ca="1">'2012-2013'!AF132</f>
        <v>0</v>
      </c>
      <c r="D132" s="44">
        <f ca="1">IF('2012-2013'!G132=0,0,'2012-2013'!D132+1)</f>
        <v>0</v>
      </c>
      <c r="E132" s="48">
        <f>'2012-2013'!E132</f>
        <v>0</v>
      </c>
      <c r="F132" s="42">
        <f ca="1">IF('Salary and Rating'!F133=1,VLOOKUP(D132,'Attrition Probabilities'!$A$5:$E$45,2,TRUE),IF('Salary and Rating'!F133=2,VLOOKUP(D132,'Attrition Probabilities'!$A$5:$E$45,3,TRUE),IF('Salary and Rating'!F133=3,VLOOKUP(D132,'Attrition Probabilities'!$A$5:$E$45,4,TRUE),IF('Salary and Rating'!F133=4,VLOOKUP(D132,'Attrition Probabilities'!$A$5:$E$45,5,TRUE),0))))</f>
        <v>0</v>
      </c>
      <c r="G132" s="48">
        <f t="shared" ca="1" si="5"/>
        <v>0</v>
      </c>
      <c r="H132" s="48">
        <f ca="1">IF(E132=0,0,IF(RAND()&lt;'Demand Component Probability'!$B$4,1,0))</f>
        <v>0</v>
      </c>
      <c r="I132" s="48">
        <f ca="1">IF(E132=0,0,IF(RAND()&lt;'Demand Component Probability'!$B$5,1,0))</f>
        <v>0</v>
      </c>
      <c r="J132" s="48">
        <f ca="1">IF(E132=0,0,IF(RAND()&lt;'Demand Component Probability'!$B$6,1,0))</f>
        <v>0</v>
      </c>
      <c r="K132" s="48">
        <f ca="1">'Salary and Rating'!L133</f>
        <v>0</v>
      </c>
      <c r="L132" s="48">
        <f ca="1">IFERROR(IF(VLOOKUP(K132,Inputs!$A$20:$G$29,3,FALSE)="Stipend Award",VLOOKUP(K132,Inputs!$A$7:$G$16,3,FALSE),0),0)</f>
        <v>0</v>
      </c>
      <c r="M132" s="48">
        <f ca="1">IFERROR(IF(VLOOKUP(K132,Inputs!$A$20:$G$29,4,FALSE)="Stipend Award",VLOOKUP(K132,Inputs!$A$7:$G$16,4,FALSE),0),0)</f>
        <v>0</v>
      </c>
      <c r="N132" s="48">
        <f ca="1">IFERROR(IF(H132=1,IF(VLOOKUP(K132,Inputs!$A$20:$G$29,5,FALSE)="Stipend Award",VLOOKUP(K132,Inputs!$A$7:$G$16,5,FALSE),0),0),0)</f>
        <v>0</v>
      </c>
      <c r="O132" s="48">
        <f ca="1">IFERROR(IF(I132=1,IF(VLOOKUP(K132,Inputs!$A$20:$G$29,6,FALSE)="Stipend Award",VLOOKUP(K132,Inputs!$A$7:$G$16,6,FALSE),0),0),0)</f>
        <v>0</v>
      </c>
      <c r="P132" s="48">
        <f ca="1">IFERROR(IF(J132=1,IF(VLOOKUP(K132,Inputs!$A$20:$G$29,7,FALSE)="Stipend Award",VLOOKUP(K132,Inputs!$A$7:$G$16,7,FALSE),0),0),0)</f>
        <v>0</v>
      </c>
      <c r="Q132" s="48">
        <f ca="1">IFERROR(IF(VLOOKUP(K132,Inputs!$A$20:$G$29,3,FALSE)="Base Increase",VLOOKUP(K132,Inputs!$A$7:$G$16,3,FALSE),0),0)</f>
        <v>0</v>
      </c>
      <c r="R132" s="48">
        <f ca="1">IFERROR(IF(VLOOKUP(K132,Inputs!$A$20:$G$29,4,FALSE)="Base Increase",VLOOKUP(K132,Inputs!$A$7:$G$16,4,FALSE),0),0)</f>
        <v>0</v>
      </c>
      <c r="S132" s="48">
        <f ca="1">IFERROR(IF(H132=1,IF(VLOOKUP(K132,Inputs!$A$20:$G$29,5,FALSE)="Base Increase",VLOOKUP(K132,Inputs!$A$7:$G$16,5,FALSE),0),0),0)</f>
        <v>0</v>
      </c>
      <c r="T132" s="48">
        <f ca="1">IFERROR(IF(I132=1,IF(VLOOKUP(K132,Inputs!$A$20:$G$29,6,FALSE)="Base Increase",VLOOKUP(K132,Inputs!$A$7:$G$16,6,FALSE),0),0),0)</f>
        <v>0</v>
      </c>
      <c r="U132" s="48">
        <f ca="1">IFERROR(IF(J132=1,IF(VLOOKUP(K132,Inputs!$A$20:$G$29,7,FALSE)="Base Increase",VLOOKUP(K132,Inputs!$A$7:$G$16,7,FALSE),0),0),0)</f>
        <v>0</v>
      </c>
      <c r="V132" s="48">
        <f t="shared" ca="1" si="6"/>
        <v>0</v>
      </c>
      <c r="W132" s="48">
        <f t="shared" ca="1" si="7"/>
        <v>0</v>
      </c>
      <c r="X132" s="48">
        <f t="shared" ca="1" si="8"/>
        <v>0</v>
      </c>
      <c r="Y132" s="48">
        <f t="shared" ca="1" si="9"/>
        <v>0</v>
      </c>
      <c r="Z132" s="48">
        <f ca="1">IF(AND(K132&lt;=4,X132&gt;Inputs!$B$32),MAX(C132,Inputs!$B$32),X132)</f>
        <v>0</v>
      </c>
      <c r="AA132" s="48">
        <f ca="1">IF(AND(K132&lt;=4,Y132&gt;Inputs!$B$32),MAX(C132,Inputs!$B$32),Y132)</f>
        <v>0</v>
      </c>
      <c r="AB132" s="48">
        <f ca="1">IF(AND(K132&lt;=7,Z132&gt;Inputs!$B$33),MAX(C132,Inputs!$B$33),Z132)</f>
        <v>0</v>
      </c>
      <c r="AC132" s="48">
        <f ca="1">IF(Y132&gt;Inputs!$B$34,Inputs!$B$34,AA132)</f>
        <v>0</v>
      </c>
      <c r="AD132" s="48">
        <f ca="1">IF(AB132&gt;Inputs!$B$34,Inputs!$B$34,AB132)</f>
        <v>0</v>
      </c>
      <c r="AE132" s="48">
        <f ca="1">IF(AC132&gt;Inputs!$B$34,Inputs!$B$34,AC132)</f>
        <v>0</v>
      </c>
      <c r="AF132" s="49">
        <f ca="1">IF(AND(E132=1,G132=0),Inputs!$B$3,AD132)</f>
        <v>0</v>
      </c>
      <c r="AG132" s="49">
        <f ca="1">IF(AND(E132=1,G132=0),Inputs!$B$3,AE132)</f>
        <v>0</v>
      </c>
    </row>
    <row r="133" spans="1:33" x14ac:dyDescent="0.25">
      <c r="A133" s="6">
        <f>'Salary and Rating'!A134</f>
        <v>0</v>
      </c>
      <c r="B133" s="6">
        <f>'Salary and Rating'!B134</f>
        <v>0</v>
      </c>
      <c r="C133" s="14">
        <f ca="1">'2012-2013'!AF133</f>
        <v>0</v>
      </c>
      <c r="D133" s="44">
        <f ca="1">IF('2012-2013'!G133=0,0,'2012-2013'!D133+1)</f>
        <v>0</v>
      </c>
      <c r="E133" s="48">
        <f>'2012-2013'!E133</f>
        <v>0</v>
      </c>
      <c r="F133" s="42">
        <f ca="1">IF('Salary and Rating'!F134=1,VLOOKUP(D133,'Attrition Probabilities'!$A$5:$E$45,2,TRUE),IF('Salary and Rating'!F134=2,VLOOKUP(D133,'Attrition Probabilities'!$A$5:$E$45,3,TRUE),IF('Salary and Rating'!F134=3,VLOOKUP(D133,'Attrition Probabilities'!$A$5:$E$45,4,TRUE),IF('Salary and Rating'!F134=4,VLOOKUP(D133,'Attrition Probabilities'!$A$5:$E$45,5,TRUE),0))))</f>
        <v>0</v>
      </c>
      <c r="G133" s="48">
        <f t="shared" ref="G133:G196" ca="1" si="10">IF(E133=0,0,IF(RAND()&lt;F133,0,1))</f>
        <v>0</v>
      </c>
      <c r="H133" s="48">
        <f ca="1">IF(E133=0,0,IF(RAND()&lt;'Demand Component Probability'!$B$4,1,0))</f>
        <v>0</v>
      </c>
      <c r="I133" s="48">
        <f ca="1">IF(E133=0,0,IF(RAND()&lt;'Demand Component Probability'!$B$5,1,0))</f>
        <v>0</v>
      </c>
      <c r="J133" s="48">
        <f ca="1">IF(E133=0,0,IF(RAND()&lt;'Demand Component Probability'!$B$6,1,0))</f>
        <v>0</v>
      </c>
      <c r="K133" s="48">
        <f ca="1">'Salary and Rating'!L134</f>
        <v>0</v>
      </c>
      <c r="L133" s="48">
        <f ca="1">IFERROR(IF(VLOOKUP(K133,Inputs!$A$20:$G$29,3,FALSE)="Stipend Award",VLOOKUP(K133,Inputs!$A$7:$G$16,3,FALSE),0),0)</f>
        <v>0</v>
      </c>
      <c r="M133" s="48">
        <f ca="1">IFERROR(IF(VLOOKUP(K133,Inputs!$A$20:$G$29,4,FALSE)="Stipend Award",VLOOKUP(K133,Inputs!$A$7:$G$16,4,FALSE),0),0)</f>
        <v>0</v>
      </c>
      <c r="N133" s="48">
        <f ca="1">IFERROR(IF(H133=1,IF(VLOOKUP(K133,Inputs!$A$20:$G$29,5,FALSE)="Stipend Award",VLOOKUP(K133,Inputs!$A$7:$G$16,5,FALSE),0),0),0)</f>
        <v>0</v>
      </c>
      <c r="O133" s="48">
        <f ca="1">IFERROR(IF(I133=1,IF(VLOOKUP(K133,Inputs!$A$20:$G$29,6,FALSE)="Stipend Award",VLOOKUP(K133,Inputs!$A$7:$G$16,6,FALSE),0),0),0)</f>
        <v>0</v>
      </c>
      <c r="P133" s="48">
        <f ca="1">IFERROR(IF(J133=1,IF(VLOOKUP(K133,Inputs!$A$20:$G$29,7,FALSE)="Stipend Award",VLOOKUP(K133,Inputs!$A$7:$G$16,7,FALSE),0),0),0)</f>
        <v>0</v>
      </c>
      <c r="Q133" s="48">
        <f ca="1">IFERROR(IF(VLOOKUP(K133,Inputs!$A$20:$G$29,3,FALSE)="Base Increase",VLOOKUP(K133,Inputs!$A$7:$G$16,3,FALSE),0),0)</f>
        <v>0</v>
      </c>
      <c r="R133" s="48">
        <f ca="1">IFERROR(IF(VLOOKUP(K133,Inputs!$A$20:$G$29,4,FALSE)="Base Increase",VLOOKUP(K133,Inputs!$A$7:$G$16,4,FALSE),0),0)</f>
        <v>0</v>
      </c>
      <c r="S133" s="48">
        <f ca="1">IFERROR(IF(H133=1,IF(VLOOKUP(K133,Inputs!$A$20:$G$29,5,FALSE)="Base Increase",VLOOKUP(K133,Inputs!$A$7:$G$16,5,FALSE),0),0),0)</f>
        <v>0</v>
      </c>
      <c r="T133" s="48">
        <f ca="1">IFERROR(IF(I133=1,IF(VLOOKUP(K133,Inputs!$A$20:$G$29,6,FALSE)="Base Increase",VLOOKUP(K133,Inputs!$A$7:$G$16,6,FALSE),0),0),0)</f>
        <v>0</v>
      </c>
      <c r="U133" s="48">
        <f ca="1">IFERROR(IF(J133=1,IF(VLOOKUP(K133,Inputs!$A$20:$G$29,7,FALSE)="Base Increase",VLOOKUP(K133,Inputs!$A$7:$G$16,7,FALSE),0),0),0)</f>
        <v>0</v>
      </c>
      <c r="V133" s="48">
        <f t="shared" ref="V133:V196" ca="1" si="11">SUM(L133:P133)</f>
        <v>0</v>
      </c>
      <c r="W133" s="48">
        <f t="shared" ref="W133:W196" ca="1" si="12">SUM(Q133:U133)</f>
        <v>0</v>
      </c>
      <c r="X133" s="48">
        <f t="shared" ref="X133:X196" ca="1" si="13">W133+C133</f>
        <v>0</v>
      </c>
      <c r="Y133" s="48">
        <f t="shared" ref="Y133:Y196" ca="1" si="14">W133+V133+C133</f>
        <v>0</v>
      </c>
      <c r="Z133" s="48">
        <f ca="1">IF(AND(K133&lt;=4,X133&gt;Inputs!$B$32),MAX(C133,Inputs!$B$32),X133)</f>
        <v>0</v>
      </c>
      <c r="AA133" s="48">
        <f ca="1">IF(AND(K133&lt;=4,Y133&gt;Inputs!$B$32),MAX(C133,Inputs!$B$32),Y133)</f>
        <v>0</v>
      </c>
      <c r="AB133" s="48">
        <f ca="1">IF(AND(K133&lt;=7,Z133&gt;Inputs!$B$33),MAX(C133,Inputs!$B$33),Z133)</f>
        <v>0</v>
      </c>
      <c r="AC133" s="48">
        <f ca="1">IF(Y133&gt;Inputs!$B$34,Inputs!$B$34,AA133)</f>
        <v>0</v>
      </c>
      <c r="AD133" s="48">
        <f ca="1">IF(AB133&gt;Inputs!$B$34,Inputs!$B$34,AB133)</f>
        <v>0</v>
      </c>
      <c r="AE133" s="48">
        <f ca="1">IF(AC133&gt;Inputs!$B$34,Inputs!$B$34,AC133)</f>
        <v>0</v>
      </c>
      <c r="AF133" s="49">
        <f ca="1">IF(AND(E133=1,G133=0),Inputs!$B$3,AD133)</f>
        <v>0</v>
      </c>
      <c r="AG133" s="49">
        <f ca="1">IF(AND(E133=1,G133=0),Inputs!$B$3,AE133)</f>
        <v>0</v>
      </c>
    </row>
    <row r="134" spans="1:33" x14ac:dyDescent="0.25">
      <c r="A134" s="6">
        <f>'Salary and Rating'!A135</f>
        <v>0</v>
      </c>
      <c r="B134" s="6">
        <f>'Salary and Rating'!B135</f>
        <v>0</v>
      </c>
      <c r="C134" s="14">
        <f ca="1">'2012-2013'!AF134</f>
        <v>0</v>
      </c>
      <c r="D134" s="44">
        <f ca="1">IF('2012-2013'!G134=0,0,'2012-2013'!D134+1)</f>
        <v>0</v>
      </c>
      <c r="E134" s="48">
        <f>'2012-2013'!E134</f>
        <v>0</v>
      </c>
      <c r="F134" s="42">
        <f ca="1">IF('Salary and Rating'!F135=1,VLOOKUP(D134,'Attrition Probabilities'!$A$5:$E$45,2,TRUE),IF('Salary and Rating'!F135=2,VLOOKUP(D134,'Attrition Probabilities'!$A$5:$E$45,3,TRUE),IF('Salary and Rating'!F135=3,VLOOKUP(D134,'Attrition Probabilities'!$A$5:$E$45,4,TRUE),IF('Salary and Rating'!F135=4,VLOOKUP(D134,'Attrition Probabilities'!$A$5:$E$45,5,TRUE),0))))</f>
        <v>0</v>
      </c>
      <c r="G134" s="48">
        <f t="shared" ca="1" si="10"/>
        <v>0</v>
      </c>
      <c r="H134" s="48">
        <f ca="1">IF(E134=0,0,IF(RAND()&lt;'Demand Component Probability'!$B$4,1,0))</f>
        <v>0</v>
      </c>
      <c r="I134" s="48">
        <f ca="1">IF(E134=0,0,IF(RAND()&lt;'Demand Component Probability'!$B$5,1,0))</f>
        <v>0</v>
      </c>
      <c r="J134" s="48">
        <f ca="1">IF(E134=0,0,IF(RAND()&lt;'Demand Component Probability'!$B$6,1,0))</f>
        <v>0</v>
      </c>
      <c r="K134" s="48">
        <f ca="1">'Salary and Rating'!L135</f>
        <v>0</v>
      </c>
      <c r="L134" s="48">
        <f ca="1">IFERROR(IF(VLOOKUP(K134,Inputs!$A$20:$G$29,3,FALSE)="Stipend Award",VLOOKUP(K134,Inputs!$A$7:$G$16,3,FALSE),0),0)</f>
        <v>0</v>
      </c>
      <c r="M134" s="48">
        <f ca="1">IFERROR(IF(VLOOKUP(K134,Inputs!$A$20:$G$29,4,FALSE)="Stipend Award",VLOOKUP(K134,Inputs!$A$7:$G$16,4,FALSE),0),0)</f>
        <v>0</v>
      </c>
      <c r="N134" s="48">
        <f ca="1">IFERROR(IF(H134=1,IF(VLOOKUP(K134,Inputs!$A$20:$G$29,5,FALSE)="Stipend Award",VLOOKUP(K134,Inputs!$A$7:$G$16,5,FALSE),0),0),0)</f>
        <v>0</v>
      </c>
      <c r="O134" s="48">
        <f ca="1">IFERROR(IF(I134=1,IF(VLOOKUP(K134,Inputs!$A$20:$G$29,6,FALSE)="Stipend Award",VLOOKUP(K134,Inputs!$A$7:$G$16,6,FALSE),0),0),0)</f>
        <v>0</v>
      </c>
      <c r="P134" s="48">
        <f ca="1">IFERROR(IF(J134=1,IF(VLOOKUP(K134,Inputs!$A$20:$G$29,7,FALSE)="Stipend Award",VLOOKUP(K134,Inputs!$A$7:$G$16,7,FALSE),0),0),0)</f>
        <v>0</v>
      </c>
      <c r="Q134" s="48">
        <f ca="1">IFERROR(IF(VLOOKUP(K134,Inputs!$A$20:$G$29,3,FALSE)="Base Increase",VLOOKUP(K134,Inputs!$A$7:$G$16,3,FALSE),0),0)</f>
        <v>0</v>
      </c>
      <c r="R134" s="48">
        <f ca="1">IFERROR(IF(VLOOKUP(K134,Inputs!$A$20:$G$29,4,FALSE)="Base Increase",VLOOKUP(K134,Inputs!$A$7:$G$16,4,FALSE),0),0)</f>
        <v>0</v>
      </c>
      <c r="S134" s="48">
        <f ca="1">IFERROR(IF(H134=1,IF(VLOOKUP(K134,Inputs!$A$20:$G$29,5,FALSE)="Base Increase",VLOOKUP(K134,Inputs!$A$7:$G$16,5,FALSE),0),0),0)</f>
        <v>0</v>
      </c>
      <c r="T134" s="48">
        <f ca="1">IFERROR(IF(I134=1,IF(VLOOKUP(K134,Inputs!$A$20:$G$29,6,FALSE)="Base Increase",VLOOKUP(K134,Inputs!$A$7:$G$16,6,FALSE),0),0),0)</f>
        <v>0</v>
      </c>
      <c r="U134" s="48">
        <f ca="1">IFERROR(IF(J134=1,IF(VLOOKUP(K134,Inputs!$A$20:$G$29,7,FALSE)="Base Increase",VLOOKUP(K134,Inputs!$A$7:$G$16,7,FALSE),0),0),0)</f>
        <v>0</v>
      </c>
      <c r="V134" s="48">
        <f t="shared" ca="1" si="11"/>
        <v>0</v>
      </c>
      <c r="W134" s="48">
        <f t="shared" ca="1" si="12"/>
        <v>0</v>
      </c>
      <c r="X134" s="48">
        <f t="shared" ca="1" si="13"/>
        <v>0</v>
      </c>
      <c r="Y134" s="48">
        <f t="shared" ca="1" si="14"/>
        <v>0</v>
      </c>
      <c r="Z134" s="48">
        <f ca="1">IF(AND(K134&lt;=4,X134&gt;Inputs!$B$32),MAX(C134,Inputs!$B$32),X134)</f>
        <v>0</v>
      </c>
      <c r="AA134" s="48">
        <f ca="1">IF(AND(K134&lt;=4,Y134&gt;Inputs!$B$32),MAX(C134,Inputs!$B$32),Y134)</f>
        <v>0</v>
      </c>
      <c r="AB134" s="48">
        <f ca="1">IF(AND(K134&lt;=7,Z134&gt;Inputs!$B$33),MAX(C134,Inputs!$B$33),Z134)</f>
        <v>0</v>
      </c>
      <c r="AC134" s="48">
        <f ca="1">IF(Y134&gt;Inputs!$B$34,Inputs!$B$34,AA134)</f>
        <v>0</v>
      </c>
      <c r="AD134" s="48">
        <f ca="1">IF(AB134&gt;Inputs!$B$34,Inputs!$B$34,AB134)</f>
        <v>0</v>
      </c>
      <c r="AE134" s="48">
        <f ca="1">IF(AC134&gt;Inputs!$B$34,Inputs!$B$34,AC134)</f>
        <v>0</v>
      </c>
      <c r="AF134" s="49">
        <f ca="1">IF(AND(E134=1,G134=0),Inputs!$B$3,AD134)</f>
        <v>0</v>
      </c>
      <c r="AG134" s="49">
        <f ca="1">IF(AND(E134=1,G134=0),Inputs!$B$3,AE134)</f>
        <v>0</v>
      </c>
    </row>
    <row r="135" spans="1:33" x14ac:dyDescent="0.25">
      <c r="A135" s="6">
        <f>'Salary and Rating'!A136</f>
        <v>0</v>
      </c>
      <c r="B135" s="6">
        <f>'Salary and Rating'!B136</f>
        <v>0</v>
      </c>
      <c r="C135" s="14">
        <f ca="1">'2012-2013'!AF135</f>
        <v>0</v>
      </c>
      <c r="D135" s="44">
        <f ca="1">IF('2012-2013'!G135=0,0,'2012-2013'!D135+1)</f>
        <v>0</v>
      </c>
      <c r="E135" s="48">
        <f>'2012-2013'!E135</f>
        <v>0</v>
      </c>
      <c r="F135" s="42">
        <f ca="1">IF('Salary and Rating'!F136=1,VLOOKUP(D135,'Attrition Probabilities'!$A$5:$E$45,2,TRUE),IF('Salary and Rating'!F136=2,VLOOKUP(D135,'Attrition Probabilities'!$A$5:$E$45,3,TRUE),IF('Salary and Rating'!F136=3,VLOOKUP(D135,'Attrition Probabilities'!$A$5:$E$45,4,TRUE),IF('Salary and Rating'!F136=4,VLOOKUP(D135,'Attrition Probabilities'!$A$5:$E$45,5,TRUE),0))))</f>
        <v>0</v>
      </c>
      <c r="G135" s="48">
        <f t="shared" ca="1" si="10"/>
        <v>0</v>
      </c>
      <c r="H135" s="48">
        <f ca="1">IF(E135=0,0,IF(RAND()&lt;'Demand Component Probability'!$B$4,1,0))</f>
        <v>0</v>
      </c>
      <c r="I135" s="48">
        <f ca="1">IF(E135=0,0,IF(RAND()&lt;'Demand Component Probability'!$B$5,1,0))</f>
        <v>0</v>
      </c>
      <c r="J135" s="48">
        <f ca="1">IF(E135=0,0,IF(RAND()&lt;'Demand Component Probability'!$B$6,1,0))</f>
        <v>0</v>
      </c>
      <c r="K135" s="48">
        <f ca="1">'Salary and Rating'!L136</f>
        <v>0</v>
      </c>
      <c r="L135" s="48">
        <f ca="1">IFERROR(IF(VLOOKUP(K135,Inputs!$A$20:$G$29,3,FALSE)="Stipend Award",VLOOKUP(K135,Inputs!$A$7:$G$16,3,FALSE),0),0)</f>
        <v>0</v>
      </c>
      <c r="M135" s="48">
        <f ca="1">IFERROR(IF(VLOOKUP(K135,Inputs!$A$20:$G$29,4,FALSE)="Stipend Award",VLOOKUP(K135,Inputs!$A$7:$G$16,4,FALSE),0),0)</f>
        <v>0</v>
      </c>
      <c r="N135" s="48">
        <f ca="1">IFERROR(IF(H135=1,IF(VLOOKUP(K135,Inputs!$A$20:$G$29,5,FALSE)="Stipend Award",VLOOKUP(K135,Inputs!$A$7:$G$16,5,FALSE),0),0),0)</f>
        <v>0</v>
      </c>
      <c r="O135" s="48">
        <f ca="1">IFERROR(IF(I135=1,IF(VLOOKUP(K135,Inputs!$A$20:$G$29,6,FALSE)="Stipend Award",VLOOKUP(K135,Inputs!$A$7:$G$16,6,FALSE),0),0),0)</f>
        <v>0</v>
      </c>
      <c r="P135" s="48">
        <f ca="1">IFERROR(IF(J135=1,IF(VLOOKUP(K135,Inputs!$A$20:$G$29,7,FALSE)="Stipend Award",VLOOKUP(K135,Inputs!$A$7:$G$16,7,FALSE),0),0),0)</f>
        <v>0</v>
      </c>
      <c r="Q135" s="48">
        <f ca="1">IFERROR(IF(VLOOKUP(K135,Inputs!$A$20:$G$29,3,FALSE)="Base Increase",VLOOKUP(K135,Inputs!$A$7:$G$16,3,FALSE),0),0)</f>
        <v>0</v>
      </c>
      <c r="R135" s="48">
        <f ca="1">IFERROR(IF(VLOOKUP(K135,Inputs!$A$20:$G$29,4,FALSE)="Base Increase",VLOOKUP(K135,Inputs!$A$7:$G$16,4,FALSE),0),0)</f>
        <v>0</v>
      </c>
      <c r="S135" s="48">
        <f ca="1">IFERROR(IF(H135=1,IF(VLOOKUP(K135,Inputs!$A$20:$G$29,5,FALSE)="Base Increase",VLOOKUP(K135,Inputs!$A$7:$G$16,5,FALSE),0),0),0)</f>
        <v>0</v>
      </c>
      <c r="T135" s="48">
        <f ca="1">IFERROR(IF(I135=1,IF(VLOOKUP(K135,Inputs!$A$20:$G$29,6,FALSE)="Base Increase",VLOOKUP(K135,Inputs!$A$7:$G$16,6,FALSE),0),0),0)</f>
        <v>0</v>
      </c>
      <c r="U135" s="48">
        <f ca="1">IFERROR(IF(J135=1,IF(VLOOKUP(K135,Inputs!$A$20:$G$29,7,FALSE)="Base Increase",VLOOKUP(K135,Inputs!$A$7:$G$16,7,FALSE),0),0),0)</f>
        <v>0</v>
      </c>
      <c r="V135" s="48">
        <f t="shared" ca="1" si="11"/>
        <v>0</v>
      </c>
      <c r="W135" s="48">
        <f t="shared" ca="1" si="12"/>
        <v>0</v>
      </c>
      <c r="X135" s="48">
        <f t="shared" ca="1" si="13"/>
        <v>0</v>
      </c>
      <c r="Y135" s="48">
        <f t="shared" ca="1" si="14"/>
        <v>0</v>
      </c>
      <c r="Z135" s="48">
        <f ca="1">IF(AND(K135&lt;=4,X135&gt;Inputs!$B$32),MAX(C135,Inputs!$B$32),X135)</f>
        <v>0</v>
      </c>
      <c r="AA135" s="48">
        <f ca="1">IF(AND(K135&lt;=4,Y135&gt;Inputs!$B$32),MAX(C135,Inputs!$B$32),Y135)</f>
        <v>0</v>
      </c>
      <c r="AB135" s="48">
        <f ca="1">IF(AND(K135&lt;=7,Z135&gt;Inputs!$B$33),MAX(C135,Inputs!$B$33),Z135)</f>
        <v>0</v>
      </c>
      <c r="AC135" s="48">
        <f ca="1">IF(Y135&gt;Inputs!$B$34,Inputs!$B$34,AA135)</f>
        <v>0</v>
      </c>
      <c r="AD135" s="48">
        <f ca="1">IF(AB135&gt;Inputs!$B$34,Inputs!$B$34,AB135)</f>
        <v>0</v>
      </c>
      <c r="AE135" s="48">
        <f ca="1">IF(AC135&gt;Inputs!$B$34,Inputs!$B$34,AC135)</f>
        <v>0</v>
      </c>
      <c r="AF135" s="49">
        <f ca="1">IF(AND(E135=1,G135=0),Inputs!$B$3,AD135)</f>
        <v>0</v>
      </c>
      <c r="AG135" s="49">
        <f ca="1">IF(AND(E135=1,G135=0),Inputs!$B$3,AE135)</f>
        <v>0</v>
      </c>
    </row>
    <row r="136" spans="1:33" x14ac:dyDescent="0.25">
      <c r="A136" s="6">
        <f>'Salary and Rating'!A137</f>
        <v>0</v>
      </c>
      <c r="B136" s="6">
        <f>'Salary and Rating'!B137</f>
        <v>0</v>
      </c>
      <c r="C136" s="14">
        <f ca="1">'2012-2013'!AF136</f>
        <v>0</v>
      </c>
      <c r="D136" s="44">
        <f ca="1">IF('2012-2013'!G136=0,0,'2012-2013'!D136+1)</f>
        <v>0</v>
      </c>
      <c r="E136" s="48">
        <f>'2012-2013'!E136</f>
        <v>0</v>
      </c>
      <c r="F136" s="42">
        <f ca="1">IF('Salary and Rating'!F137=1,VLOOKUP(D136,'Attrition Probabilities'!$A$5:$E$45,2,TRUE),IF('Salary and Rating'!F137=2,VLOOKUP(D136,'Attrition Probabilities'!$A$5:$E$45,3,TRUE),IF('Salary and Rating'!F137=3,VLOOKUP(D136,'Attrition Probabilities'!$A$5:$E$45,4,TRUE),IF('Salary and Rating'!F137=4,VLOOKUP(D136,'Attrition Probabilities'!$A$5:$E$45,5,TRUE),0))))</f>
        <v>0</v>
      </c>
      <c r="G136" s="48">
        <f t="shared" ca="1" si="10"/>
        <v>0</v>
      </c>
      <c r="H136" s="48">
        <f ca="1">IF(E136=0,0,IF(RAND()&lt;'Demand Component Probability'!$B$4,1,0))</f>
        <v>0</v>
      </c>
      <c r="I136" s="48">
        <f ca="1">IF(E136=0,0,IF(RAND()&lt;'Demand Component Probability'!$B$5,1,0))</f>
        <v>0</v>
      </c>
      <c r="J136" s="48">
        <f ca="1">IF(E136=0,0,IF(RAND()&lt;'Demand Component Probability'!$B$6,1,0))</f>
        <v>0</v>
      </c>
      <c r="K136" s="48">
        <f ca="1">'Salary and Rating'!L137</f>
        <v>0</v>
      </c>
      <c r="L136" s="48">
        <f ca="1">IFERROR(IF(VLOOKUP(K136,Inputs!$A$20:$G$29,3,FALSE)="Stipend Award",VLOOKUP(K136,Inputs!$A$7:$G$16,3,FALSE),0),0)</f>
        <v>0</v>
      </c>
      <c r="M136" s="48">
        <f ca="1">IFERROR(IF(VLOOKUP(K136,Inputs!$A$20:$G$29,4,FALSE)="Stipend Award",VLOOKUP(K136,Inputs!$A$7:$G$16,4,FALSE),0),0)</f>
        <v>0</v>
      </c>
      <c r="N136" s="48">
        <f ca="1">IFERROR(IF(H136=1,IF(VLOOKUP(K136,Inputs!$A$20:$G$29,5,FALSE)="Stipend Award",VLOOKUP(K136,Inputs!$A$7:$G$16,5,FALSE),0),0),0)</f>
        <v>0</v>
      </c>
      <c r="O136" s="48">
        <f ca="1">IFERROR(IF(I136=1,IF(VLOOKUP(K136,Inputs!$A$20:$G$29,6,FALSE)="Stipend Award",VLOOKUP(K136,Inputs!$A$7:$G$16,6,FALSE),0),0),0)</f>
        <v>0</v>
      </c>
      <c r="P136" s="48">
        <f ca="1">IFERROR(IF(J136=1,IF(VLOOKUP(K136,Inputs!$A$20:$G$29,7,FALSE)="Stipend Award",VLOOKUP(K136,Inputs!$A$7:$G$16,7,FALSE),0),0),0)</f>
        <v>0</v>
      </c>
      <c r="Q136" s="48">
        <f ca="1">IFERROR(IF(VLOOKUP(K136,Inputs!$A$20:$G$29,3,FALSE)="Base Increase",VLOOKUP(K136,Inputs!$A$7:$G$16,3,FALSE),0),0)</f>
        <v>0</v>
      </c>
      <c r="R136" s="48">
        <f ca="1">IFERROR(IF(VLOOKUP(K136,Inputs!$A$20:$G$29,4,FALSE)="Base Increase",VLOOKUP(K136,Inputs!$A$7:$G$16,4,FALSE),0),0)</f>
        <v>0</v>
      </c>
      <c r="S136" s="48">
        <f ca="1">IFERROR(IF(H136=1,IF(VLOOKUP(K136,Inputs!$A$20:$G$29,5,FALSE)="Base Increase",VLOOKUP(K136,Inputs!$A$7:$G$16,5,FALSE),0),0),0)</f>
        <v>0</v>
      </c>
      <c r="T136" s="48">
        <f ca="1">IFERROR(IF(I136=1,IF(VLOOKUP(K136,Inputs!$A$20:$G$29,6,FALSE)="Base Increase",VLOOKUP(K136,Inputs!$A$7:$G$16,6,FALSE),0),0),0)</f>
        <v>0</v>
      </c>
      <c r="U136" s="48">
        <f ca="1">IFERROR(IF(J136=1,IF(VLOOKUP(K136,Inputs!$A$20:$G$29,7,FALSE)="Base Increase",VLOOKUP(K136,Inputs!$A$7:$G$16,7,FALSE),0),0),0)</f>
        <v>0</v>
      </c>
      <c r="V136" s="48">
        <f t="shared" ca="1" si="11"/>
        <v>0</v>
      </c>
      <c r="W136" s="48">
        <f t="shared" ca="1" si="12"/>
        <v>0</v>
      </c>
      <c r="X136" s="48">
        <f t="shared" ca="1" si="13"/>
        <v>0</v>
      </c>
      <c r="Y136" s="48">
        <f t="shared" ca="1" si="14"/>
        <v>0</v>
      </c>
      <c r="Z136" s="48">
        <f ca="1">IF(AND(K136&lt;=4,X136&gt;Inputs!$B$32),MAX(C136,Inputs!$B$32),X136)</f>
        <v>0</v>
      </c>
      <c r="AA136" s="48">
        <f ca="1">IF(AND(K136&lt;=4,Y136&gt;Inputs!$B$32),MAX(C136,Inputs!$B$32),Y136)</f>
        <v>0</v>
      </c>
      <c r="AB136" s="48">
        <f ca="1">IF(AND(K136&lt;=7,Z136&gt;Inputs!$B$33),MAX(C136,Inputs!$B$33),Z136)</f>
        <v>0</v>
      </c>
      <c r="AC136" s="48">
        <f ca="1">IF(Y136&gt;Inputs!$B$34,Inputs!$B$34,AA136)</f>
        <v>0</v>
      </c>
      <c r="AD136" s="48">
        <f ca="1">IF(AB136&gt;Inputs!$B$34,Inputs!$B$34,AB136)</f>
        <v>0</v>
      </c>
      <c r="AE136" s="48">
        <f ca="1">IF(AC136&gt;Inputs!$B$34,Inputs!$B$34,AC136)</f>
        <v>0</v>
      </c>
      <c r="AF136" s="49">
        <f ca="1">IF(AND(E136=1,G136=0),Inputs!$B$3,AD136)</f>
        <v>0</v>
      </c>
      <c r="AG136" s="49">
        <f ca="1">IF(AND(E136=1,G136=0),Inputs!$B$3,AE136)</f>
        <v>0</v>
      </c>
    </row>
    <row r="137" spans="1:33" x14ac:dyDescent="0.25">
      <c r="A137" s="6">
        <f>'Salary and Rating'!A138</f>
        <v>0</v>
      </c>
      <c r="B137" s="6">
        <f>'Salary and Rating'!B138</f>
        <v>0</v>
      </c>
      <c r="C137" s="14">
        <f ca="1">'2012-2013'!AF137</f>
        <v>0</v>
      </c>
      <c r="D137" s="44">
        <f ca="1">IF('2012-2013'!G137=0,0,'2012-2013'!D137+1)</f>
        <v>0</v>
      </c>
      <c r="E137" s="48">
        <f>'2012-2013'!E137</f>
        <v>0</v>
      </c>
      <c r="F137" s="42">
        <f ca="1">IF('Salary and Rating'!F138=1,VLOOKUP(D137,'Attrition Probabilities'!$A$5:$E$45,2,TRUE),IF('Salary and Rating'!F138=2,VLOOKUP(D137,'Attrition Probabilities'!$A$5:$E$45,3,TRUE),IF('Salary and Rating'!F138=3,VLOOKUP(D137,'Attrition Probabilities'!$A$5:$E$45,4,TRUE),IF('Salary and Rating'!F138=4,VLOOKUP(D137,'Attrition Probabilities'!$A$5:$E$45,5,TRUE),0))))</f>
        <v>0</v>
      </c>
      <c r="G137" s="48">
        <f t="shared" ca="1" si="10"/>
        <v>0</v>
      </c>
      <c r="H137" s="48">
        <f ca="1">IF(E137=0,0,IF(RAND()&lt;'Demand Component Probability'!$B$4,1,0))</f>
        <v>0</v>
      </c>
      <c r="I137" s="48">
        <f ca="1">IF(E137=0,0,IF(RAND()&lt;'Demand Component Probability'!$B$5,1,0))</f>
        <v>0</v>
      </c>
      <c r="J137" s="48">
        <f ca="1">IF(E137=0,0,IF(RAND()&lt;'Demand Component Probability'!$B$6,1,0))</f>
        <v>0</v>
      </c>
      <c r="K137" s="48">
        <f ca="1">'Salary and Rating'!L138</f>
        <v>0</v>
      </c>
      <c r="L137" s="48">
        <f ca="1">IFERROR(IF(VLOOKUP(K137,Inputs!$A$20:$G$29,3,FALSE)="Stipend Award",VLOOKUP(K137,Inputs!$A$7:$G$16,3,FALSE),0),0)</f>
        <v>0</v>
      </c>
      <c r="M137" s="48">
        <f ca="1">IFERROR(IF(VLOOKUP(K137,Inputs!$A$20:$G$29,4,FALSE)="Stipend Award",VLOOKUP(K137,Inputs!$A$7:$G$16,4,FALSE),0),0)</f>
        <v>0</v>
      </c>
      <c r="N137" s="48">
        <f ca="1">IFERROR(IF(H137=1,IF(VLOOKUP(K137,Inputs!$A$20:$G$29,5,FALSE)="Stipend Award",VLOOKUP(K137,Inputs!$A$7:$G$16,5,FALSE),0),0),0)</f>
        <v>0</v>
      </c>
      <c r="O137" s="48">
        <f ca="1">IFERROR(IF(I137=1,IF(VLOOKUP(K137,Inputs!$A$20:$G$29,6,FALSE)="Stipend Award",VLOOKUP(K137,Inputs!$A$7:$G$16,6,FALSE),0),0),0)</f>
        <v>0</v>
      </c>
      <c r="P137" s="48">
        <f ca="1">IFERROR(IF(J137=1,IF(VLOOKUP(K137,Inputs!$A$20:$G$29,7,FALSE)="Stipend Award",VLOOKUP(K137,Inputs!$A$7:$G$16,7,FALSE),0),0),0)</f>
        <v>0</v>
      </c>
      <c r="Q137" s="48">
        <f ca="1">IFERROR(IF(VLOOKUP(K137,Inputs!$A$20:$G$29,3,FALSE)="Base Increase",VLOOKUP(K137,Inputs!$A$7:$G$16,3,FALSE),0),0)</f>
        <v>0</v>
      </c>
      <c r="R137" s="48">
        <f ca="1">IFERROR(IF(VLOOKUP(K137,Inputs!$A$20:$G$29,4,FALSE)="Base Increase",VLOOKUP(K137,Inputs!$A$7:$G$16,4,FALSE),0),0)</f>
        <v>0</v>
      </c>
      <c r="S137" s="48">
        <f ca="1">IFERROR(IF(H137=1,IF(VLOOKUP(K137,Inputs!$A$20:$G$29,5,FALSE)="Base Increase",VLOOKUP(K137,Inputs!$A$7:$G$16,5,FALSE),0),0),0)</f>
        <v>0</v>
      </c>
      <c r="T137" s="48">
        <f ca="1">IFERROR(IF(I137=1,IF(VLOOKUP(K137,Inputs!$A$20:$G$29,6,FALSE)="Base Increase",VLOOKUP(K137,Inputs!$A$7:$G$16,6,FALSE),0),0),0)</f>
        <v>0</v>
      </c>
      <c r="U137" s="48">
        <f ca="1">IFERROR(IF(J137=1,IF(VLOOKUP(K137,Inputs!$A$20:$G$29,7,FALSE)="Base Increase",VLOOKUP(K137,Inputs!$A$7:$G$16,7,FALSE),0),0),0)</f>
        <v>0</v>
      </c>
      <c r="V137" s="48">
        <f t="shared" ca="1" si="11"/>
        <v>0</v>
      </c>
      <c r="W137" s="48">
        <f t="shared" ca="1" si="12"/>
        <v>0</v>
      </c>
      <c r="X137" s="48">
        <f t="shared" ca="1" si="13"/>
        <v>0</v>
      </c>
      <c r="Y137" s="48">
        <f t="shared" ca="1" si="14"/>
        <v>0</v>
      </c>
      <c r="Z137" s="48">
        <f ca="1">IF(AND(K137&lt;=4,X137&gt;Inputs!$B$32),MAX(C137,Inputs!$B$32),X137)</f>
        <v>0</v>
      </c>
      <c r="AA137" s="48">
        <f ca="1">IF(AND(K137&lt;=4,Y137&gt;Inputs!$B$32),MAX(C137,Inputs!$B$32),Y137)</f>
        <v>0</v>
      </c>
      <c r="AB137" s="48">
        <f ca="1">IF(AND(K137&lt;=7,Z137&gt;Inputs!$B$33),MAX(C137,Inputs!$B$33),Z137)</f>
        <v>0</v>
      </c>
      <c r="AC137" s="48">
        <f ca="1">IF(Y137&gt;Inputs!$B$34,Inputs!$B$34,AA137)</f>
        <v>0</v>
      </c>
      <c r="AD137" s="48">
        <f ca="1">IF(AB137&gt;Inputs!$B$34,Inputs!$B$34,AB137)</f>
        <v>0</v>
      </c>
      <c r="AE137" s="48">
        <f ca="1">IF(AC137&gt;Inputs!$B$34,Inputs!$B$34,AC137)</f>
        <v>0</v>
      </c>
      <c r="AF137" s="49">
        <f ca="1">IF(AND(E137=1,G137=0),Inputs!$B$3,AD137)</f>
        <v>0</v>
      </c>
      <c r="AG137" s="49">
        <f ca="1">IF(AND(E137=1,G137=0),Inputs!$B$3,AE137)</f>
        <v>0</v>
      </c>
    </row>
    <row r="138" spans="1:33" x14ac:dyDescent="0.25">
      <c r="A138" s="6">
        <f>'Salary and Rating'!A139</f>
        <v>0</v>
      </c>
      <c r="B138" s="6">
        <f>'Salary and Rating'!B139</f>
        <v>0</v>
      </c>
      <c r="C138" s="14">
        <f ca="1">'2012-2013'!AF138</f>
        <v>0</v>
      </c>
      <c r="D138" s="44">
        <f ca="1">IF('2012-2013'!G138=0,0,'2012-2013'!D138+1)</f>
        <v>0</v>
      </c>
      <c r="E138" s="48">
        <f>'2012-2013'!E138</f>
        <v>0</v>
      </c>
      <c r="F138" s="42">
        <f ca="1">IF('Salary and Rating'!F139=1,VLOOKUP(D138,'Attrition Probabilities'!$A$5:$E$45,2,TRUE),IF('Salary and Rating'!F139=2,VLOOKUP(D138,'Attrition Probabilities'!$A$5:$E$45,3,TRUE),IF('Salary and Rating'!F139=3,VLOOKUP(D138,'Attrition Probabilities'!$A$5:$E$45,4,TRUE),IF('Salary and Rating'!F139=4,VLOOKUP(D138,'Attrition Probabilities'!$A$5:$E$45,5,TRUE),0))))</f>
        <v>0</v>
      </c>
      <c r="G138" s="48">
        <f t="shared" ca="1" si="10"/>
        <v>0</v>
      </c>
      <c r="H138" s="48">
        <f ca="1">IF(E138=0,0,IF(RAND()&lt;'Demand Component Probability'!$B$4,1,0))</f>
        <v>0</v>
      </c>
      <c r="I138" s="48">
        <f ca="1">IF(E138=0,0,IF(RAND()&lt;'Demand Component Probability'!$B$5,1,0))</f>
        <v>0</v>
      </c>
      <c r="J138" s="48">
        <f ca="1">IF(E138=0,0,IF(RAND()&lt;'Demand Component Probability'!$B$6,1,0))</f>
        <v>0</v>
      </c>
      <c r="K138" s="48">
        <f ca="1">'Salary and Rating'!L139</f>
        <v>0</v>
      </c>
      <c r="L138" s="48">
        <f ca="1">IFERROR(IF(VLOOKUP(K138,Inputs!$A$20:$G$29,3,FALSE)="Stipend Award",VLOOKUP(K138,Inputs!$A$7:$G$16,3,FALSE),0),0)</f>
        <v>0</v>
      </c>
      <c r="M138" s="48">
        <f ca="1">IFERROR(IF(VLOOKUP(K138,Inputs!$A$20:$G$29,4,FALSE)="Stipend Award",VLOOKUP(K138,Inputs!$A$7:$G$16,4,FALSE),0),0)</f>
        <v>0</v>
      </c>
      <c r="N138" s="48">
        <f ca="1">IFERROR(IF(H138=1,IF(VLOOKUP(K138,Inputs!$A$20:$G$29,5,FALSE)="Stipend Award",VLOOKUP(K138,Inputs!$A$7:$G$16,5,FALSE),0),0),0)</f>
        <v>0</v>
      </c>
      <c r="O138" s="48">
        <f ca="1">IFERROR(IF(I138=1,IF(VLOOKUP(K138,Inputs!$A$20:$G$29,6,FALSE)="Stipend Award",VLOOKUP(K138,Inputs!$A$7:$G$16,6,FALSE),0),0),0)</f>
        <v>0</v>
      </c>
      <c r="P138" s="48">
        <f ca="1">IFERROR(IF(J138=1,IF(VLOOKUP(K138,Inputs!$A$20:$G$29,7,FALSE)="Stipend Award",VLOOKUP(K138,Inputs!$A$7:$G$16,7,FALSE),0),0),0)</f>
        <v>0</v>
      </c>
      <c r="Q138" s="48">
        <f ca="1">IFERROR(IF(VLOOKUP(K138,Inputs!$A$20:$G$29,3,FALSE)="Base Increase",VLOOKUP(K138,Inputs!$A$7:$G$16,3,FALSE),0),0)</f>
        <v>0</v>
      </c>
      <c r="R138" s="48">
        <f ca="1">IFERROR(IF(VLOOKUP(K138,Inputs!$A$20:$G$29,4,FALSE)="Base Increase",VLOOKUP(K138,Inputs!$A$7:$G$16,4,FALSE),0),0)</f>
        <v>0</v>
      </c>
      <c r="S138" s="48">
        <f ca="1">IFERROR(IF(H138=1,IF(VLOOKUP(K138,Inputs!$A$20:$G$29,5,FALSE)="Base Increase",VLOOKUP(K138,Inputs!$A$7:$G$16,5,FALSE),0),0),0)</f>
        <v>0</v>
      </c>
      <c r="T138" s="48">
        <f ca="1">IFERROR(IF(I138=1,IF(VLOOKUP(K138,Inputs!$A$20:$G$29,6,FALSE)="Base Increase",VLOOKUP(K138,Inputs!$A$7:$G$16,6,FALSE),0),0),0)</f>
        <v>0</v>
      </c>
      <c r="U138" s="48">
        <f ca="1">IFERROR(IF(J138=1,IF(VLOOKUP(K138,Inputs!$A$20:$G$29,7,FALSE)="Base Increase",VLOOKUP(K138,Inputs!$A$7:$G$16,7,FALSE),0),0),0)</f>
        <v>0</v>
      </c>
      <c r="V138" s="48">
        <f t="shared" ca="1" si="11"/>
        <v>0</v>
      </c>
      <c r="W138" s="48">
        <f t="shared" ca="1" si="12"/>
        <v>0</v>
      </c>
      <c r="X138" s="48">
        <f t="shared" ca="1" si="13"/>
        <v>0</v>
      </c>
      <c r="Y138" s="48">
        <f t="shared" ca="1" si="14"/>
        <v>0</v>
      </c>
      <c r="Z138" s="48">
        <f ca="1">IF(AND(K138&lt;=4,X138&gt;Inputs!$B$32),MAX(C138,Inputs!$B$32),X138)</f>
        <v>0</v>
      </c>
      <c r="AA138" s="48">
        <f ca="1">IF(AND(K138&lt;=4,Y138&gt;Inputs!$B$32),MAX(C138,Inputs!$B$32),Y138)</f>
        <v>0</v>
      </c>
      <c r="AB138" s="48">
        <f ca="1">IF(AND(K138&lt;=7,Z138&gt;Inputs!$B$33),MAX(C138,Inputs!$B$33),Z138)</f>
        <v>0</v>
      </c>
      <c r="AC138" s="48">
        <f ca="1">IF(Y138&gt;Inputs!$B$34,Inputs!$B$34,AA138)</f>
        <v>0</v>
      </c>
      <c r="AD138" s="48">
        <f ca="1">IF(AB138&gt;Inputs!$B$34,Inputs!$B$34,AB138)</f>
        <v>0</v>
      </c>
      <c r="AE138" s="48">
        <f ca="1">IF(AC138&gt;Inputs!$B$34,Inputs!$B$34,AC138)</f>
        <v>0</v>
      </c>
      <c r="AF138" s="49">
        <f ca="1">IF(AND(E138=1,G138=0),Inputs!$B$3,AD138)</f>
        <v>0</v>
      </c>
      <c r="AG138" s="49">
        <f ca="1">IF(AND(E138=1,G138=0),Inputs!$B$3,AE138)</f>
        <v>0</v>
      </c>
    </row>
    <row r="139" spans="1:33" x14ac:dyDescent="0.25">
      <c r="A139" s="6">
        <f>'Salary and Rating'!A140</f>
        <v>0</v>
      </c>
      <c r="B139" s="6">
        <f>'Salary and Rating'!B140</f>
        <v>0</v>
      </c>
      <c r="C139" s="14">
        <f ca="1">'2012-2013'!AF139</f>
        <v>0</v>
      </c>
      <c r="D139" s="44">
        <f ca="1">IF('2012-2013'!G139=0,0,'2012-2013'!D139+1)</f>
        <v>0</v>
      </c>
      <c r="E139" s="48">
        <f>'2012-2013'!E139</f>
        <v>0</v>
      </c>
      <c r="F139" s="42">
        <f ca="1">IF('Salary and Rating'!F140=1,VLOOKUP(D139,'Attrition Probabilities'!$A$5:$E$45,2,TRUE),IF('Salary and Rating'!F140=2,VLOOKUP(D139,'Attrition Probabilities'!$A$5:$E$45,3,TRUE),IF('Salary and Rating'!F140=3,VLOOKUP(D139,'Attrition Probabilities'!$A$5:$E$45,4,TRUE),IF('Salary and Rating'!F140=4,VLOOKUP(D139,'Attrition Probabilities'!$A$5:$E$45,5,TRUE),0))))</f>
        <v>0</v>
      </c>
      <c r="G139" s="48">
        <f t="shared" ca="1" si="10"/>
        <v>0</v>
      </c>
      <c r="H139" s="48">
        <f ca="1">IF(E139=0,0,IF(RAND()&lt;'Demand Component Probability'!$B$4,1,0))</f>
        <v>0</v>
      </c>
      <c r="I139" s="48">
        <f ca="1">IF(E139=0,0,IF(RAND()&lt;'Demand Component Probability'!$B$5,1,0))</f>
        <v>0</v>
      </c>
      <c r="J139" s="48">
        <f ca="1">IF(E139=0,0,IF(RAND()&lt;'Demand Component Probability'!$B$6,1,0))</f>
        <v>0</v>
      </c>
      <c r="K139" s="48">
        <f ca="1">'Salary and Rating'!L140</f>
        <v>0</v>
      </c>
      <c r="L139" s="48">
        <f ca="1">IFERROR(IF(VLOOKUP(K139,Inputs!$A$20:$G$29,3,FALSE)="Stipend Award",VLOOKUP(K139,Inputs!$A$7:$G$16,3,FALSE),0),0)</f>
        <v>0</v>
      </c>
      <c r="M139" s="48">
        <f ca="1">IFERROR(IF(VLOOKUP(K139,Inputs!$A$20:$G$29,4,FALSE)="Stipend Award",VLOOKUP(K139,Inputs!$A$7:$G$16,4,FALSE),0),0)</f>
        <v>0</v>
      </c>
      <c r="N139" s="48">
        <f ca="1">IFERROR(IF(H139=1,IF(VLOOKUP(K139,Inputs!$A$20:$G$29,5,FALSE)="Stipend Award",VLOOKUP(K139,Inputs!$A$7:$G$16,5,FALSE),0),0),0)</f>
        <v>0</v>
      </c>
      <c r="O139" s="48">
        <f ca="1">IFERROR(IF(I139=1,IF(VLOOKUP(K139,Inputs!$A$20:$G$29,6,FALSE)="Stipend Award",VLOOKUP(K139,Inputs!$A$7:$G$16,6,FALSE),0),0),0)</f>
        <v>0</v>
      </c>
      <c r="P139" s="48">
        <f ca="1">IFERROR(IF(J139=1,IF(VLOOKUP(K139,Inputs!$A$20:$G$29,7,FALSE)="Stipend Award",VLOOKUP(K139,Inputs!$A$7:$G$16,7,FALSE),0),0),0)</f>
        <v>0</v>
      </c>
      <c r="Q139" s="48">
        <f ca="1">IFERROR(IF(VLOOKUP(K139,Inputs!$A$20:$G$29,3,FALSE)="Base Increase",VLOOKUP(K139,Inputs!$A$7:$G$16,3,FALSE),0),0)</f>
        <v>0</v>
      </c>
      <c r="R139" s="48">
        <f ca="1">IFERROR(IF(VLOOKUP(K139,Inputs!$A$20:$G$29,4,FALSE)="Base Increase",VLOOKUP(K139,Inputs!$A$7:$G$16,4,FALSE),0),0)</f>
        <v>0</v>
      </c>
      <c r="S139" s="48">
        <f ca="1">IFERROR(IF(H139=1,IF(VLOOKUP(K139,Inputs!$A$20:$G$29,5,FALSE)="Base Increase",VLOOKUP(K139,Inputs!$A$7:$G$16,5,FALSE),0),0),0)</f>
        <v>0</v>
      </c>
      <c r="T139" s="48">
        <f ca="1">IFERROR(IF(I139=1,IF(VLOOKUP(K139,Inputs!$A$20:$G$29,6,FALSE)="Base Increase",VLOOKUP(K139,Inputs!$A$7:$G$16,6,FALSE),0),0),0)</f>
        <v>0</v>
      </c>
      <c r="U139" s="48">
        <f ca="1">IFERROR(IF(J139=1,IF(VLOOKUP(K139,Inputs!$A$20:$G$29,7,FALSE)="Base Increase",VLOOKUP(K139,Inputs!$A$7:$G$16,7,FALSE),0),0),0)</f>
        <v>0</v>
      </c>
      <c r="V139" s="48">
        <f t="shared" ca="1" si="11"/>
        <v>0</v>
      </c>
      <c r="W139" s="48">
        <f t="shared" ca="1" si="12"/>
        <v>0</v>
      </c>
      <c r="X139" s="48">
        <f t="shared" ca="1" si="13"/>
        <v>0</v>
      </c>
      <c r="Y139" s="48">
        <f t="shared" ca="1" si="14"/>
        <v>0</v>
      </c>
      <c r="Z139" s="48">
        <f ca="1">IF(AND(K139&lt;=4,X139&gt;Inputs!$B$32),MAX(C139,Inputs!$B$32),X139)</f>
        <v>0</v>
      </c>
      <c r="AA139" s="48">
        <f ca="1">IF(AND(K139&lt;=4,Y139&gt;Inputs!$B$32),MAX(C139,Inputs!$B$32),Y139)</f>
        <v>0</v>
      </c>
      <c r="AB139" s="48">
        <f ca="1">IF(AND(K139&lt;=7,Z139&gt;Inputs!$B$33),MAX(C139,Inputs!$B$33),Z139)</f>
        <v>0</v>
      </c>
      <c r="AC139" s="48">
        <f ca="1">IF(Y139&gt;Inputs!$B$34,Inputs!$B$34,AA139)</f>
        <v>0</v>
      </c>
      <c r="AD139" s="48">
        <f ca="1">IF(AB139&gt;Inputs!$B$34,Inputs!$B$34,AB139)</f>
        <v>0</v>
      </c>
      <c r="AE139" s="48">
        <f ca="1">IF(AC139&gt;Inputs!$B$34,Inputs!$B$34,AC139)</f>
        <v>0</v>
      </c>
      <c r="AF139" s="49">
        <f ca="1">IF(AND(E139=1,G139=0),Inputs!$B$3,AD139)</f>
        <v>0</v>
      </c>
      <c r="AG139" s="49">
        <f ca="1">IF(AND(E139=1,G139=0),Inputs!$B$3,AE139)</f>
        <v>0</v>
      </c>
    </row>
    <row r="140" spans="1:33" x14ac:dyDescent="0.25">
      <c r="A140" s="6">
        <f>'Salary and Rating'!A141</f>
        <v>0</v>
      </c>
      <c r="B140" s="6">
        <f>'Salary and Rating'!B141</f>
        <v>0</v>
      </c>
      <c r="C140" s="14">
        <f ca="1">'2012-2013'!AF140</f>
        <v>0</v>
      </c>
      <c r="D140" s="44">
        <f ca="1">IF('2012-2013'!G140=0,0,'2012-2013'!D140+1)</f>
        <v>0</v>
      </c>
      <c r="E140" s="48">
        <f>'2012-2013'!E140</f>
        <v>0</v>
      </c>
      <c r="F140" s="42">
        <f ca="1">IF('Salary and Rating'!F141=1,VLOOKUP(D140,'Attrition Probabilities'!$A$5:$E$45,2,TRUE),IF('Salary and Rating'!F141=2,VLOOKUP(D140,'Attrition Probabilities'!$A$5:$E$45,3,TRUE),IF('Salary and Rating'!F141=3,VLOOKUP(D140,'Attrition Probabilities'!$A$5:$E$45,4,TRUE),IF('Salary and Rating'!F141=4,VLOOKUP(D140,'Attrition Probabilities'!$A$5:$E$45,5,TRUE),0))))</f>
        <v>0</v>
      </c>
      <c r="G140" s="48">
        <f t="shared" ca="1" si="10"/>
        <v>0</v>
      </c>
      <c r="H140" s="48">
        <f ca="1">IF(E140=0,0,IF(RAND()&lt;'Demand Component Probability'!$B$4,1,0))</f>
        <v>0</v>
      </c>
      <c r="I140" s="48">
        <f ca="1">IF(E140=0,0,IF(RAND()&lt;'Demand Component Probability'!$B$5,1,0))</f>
        <v>0</v>
      </c>
      <c r="J140" s="48">
        <f ca="1">IF(E140=0,0,IF(RAND()&lt;'Demand Component Probability'!$B$6,1,0))</f>
        <v>0</v>
      </c>
      <c r="K140" s="48">
        <f ca="1">'Salary and Rating'!L141</f>
        <v>0</v>
      </c>
      <c r="L140" s="48">
        <f ca="1">IFERROR(IF(VLOOKUP(K140,Inputs!$A$20:$G$29,3,FALSE)="Stipend Award",VLOOKUP(K140,Inputs!$A$7:$G$16,3,FALSE),0),0)</f>
        <v>0</v>
      </c>
      <c r="M140" s="48">
        <f ca="1">IFERROR(IF(VLOOKUP(K140,Inputs!$A$20:$G$29,4,FALSE)="Stipend Award",VLOOKUP(K140,Inputs!$A$7:$G$16,4,FALSE),0),0)</f>
        <v>0</v>
      </c>
      <c r="N140" s="48">
        <f ca="1">IFERROR(IF(H140=1,IF(VLOOKUP(K140,Inputs!$A$20:$G$29,5,FALSE)="Stipend Award",VLOOKUP(K140,Inputs!$A$7:$G$16,5,FALSE),0),0),0)</f>
        <v>0</v>
      </c>
      <c r="O140" s="48">
        <f ca="1">IFERROR(IF(I140=1,IF(VLOOKUP(K140,Inputs!$A$20:$G$29,6,FALSE)="Stipend Award",VLOOKUP(K140,Inputs!$A$7:$G$16,6,FALSE),0),0),0)</f>
        <v>0</v>
      </c>
      <c r="P140" s="48">
        <f ca="1">IFERROR(IF(J140=1,IF(VLOOKUP(K140,Inputs!$A$20:$G$29,7,FALSE)="Stipend Award",VLOOKUP(K140,Inputs!$A$7:$G$16,7,FALSE),0),0),0)</f>
        <v>0</v>
      </c>
      <c r="Q140" s="48">
        <f ca="1">IFERROR(IF(VLOOKUP(K140,Inputs!$A$20:$G$29,3,FALSE)="Base Increase",VLOOKUP(K140,Inputs!$A$7:$G$16,3,FALSE),0),0)</f>
        <v>0</v>
      </c>
      <c r="R140" s="48">
        <f ca="1">IFERROR(IF(VLOOKUP(K140,Inputs!$A$20:$G$29,4,FALSE)="Base Increase",VLOOKUP(K140,Inputs!$A$7:$G$16,4,FALSE),0),0)</f>
        <v>0</v>
      </c>
      <c r="S140" s="48">
        <f ca="1">IFERROR(IF(H140=1,IF(VLOOKUP(K140,Inputs!$A$20:$G$29,5,FALSE)="Base Increase",VLOOKUP(K140,Inputs!$A$7:$G$16,5,FALSE),0),0),0)</f>
        <v>0</v>
      </c>
      <c r="T140" s="48">
        <f ca="1">IFERROR(IF(I140=1,IF(VLOOKUP(K140,Inputs!$A$20:$G$29,6,FALSE)="Base Increase",VLOOKUP(K140,Inputs!$A$7:$G$16,6,FALSE),0),0),0)</f>
        <v>0</v>
      </c>
      <c r="U140" s="48">
        <f ca="1">IFERROR(IF(J140=1,IF(VLOOKUP(K140,Inputs!$A$20:$G$29,7,FALSE)="Base Increase",VLOOKUP(K140,Inputs!$A$7:$G$16,7,FALSE),0),0),0)</f>
        <v>0</v>
      </c>
      <c r="V140" s="48">
        <f t="shared" ca="1" si="11"/>
        <v>0</v>
      </c>
      <c r="W140" s="48">
        <f t="shared" ca="1" si="12"/>
        <v>0</v>
      </c>
      <c r="X140" s="48">
        <f t="shared" ca="1" si="13"/>
        <v>0</v>
      </c>
      <c r="Y140" s="48">
        <f t="shared" ca="1" si="14"/>
        <v>0</v>
      </c>
      <c r="Z140" s="48">
        <f ca="1">IF(AND(K140&lt;=4,X140&gt;Inputs!$B$32),MAX(C140,Inputs!$B$32),X140)</f>
        <v>0</v>
      </c>
      <c r="AA140" s="48">
        <f ca="1">IF(AND(K140&lt;=4,Y140&gt;Inputs!$B$32),MAX(C140,Inputs!$B$32),Y140)</f>
        <v>0</v>
      </c>
      <c r="AB140" s="48">
        <f ca="1">IF(AND(K140&lt;=7,Z140&gt;Inputs!$B$33),MAX(C140,Inputs!$B$33),Z140)</f>
        <v>0</v>
      </c>
      <c r="AC140" s="48">
        <f ca="1">IF(Y140&gt;Inputs!$B$34,Inputs!$B$34,AA140)</f>
        <v>0</v>
      </c>
      <c r="AD140" s="48">
        <f ca="1">IF(AB140&gt;Inputs!$B$34,Inputs!$B$34,AB140)</f>
        <v>0</v>
      </c>
      <c r="AE140" s="48">
        <f ca="1">IF(AC140&gt;Inputs!$B$34,Inputs!$B$34,AC140)</f>
        <v>0</v>
      </c>
      <c r="AF140" s="49">
        <f ca="1">IF(AND(E140=1,G140=0),Inputs!$B$3,AD140)</f>
        <v>0</v>
      </c>
      <c r="AG140" s="49">
        <f ca="1">IF(AND(E140=1,G140=0),Inputs!$B$3,AE140)</f>
        <v>0</v>
      </c>
    </row>
    <row r="141" spans="1:33" x14ac:dyDescent="0.25">
      <c r="A141" s="6">
        <f>'Salary and Rating'!A142</f>
        <v>0</v>
      </c>
      <c r="B141" s="6">
        <f>'Salary and Rating'!B142</f>
        <v>0</v>
      </c>
      <c r="C141" s="14">
        <f ca="1">'2012-2013'!AF141</f>
        <v>0</v>
      </c>
      <c r="D141" s="44">
        <f ca="1">IF('2012-2013'!G141=0,0,'2012-2013'!D141+1)</f>
        <v>0</v>
      </c>
      <c r="E141" s="48">
        <f>'2012-2013'!E141</f>
        <v>0</v>
      </c>
      <c r="F141" s="42">
        <f ca="1">IF('Salary and Rating'!F142=1,VLOOKUP(D141,'Attrition Probabilities'!$A$5:$E$45,2,TRUE),IF('Salary and Rating'!F142=2,VLOOKUP(D141,'Attrition Probabilities'!$A$5:$E$45,3,TRUE),IF('Salary and Rating'!F142=3,VLOOKUP(D141,'Attrition Probabilities'!$A$5:$E$45,4,TRUE),IF('Salary and Rating'!F142=4,VLOOKUP(D141,'Attrition Probabilities'!$A$5:$E$45,5,TRUE),0))))</f>
        <v>0</v>
      </c>
      <c r="G141" s="48">
        <f t="shared" ca="1" si="10"/>
        <v>0</v>
      </c>
      <c r="H141" s="48">
        <f ca="1">IF(E141=0,0,IF(RAND()&lt;'Demand Component Probability'!$B$4,1,0))</f>
        <v>0</v>
      </c>
      <c r="I141" s="48">
        <f ca="1">IF(E141=0,0,IF(RAND()&lt;'Demand Component Probability'!$B$5,1,0))</f>
        <v>0</v>
      </c>
      <c r="J141" s="48">
        <f ca="1">IF(E141=0,0,IF(RAND()&lt;'Demand Component Probability'!$B$6,1,0))</f>
        <v>0</v>
      </c>
      <c r="K141" s="48">
        <f ca="1">'Salary and Rating'!L142</f>
        <v>0</v>
      </c>
      <c r="L141" s="48">
        <f ca="1">IFERROR(IF(VLOOKUP(K141,Inputs!$A$20:$G$29,3,FALSE)="Stipend Award",VLOOKUP(K141,Inputs!$A$7:$G$16,3,FALSE),0),0)</f>
        <v>0</v>
      </c>
      <c r="M141" s="48">
        <f ca="1">IFERROR(IF(VLOOKUP(K141,Inputs!$A$20:$G$29,4,FALSE)="Stipend Award",VLOOKUP(K141,Inputs!$A$7:$G$16,4,FALSE),0),0)</f>
        <v>0</v>
      </c>
      <c r="N141" s="48">
        <f ca="1">IFERROR(IF(H141=1,IF(VLOOKUP(K141,Inputs!$A$20:$G$29,5,FALSE)="Stipend Award",VLOOKUP(K141,Inputs!$A$7:$G$16,5,FALSE),0),0),0)</f>
        <v>0</v>
      </c>
      <c r="O141" s="48">
        <f ca="1">IFERROR(IF(I141=1,IF(VLOOKUP(K141,Inputs!$A$20:$G$29,6,FALSE)="Stipend Award",VLOOKUP(K141,Inputs!$A$7:$G$16,6,FALSE),0),0),0)</f>
        <v>0</v>
      </c>
      <c r="P141" s="48">
        <f ca="1">IFERROR(IF(J141=1,IF(VLOOKUP(K141,Inputs!$A$20:$G$29,7,FALSE)="Stipend Award",VLOOKUP(K141,Inputs!$A$7:$G$16,7,FALSE),0),0),0)</f>
        <v>0</v>
      </c>
      <c r="Q141" s="48">
        <f ca="1">IFERROR(IF(VLOOKUP(K141,Inputs!$A$20:$G$29,3,FALSE)="Base Increase",VLOOKUP(K141,Inputs!$A$7:$G$16,3,FALSE),0),0)</f>
        <v>0</v>
      </c>
      <c r="R141" s="48">
        <f ca="1">IFERROR(IF(VLOOKUP(K141,Inputs!$A$20:$G$29,4,FALSE)="Base Increase",VLOOKUP(K141,Inputs!$A$7:$G$16,4,FALSE),0),0)</f>
        <v>0</v>
      </c>
      <c r="S141" s="48">
        <f ca="1">IFERROR(IF(H141=1,IF(VLOOKUP(K141,Inputs!$A$20:$G$29,5,FALSE)="Base Increase",VLOOKUP(K141,Inputs!$A$7:$G$16,5,FALSE),0),0),0)</f>
        <v>0</v>
      </c>
      <c r="T141" s="48">
        <f ca="1">IFERROR(IF(I141=1,IF(VLOOKUP(K141,Inputs!$A$20:$G$29,6,FALSE)="Base Increase",VLOOKUP(K141,Inputs!$A$7:$G$16,6,FALSE),0),0),0)</f>
        <v>0</v>
      </c>
      <c r="U141" s="48">
        <f ca="1">IFERROR(IF(J141=1,IF(VLOOKUP(K141,Inputs!$A$20:$G$29,7,FALSE)="Base Increase",VLOOKUP(K141,Inputs!$A$7:$G$16,7,FALSE),0),0),0)</f>
        <v>0</v>
      </c>
      <c r="V141" s="48">
        <f t="shared" ca="1" si="11"/>
        <v>0</v>
      </c>
      <c r="W141" s="48">
        <f t="shared" ca="1" si="12"/>
        <v>0</v>
      </c>
      <c r="X141" s="48">
        <f t="shared" ca="1" si="13"/>
        <v>0</v>
      </c>
      <c r="Y141" s="48">
        <f t="shared" ca="1" si="14"/>
        <v>0</v>
      </c>
      <c r="Z141" s="48">
        <f ca="1">IF(AND(K141&lt;=4,X141&gt;Inputs!$B$32),MAX(C141,Inputs!$B$32),X141)</f>
        <v>0</v>
      </c>
      <c r="AA141" s="48">
        <f ca="1">IF(AND(K141&lt;=4,Y141&gt;Inputs!$B$32),MAX(C141,Inputs!$B$32),Y141)</f>
        <v>0</v>
      </c>
      <c r="AB141" s="48">
        <f ca="1">IF(AND(K141&lt;=7,Z141&gt;Inputs!$B$33),MAX(C141,Inputs!$B$33),Z141)</f>
        <v>0</v>
      </c>
      <c r="AC141" s="48">
        <f ca="1">IF(Y141&gt;Inputs!$B$34,Inputs!$B$34,AA141)</f>
        <v>0</v>
      </c>
      <c r="AD141" s="48">
        <f ca="1">IF(AB141&gt;Inputs!$B$34,Inputs!$B$34,AB141)</f>
        <v>0</v>
      </c>
      <c r="AE141" s="48">
        <f ca="1">IF(AC141&gt;Inputs!$B$34,Inputs!$B$34,AC141)</f>
        <v>0</v>
      </c>
      <c r="AF141" s="49">
        <f ca="1">IF(AND(E141=1,G141=0),Inputs!$B$3,AD141)</f>
        <v>0</v>
      </c>
      <c r="AG141" s="49">
        <f ca="1">IF(AND(E141=1,G141=0),Inputs!$B$3,AE141)</f>
        <v>0</v>
      </c>
    </row>
    <row r="142" spans="1:33" x14ac:dyDescent="0.25">
      <c r="A142" s="6">
        <f>'Salary and Rating'!A143</f>
        <v>0</v>
      </c>
      <c r="B142" s="6">
        <f>'Salary and Rating'!B143</f>
        <v>0</v>
      </c>
      <c r="C142" s="14">
        <f ca="1">'2012-2013'!AF142</f>
        <v>0</v>
      </c>
      <c r="D142" s="44">
        <f ca="1">IF('2012-2013'!G142=0,0,'2012-2013'!D142+1)</f>
        <v>0</v>
      </c>
      <c r="E142" s="48">
        <f>'2012-2013'!E142</f>
        <v>0</v>
      </c>
      <c r="F142" s="42">
        <f ca="1">IF('Salary and Rating'!F143=1,VLOOKUP(D142,'Attrition Probabilities'!$A$5:$E$45,2,TRUE),IF('Salary and Rating'!F143=2,VLOOKUP(D142,'Attrition Probabilities'!$A$5:$E$45,3,TRUE),IF('Salary and Rating'!F143=3,VLOOKUP(D142,'Attrition Probabilities'!$A$5:$E$45,4,TRUE),IF('Salary and Rating'!F143=4,VLOOKUP(D142,'Attrition Probabilities'!$A$5:$E$45,5,TRUE),0))))</f>
        <v>0</v>
      </c>
      <c r="G142" s="48">
        <f t="shared" ca="1" si="10"/>
        <v>0</v>
      </c>
      <c r="H142" s="48">
        <f ca="1">IF(E142=0,0,IF(RAND()&lt;'Demand Component Probability'!$B$4,1,0))</f>
        <v>0</v>
      </c>
      <c r="I142" s="48">
        <f ca="1">IF(E142=0,0,IF(RAND()&lt;'Demand Component Probability'!$B$5,1,0))</f>
        <v>0</v>
      </c>
      <c r="J142" s="48">
        <f ca="1">IF(E142=0,0,IF(RAND()&lt;'Demand Component Probability'!$B$6,1,0))</f>
        <v>0</v>
      </c>
      <c r="K142" s="48">
        <f ca="1">'Salary and Rating'!L143</f>
        <v>0</v>
      </c>
      <c r="L142" s="48">
        <f ca="1">IFERROR(IF(VLOOKUP(K142,Inputs!$A$20:$G$29,3,FALSE)="Stipend Award",VLOOKUP(K142,Inputs!$A$7:$G$16,3,FALSE),0),0)</f>
        <v>0</v>
      </c>
      <c r="M142" s="48">
        <f ca="1">IFERROR(IF(VLOOKUP(K142,Inputs!$A$20:$G$29,4,FALSE)="Stipend Award",VLOOKUP(K142,Inputs!$A$7:$G$16,4,FALSE),0),0)</f>
        <v>0</v>
      </c>
      <c r="N142" s="48">
        <f ca="1">IFERROR(IF(H142=1,IF(VLOOKUP(K142,Inputs!$A$20:$G$29,5,FALSE)="Stipend Award",VLOOKUP(K142,Inputs!$A$7:$G$16,5,FALSE),0),0),0)</f>
        <v>0</v>
      </c>
      <c r="O142" s="48">
        <f ca="1">IFERROR(IF(I142=1,IF(VLOOKUP(K142,Inputs!$A$20:$G$29,6,FALSE)="Stipend Award",VLOOKUP(K142,Inputs!$A$7:$G$16,6,FALSE),0),0),0)</f>
        <v>0</v>
      </c>
      <c r="P142" s="48">
        <f ca="1">IFERROR(IF(J142=1,IF(VLOOKUP(K142,Inputs!$A$20:$G$29,7,FALSE)="Stipend Award",VLOOKUP(K142,Inputs!$A$7:$G$16,7,FALSE),0),0),0)</f>
        <v>0</v>
      </c>
      <c r="Q142" s="48">
        <f ca="1">IFERROR(IF(VLOOKUP(K142,Inputs!$A$20:$G$29,3,FALSE)="Base Increase",VLOOKUP(K142,Inputs!$A$7:$G$16,3,FALSE),0),0)</f>
        <v>0</v>
      </c>
      <c r="R142" s="48">
        <f ca="1">IFERROR(IF(VLOOKUP(K142,Inputs!$A$20:$G$29,4,FALSE)="Base Increase",VLOOKUP(K142,Inputs!$A$7:$G$16,4,FALSE),0),0)</f>
        <v>0</v>
      </c>
      <c r="S142" s="48">
        <f ca="1">IFERROR(IF(H142=1,IF(VLOOKUP(K142,Inputs!$A$20:$G$29,5,FALSE)="Base Increase",VLOOKUP(K142,Inputs!$A$7:$G$16,5,FALSE),0),0),0)</f>
        <v>0</v>
      </c>
      <c r="T142" s="48">
        <f ca="1">IFERROR(IF(I142=1,IF(VLOOKUP(K142,Inputs!$A$20:$G$29,6,FALSE)="Base Increase",VLOOKUP(K142,Inputs!$A$7:$G$16,6,FALSE),0),0),0)</f>
        <v>0</v>
      </c>
      <c r="U142" s="48">
        <f ca="1">IFERROR(IF(J142=1,IF(VLOOKUP(K142,Inputs!$A$20:$G$29,7,FALSE)="Base Increase",VLOOKUP(K142,Inputs!$A$7:$G$16,7,FALSE),0),0),0)</f>
        <v>0</v>
      </c>
      <c r="V142" s="48">
        <f t="shared" ca="1" si="11"/>
        <v>0</v>
      </c>
      <c r="W142" s="48">
        <f t="shared" ca="1" si="12"/>
        <v>0</v>
      </c>
      <c r="X142" s="48">
        <f t="shared" ca="1" si="13"/>
        <v>0</v>
      </c>
      <c r="Y142" s="48">
        <f t="shared" ca="1" si="14"/>
        <v>0</v>
      </c>
      <c r="Z142" s="48">
        <f ca="1">IF(AND(K142&lt;=4,X142&gt;Inputs!$B$32),MAX(C142,Inputs!$B$32),X142)</f>
        <v>0</v>
      </c>
      <c r="AA142" s="48">
        <f ca="1">IF(AND(K142&lt;=4,Y142&gt;Inputs!$B$32),MAX(C142,Inputs!$B$32),Y142)</f>
        <v>0</v>
      </c>
      <c r="AB142" s="48">
        <f ca="1">IF(AND(K142&lt;=7,Z142&gt;Inputs!$B$33),MAX(C142,Inputs!$B$33),Z142)</f>
        <v>0</v>
      </c>
      <c r="AC142" s="48">
        <f ca="1">IF(Y142&gt;Inputs!$B$34,Inputs!$B$34,AA142)</f>
        <v>0</v>
      </c>
      <c r="AD142" s="48">
        <f ca="1">IF(AB142&gt;Inputs!$B$34,Inputs!$B$34,AB142)</f>
        <v>0</v>
      </c>
      <c r="AE142" s="48">
        <f ca="1">IF(AC142&gt;Inputs!$B$34,Inputs!$B$34,AC142)</f>
        <v>0</v>
      </c>
      <c r="AF142" s="49">
        <f ca="1">IF(AND(E142=1,G142=0),Inputs!$B$3,AD142)</f>
        <v>0</v>
      </c>
      <c r="AG142" s="49">
        <f ca="1">IF(AND(E142=1,G142=0),Inputs!$B$3,AE142)</f>
        <v>0</v>
      </c>
    </row>
    <row r="143" spans="1:33" x14ac:dyDescent="0.25">
      <c r="A143" s="6">
        <f>'Salary and Rating'!A144</f>
        <v>0</v>
      </c>
      <c r="B143" s="6">
        <f>'Salary and Rating'!B144</f>
        <v>0</v>
      </c>
      <c r="C143" s="14">
        <f ca="1">'2012-2013'!AF143</f>
        <v>0</v>
      </c>
      <c r="D143" s="44">
        <f ca="1">IF('2012-2013'!G143=0,0,'2012-2013'!D143+1)</f>
        <v>0</v>
      </c>
      <c r="E143" s="48">
        <f>'2012-2013'!E143</f>
        <v>0</v>
      </c>
      <c r="F143" s="42">
        <f ca="1">IF('Salary and Rating'!F144=1,VLOOKUP(D143,'Attrition Probabilities'!$A$5:$E$45,2,TRUE),IF('Salary and Rating'!F144=2,VLOOKUP(D143,'Attrition Probabilities'!$A$5:$E$45,3,TRUE),IF('Salary and Rating'!F144=3,VLOOKUP(D143,'Attrition Probabilities'!$A$5:$E$45,4,TRUE),IF('Salary and Rating'!F144=4,VLOOKUP(D143,'Attrition Probabilities'!$A$5:$E$45,5,TRUE),0))))</f>
        <v>0</v>
      </c>
      <c r="G143" s="48">
        <f t="shared" ca="1" si="10"/>
        <v>0</v>
      </c>
      <c r="H143" s="48">
        <f ca="1">IF(E143=0,0,IF(RAND()&lt;'Demand Component Probability'!$B$4,1,0))</f>
        <v>0</v>
      </c>
      <c r="I143" s="48">
        <f ca="1">IF(E143=0,0,IF(RAND()&lt;'Demand Component Probability'!$B$5,1,0))</f>
        <v>0</v>
      </c>
      <c r="J143" s="48">
        <f ca="1">IF(E143=0,0,IF(RAND()&lt;'Demand Component Probability'!$B$6,1,0))</f>
        <v>0</v>
      </c>
      <c r="K143" s="48">
        <f ca="1">'Salary and Rating'!L144</f>
        <v>0</v>
      </c>
      <c r="L143" s="48">
        <f ca="1">IFERROR(IF(VLOOKUP(K143,Inputs!$A$20:$G$29,3,FALSE)="Stipend Award",VLOOKUP(K143,Inputs!$A$7:$G$16,3,FALSE),0),0)</f>
        <v>0</v>
      </c>
      <c r="M143" s="48">
        <f ca="1">IFERROR(IF(VLOOKUP(K143,Inputs!$A$20:$G$29,4,FALSE)="Stipend Award",VLOOKUP(K143,Inputs!$A$7:$G$16,4,FALSE),0),0)</f>
        <v>0</v>
      </c>
      <c r="N143" s="48">
        <f ca="1">IFERROR(IF(H143=1,IF(VLOOKUP(K143,Inputs!$A$20:$G$29,5,FALSE)="Stipend Award",VLOOKUP(K143,Inputs!$A$7:$G$16,5,FALSE),0),0),0)</f>
        <v>0</v>
      </c>
      <c r="O143" s="48">
        <f ca="1">IFERROR(IF(I143=1,IF(VLOOKUP(K143,Inputs!$A$20:$G$29,6,FALSE)="Stipend Award",VLOOKUP(K143,Inputs!$A$7:$G$16,6,FALSE),0),0),0)</f>
        <v>0</v>
      </c>
      <c r="P143" s="48">
        <f ca="1">IFERROR(IF(J143=1,IF(VLOOKUP(K143,Inputs!$A$20:$G$29,7,FALSE)="Stipend Award",VLOOKUP(K143,Inputs!$A$7:$G$16,7,FALSE),0),0),0)</f>
        <v>0</v>
      </c>
      <c r="Q143" s="48">
        <f ca="1">IFERROR(IF(VLOOKUP(K143,Inputs!$A$20:$G$29,3,FALSE)="Base Increase",VLOOKUP(K143,Inputs!$A$7:$G$16,3,FALSE),0),0)</f>
        <v>0</v>
      </c>
      <c r="R143" s="48">
        <f ca="1">IFERROR(IF(VLOOKUP(K143,Inputs!$A$20:$G$29,4,FALSE)="Base Increase",VLOOKUP(K143,Inputs!$A$7:$G$16,4,FALSE),0),0)</f>
        <v>0</v>
      </c>
      <c r="S143" s="48">
        <f ca="1">IFERROR(IF(H143=1,IF(VLOOKUP(K143,Inputs!$A$20:$G$29,5,FALSE)="Base Increase",VLOOKUP(K143,Inputs!$A$7:$G$16,5,FALSE),0),0),0)</f>
        <v>0</v>
      </c>
      <c r="T143" s="48">
        <f ca="1">IFERROR(IF(I143=1,IF(VLOOKUP(K143,Inputs!$A$20:$G$29,6,FALSE)="Base Increase",VLOOKUP(K143,Inputs!$A$7:$G$16,6,FALSE),0),0),0)</f>
        <v>0</v>
      </c>
      <c r="U143" s="48">
        <f ca="1">IFERROR(IF(J143=1,IF(VLOOKUP(K143,Inputs!$A$20:$G$29,7,FALSE)="Base Increase",VLOOKUP(K143,Inputs!$A$7:$G$16,7,FALSE),0),0),0)</f>
        <v>0</v>
      </c>
      <c r="V143" s="48">
        <f t="shared" ca="1" si="11"/>
        <v>0</v>
      </c>
      <c r="W143" s="48">
        <f t="shared" ca="1" si="12"/>
        <v>0</v>
      </c>
      <c r="X143" s="48">
        <f t="shared" ca="1" si="13"/>
        <v>0</v>
      </c>
      <c r="Y143" s="48">
        <f t="shared" ca="1" si="14"/>
        <v>0</v>
      </c>
      <c r="Z143" s="48">
        <f ca="1">IF(AND(K143&lt;=4,X143&gt;Inputs!$B$32),MAX(C143,Inputs!$B$32),X143)</f>
        <v>0</v>
      </c>
      <c r="AA143" s="48">
        <f ca="1">IF(AND(K143&lt;=4,Y143&gt;Inputs!$B$32),MAX(C143,Inputs!$B$32),Y143)</f>
        <v>0</v>
      </c>
      <c r="AB143" s="48">
        <f ca="1">IF(AND(K143&lt;=7,Z143&gt;Inputs!$B$33),MAX(C143,Inputs!$B$33),Z143)</f>
        <v>0</v>
      </c>
      <c r="AC143" s="48">
        <f ca="1">IF(Y143&gt;Inputs!$B$34,Inputs!$B$34,AA143)</f>
        <v>0</v>
      </c>
      <c r="AD143" s="48">
        <f ca="1">IF(AB143&gt;Inputs!$B$34,Inputs!$B$34,AB143)</f>
        <v>0</v>
      </c>
      <c r="AE143" s="48">
        <f ca="1">IF(AC143&gt;Inputs!$B$34,Inputs!$B$34,AC143)</f>
        <v>0</v>
      </c>
      <c r="AF143" s="49">
        <f ca="1">IF(AND(E143=1,G143=0),Inputs!$B$3,AD143)</f>
        <v>0</v>
      </c>
      <c r="AG143" s="49">
        <f ca="1">IF(AND(E143=1,G143=0),Inputs!$B$3,AE143)</f>
        <v>0</v>
      </c>
    </row>
    <row r="144" spans="1:33" x14ac:dyDescent="0.25">
      <c r="A144" s="6">
        <f>'Salary and Rating'!A145</f>
        <v>0</v>
      </c>
      <c r="B144" s="6">
        <f>'Salary and Rating'!B145</f>
        <v>0</v>
      </c>
      <c r="C144" s="14">
        <f ca="1">'2012-2013'!AF144</f>
        <v>0</v>
      </c>
      <c r="D144" s="44">
        <f ca="1">IF('2012-2013'!G144=0,0,'2012-2013'!D144+1)</f>
        <v>0</v>
      </c>
      <c r="E144" s="48">
        <f>'2012-2013'!E144</f>
        <v>0</v>
      </c>
      <c r="F144" s="42">
        <f ca="1">IF('Salary and Rating'!F145=1,VLOOKUP(D144,'Attrition Probabilities'!$A$5:$E$45,2,TRUE),IF('Salary and Rating'!F145=2,VLOOKUP(D144,'Attrition Probabilities'!$A$5:$E$45,3,TRUE),IF('Salary and Rating'!F145=3,VLOOKUP(D144,'Attrition Probabilities'!$A$5:$E$45,4,TRUE),IF('Salary and Rating'!F145=4,VLOOKUP(D144,'Attrition Probabilities'!$A$5:$E$45,5,TRUE),0))))</f>
        <v>0</v>
      </c>
      <c r="G144" s="48">
        <f t="shared" ca="1" si="10"/>
        <v>0</v>
      </c>
      <c r="H144" s="48">
        <f ca="1">IF(E144=0,0,IF(RAND()&lt;'Demand Component Probability'!$B$4,1,0))</f>
        <v>0</v>
      </c>
      <c r="I144" s="48">
        <f ca="1">IF(E144=0,0,IF(RAND()&lt;'Demand Component Probability'!$B$5,1,0))</f>
        <v>0</v>
      </c>
      <c r="J144" s="48">
        <f ca="1">IF(E144=0,0,IF(RAND()&lt;'Demand Component Probability'!$B$6,1,0))</f>
        <v>0</v>
      </c>
      <c r="K144" s="48">
        <f ca="1">'Salary and Rating'!L145</f>
        <v>0</v>
      </c>
      <c r="L144" s="48">
        <f ca="1">IFERROR(IF(VLOOKUP(K144,Inputs!$A$20:$G$29,3,FALSE)="Stipend Award",VLOOKUP(K144,Inputs!$A$7:$G$16,3,FALSE),0),0)</f>
        <v>0</v>
      </c>
      <c r="M144" s="48">
        <f ca="1">IFERROR(IF(VLOOKUP(K144,Inputs!$A$20:$G$29,4,FALSE)="Stipend Award",VLOOKUP(K144,Inputs!$A$7:$G$16,4,FALSE),0),0)</f>
        <v>0</v>
      </c>
      <c r="N144" s="48">
        <f ca="1">IFERROR(IF(H144=1,IF(VLOOKUP(K144,Inputs!$A$20:$G$29,5,FALSE)="Stipend Award",VLOOKUP(K144,Inputs!$A$7:$G$16,5,FALSE),0),0),0)</f>
        <v>0</v>
      </c>
      <c r="O144" s="48">
        <f ca="1">IFERROR(IF(I144=1,IF(VLOOKUP(K144,Inputs!$A$20:$G$29,6,FALSE)="Stipend Award",VLOOKUP(K144,Inputs!$A$7:$G$16,6,FALSE),0),0),0)</f>
        <v>0</v>
      </c>
      <c r="P144" s="48">
        <f ca="1">IFERROR(IF(J144=1,IF(VLOOKUP(K144,Inputs!$A$20:$G$29,7,FALSE)="Stipend Award",VLOOKUP(K144,Inputs!$A$7:$G$16,7,FALSE),0),0),0)</f>
        <v>0</v>
      </c>
      <c r="Q144" s="48">
        <f ca="1">IFERROR(IF(VLOOKUP(K144,Inputs!$A$20:$G$29,3,FALSE)="Base Increase",VLOOKUP(K144,Inputs!$A$7:$G$16,3,FALSE),0),0)</f>
        <v>0</v>
      </c>
      <c r="R144" s="48">
        <f ca="1">IFERROR(IF(VLOOKUP(K144,Inputs!$A$20:$G$29,4,FALSE)="Base Increase",VLOOKUP(K144,Inputs!$A$7:$G$16,4,FALSE),0),0)</f>
        <v>0</v>
      </c>
      <c r="S144" s="48">
        <f ca="1">IFERROR(IF(H144=1,IF(VLOOKUP(K144,Inputs!$A$20:$G$29,5,FALSE)="Base Increase",VLOOKUP(K144,Inputs!$A$7:$G$16,5,FALSE),0),0),0)</f>
        <v>0</v>
      </c>
      <c r="T144" s="48">
        <f ca="1">IFERROR(IF(I144=1,IF(VLOOKUP(K144,Inputs!$A$20:$G$29,6,FALSE)="Base Increase",VLOOKUP(K144,Inputs!$A$7:$G$16,6,FALSE),0),0),0)</f>
        <v>0</v>
      </c>
      <c r="U144" s="48">
        <f ca="1">IFERROR(IF(J144=1,IF(VLOOKUP(K144,Inputs!$A$20:$G$29,7,FALSE)="Base Increase",VLOOKUP(K144,Inputs!$A$7:$G$16,7,FALSE),0),0),0)</f>
        <v>0</v>
      </c>
      <c r="V144" s="48">
        <f t="shared" ca="1" si="11"/>
        <v>0</v>
      </c>
      <c r="W144" s="48">
        <f t="shared" ca="1" si="12"/>
        <v>0</v>
      </c>
      <c r="X144" s="48">
        <f t="shared" ca="1" si="13"/>
        <v>0</v>
      </c>
      <c r="Y144" s="48">
        <f t="shared" ca="1" si="14"/>
        <v>0</v>
      </c>
      <c r="Z144" s="48">
        <f ca="1">IF(AND(K144&lt;=4,X144&gt;Inputs!$B$32),MAX(C144,Inputs!$B$32),X144)</f>
        <v>0</v>
      </c>
      <c r="AA144" s="48">
        <f ca="1">IF(AND(K144&lt;=4,Y144&gt;Inputs!$B$32),MAX(C144,Inputs!$B$32),Y144)</f>
        <v>0</v>
      </c>
      <c r="AB144" s="48">
        <f ca="1">IF(AND(K144&lt;=7,Z144&gt;Inputs!$B$33),MAX(C144,Inputs!$B$33),Z144)</f>
        <v>0</v>
      </c>
      <c r="AC144" s="48">
        <f ca="1">IF(Y144&gt;Inputs!$B$34,Inputs!$B$34,AA144)</f>
        <v>0</v>
      </c>
      <c r="AD144" s="48">
        <f ca="1">IF(AB144&gt;Inputs!$B$34,Inputs!$B$34,AB144)</f>
        <v>0</v>
      </c>
      <c r="AE144" s="48">
        <f ca="1">IF(AC144&gt;Inputs!$B$34,Inputs!$B$34,AC144)</f>
        <v>0</v>
      </c>
      <c r="AF144" s="49">
        <f ca="1">IF(AND(E144=1,G144=0),Inputs!$B$3,AD144)</f>
        <v>0</v>
      </c>
      <c r="AG144" s="49">
        <f ca="1">IF(AND(E144=1,G144=0),Inputs!$B$3,AE144)</f>
        <v>0</v>
      </c>
    </row>
    <row r="145" spans="1:33" x14ac:dyDescent="0.25">
      <c r="A145" s="6">
        <f>'Salary and Rating'!A146</f>
        <v>0</v>
      </c>
      <c r="B145" s="6">
        <f>'Salary and Rating'!B146</f>
        <v>0</v>
      </c>
      <c r="C145" s="14">
        <f ca="1">'2012-2013'!AF145</f>
        <v>0</v>
      </c>
      <c r="D145" s="44">
        <f ca="1">IF('2012-2013'!G145=0,0,'2012-2013'!D145+1)</f>
        <v>0</v>
      </c>
      <c r="E145" s="48">
        <f>'2012-2013'!E145</f>
        <v>0</v>
      </c>
      <c r="F145" s="42">
        <f ca="1">IF('Salary and Rating'!F146=1,VLOOKUP(D145,'Attrition Probabilities'!$A$5:$E$45,2,TRUE),IF('Salary and Rating'!F146=2,VLOOKUP(D145,'Attrition Probabilities'!$A$5:$E$45,3,TRUE),IF('Salary and Rating'!F146=3,VLOOKUP(D145,'Attrition Probabilities'!$A$5:$E$45,4,TRUE),IF('Salary and Rating'!F146=4,VLOOKUP(D145,'Attrition Probabilities'!$A$5:$E$45,5,TRUE),0))))</f>
        <v>0</v>
      </c>
      <c r="G145" s="48">
        <f t="shared" ca="1" si="10"/>
        <v>0</v>
      </c>
      <c r="H145" s="48">
        <f ca="1">IF(E145=0,0,IF(RAND()&lt;'Demand Component Probability'!$B$4,1,0))</f>
        <v>0</v>
      </c>
      <c r="I145" s="48">
        <f ca="1">IF(E145=0,0,IF(RAND()&lt;'Demand Component Probability'!$B$5,1,0))</f>
        <v>0</v>
      </c>
      <c r="J145" s="48">
        <f ca="1">IF(E145=0,0,IF(RAND()&lt;'Demand Component Probability'!$B$6,1,0))</f>
        <v>0</v>
      </c>
      <c r="K145" s="48">
        <f ca="1">'Salary and Rating'!L146</f>
        <v>0</v>
      </c>
      <c r="L145" s="48">
        <f ca="1">IFERROR(IF(VLOOKUP(K145,Inputs!$A$20:$G$29,3,FALSE)="Stipend Award",VLOOKUP(K145,Inputs!$A$7:$G$16,3,FALSE),0),0)</f>
        <v>0</v>
      </c>
      <c r="M145" s="48">
        <f ca="1">IFERROR(IF(VLOOKUP(K145,Inputs!$A$20:$G$29,4,FALSE)="Stipend Award",VLOOKUP(K145,Inputs!$A$7:$G$16,4,FALSE),0),0)</f>
        <v>0</v>
      </c>
      <c r="N145" s="48">
        <f ca="1">IFERROR(IF(H145=1,IF(VLOOKUP(K145,Inputs!$A$20:$G$29,5,FALSE)="Stipend Award",VLOOKUP(K145,Inputs!$A$7:$G$16,5,FALSE),0),0),0)</f>
        <v>0</v>
      </c>
      <c r="O145" s="48">
        <f ca="1">IFERROR(IF(I145=1,IF(VLOOKUP(K145,Inputs!$A$20:$G$29,6,FALSE)="Stipend Award",VLOOKUP(K145,Inputs!$A$7:$G$16,6,FALSE),0),0),0)</f>
        <v>0</v>
      </c>
      <c r="P145" s="48">
        <f ca="1">IFERROR(IF(J145=1,IF(VLOOKUP(K145,Inputs!$A$20:$G$29,7,FALSE)="Stipend Award",VLOOKUP(K145,Inputs!$A$7:$G$16,7,FALSE),0),0),0)</f>
        <v>0</v>
      </c>
      <c r="Q145" s="48">
        <f ca="1">IFERROR(IF(VLOOKUP(K145,Inputs!$A$20:$G$29,3,FALSE)="Base Increase",VLOOKUP(K145,Inputs!$A$7:$G$16,3,FALSE),0),0)</f>
        <v>0</v>
      </c>
      <c r="R145" s="48">
        <f ca="1">IFERROR(IF(VLOOKUP(K145,Inputs!$A$20:$G$29,4,FALSE)="Base Increase",VLOOKUP(K145,Inputs!$A$7:$G$16,4,FALSE),0),0)</f>
        <v>0</v>
      </c>
      <c r="S145" s="48">
        <f ca="1">IFERROR(IF(H145=1,IF(VLOOKUP(K145,Inputs!$A$20:$G$29,5,FALSE)="Base Increase",VLOOKUP(K145,Inputs!$A$7:$G$16,5,FALSE),0),0),0)</f>
        <v>0</v>
      </c>
      <c r="T145" s="48">
        <f ca="1">IFERROR(IF(I145=1,IF(VLOOKUP(K145,Inputs!$A$20:$G$29,6,FALSE)="Base Increase",VLOOKUP(K145,Inputs!$A$7:$G$16,6,FALSE),0),0),0)</f>
        <v>0</v>
      </c>
      <c r="U145" s="48">
        <f ca="1">IFERROR(IF(J145=1,IF(VLOOKUP(K145,Inputs!$A$20:$G$29,7,FALSE)="Base Increase",VLOOKUP(K145,Inputs!$A$7:$G$16,7,FALSE),0),0),0)</f>
        <v>0</v>
      </c>
      <c r="V145" s="48">
        <f t="shared" ca="1" si="11"/>
        <v>0</v>
      </c>
      <c r="W145" s="48">
        <f t="shared" ca="1" si="12"/>
        <v>0</v>
      </c>
      <c r="X145" s="48">
        <f t="shared" ca="1" si="13"/>
        <v>0</v>
      </c>
      <c r="Y145" s="48">
        <f t="shared" ca="1" si="14"/>
        <v>0</v>
      </c>
      <c r="Z145" s="48">
        <f ca="1">IF(AND(K145&lt;=4,X145&gt;Inputs!$B$32),MAX(C145,Inputs!$B$32),X145)</f>
        <v>0</v>
      </c>
      <c r="AA145" s="48">
        <f ca="1">IF(AND(K145&lt;=4,Y145&gt;Inputs!$B$32),MAX(C145,Inputs!$B$32),Y145)</f>
        <v>0</v>
      </c>
      <c r="AB145" s="48">
        <f ca="1">IF(AND(K145&lt;=7,Z145&gt;Inputs!$B$33),MAX(C145,Inputs!$B$33),Z145)</f>
        <v>0</v>
      </c>
      <c r="AC145" s="48">
        <f ca="1">IF(Y145&gt;Inputs!$B$34,Inputs!$B$34,AA145)</f>
        <v>0</v>
      </c>
      <c r="AD145" s="48">
        <f ca="1">IF(AB145&gt;Inputs!$B$34,Inputs!$B$34,AB145)</f>
        <v>0</v>
      </c>
      <c r="AE145" s="48">
        <f ca="1">IF(AC145&gt;Inputs!$B$34,Inputs!$B$34,AC145)</f>
        <v>0</v>
      </c>
      <c r="AF145" s="49">
        <f ca="1">IF(AND(E145=1,G145=0),Inputs!$B$3,AD145)</f>
        <v>0</v>
      </c>
      <c r="AG145" s="49">
        <f ca="1">IF(AND(E145=1,G145=0),Inputs!$B$3,AE145)</f>
        <v>0</v>
      </c>
    </row>
    <row r="146" spans="1:33" x14ac:dyDescent="0.25">
      <c r="A146" s="6">
        <f>'Salary and Rating'!A147</f>
        <v>0</v>
      </c>
      <c r="B146" s="6">
        <f>'Salary and Rating'!B147</f>
        <v>0</v>
      </c>
      <c r="C146" s="14">
        <f ca="1">'2012-2013'!AF146</f>
        <v>0</v>
      </c>
      <c r="D146" s="44">
        <f ca="1">IF('2012-2013'!G146=0,0,'2012-2013'!D146+1)</f>
        <v>0</v>
      </c>
      <c r="E146" s="48">
        <f>'2012-2013'!E146</f>
        <v>0</v>
      </c>
      <c r="F146" s="42">
        <f ca="1">IF('Salary and Rating'!F147=1,VLOOKUP(D146,'Attrition Probabilities'!$A$5:$E$45,2,TRUE),IF('Salary and Rating'!F147=2,VLOOKUP(D146,'Attrition Probabilities'!$A$5:$E$45,3,TRUE),IF('Salary and Rating'!F147=3,VLOOKUP(D146,'Attrition Probabilities'!$A$5:$E$45,4,TRUE),IF('Salary and Rating'!F147=4,VLOOKUP(D146,'Attrition Probabilities'!$A$5:$E$45,5,TRUE),0))))</f>
        <v>0</v>
      </c>
      <c r="G146" s="48">
        <f t="shared" ca="1" si="10"/>
        <v>0</v>
      </c>
      <c r="H146" s="48">
        <f ca="1">IF(E146=0,0,IF(RAND()&lt;'Demand Component Probability'!$B$4,1,0))</f>
        <v>0</v>
      </c>
      <c r="I146" s="48">
        <f ca="1">IF(E146=0,0,IF(RAND()&lt;'Demand Component Probability'!$B$5,1,0))</f>
        <v>0</v>
      </c>
      <c r="J146" s="48">
        <f ca="1">IF(E146=0,0,IF(RAND()&lt;'Demand Component Probability'!$B$6,1,0))</f>
        <v>0</v>
      </c>
      <c r="K146" s="48">
        <f ca="1">'Salary and Rating'!L147</f>
        <v>0</v>
      </c>
      <c r="L146" s="48">
        <f ca="1">IFERROR(IF(VLOOKUP(K146,Inputs!$A$20:$G$29,3,FALSE)="Stipend Award",VLOOKUP(K146,Inputs!$A$7:$G$16,3,FALSE),0),0)</f>
        <v>0</v>
      </c>
      <c r="M146" s="48">
        <f ca="1">IFERROR(IF(VLOOKUP(K146,Inputs!$A$20:$G$29,4,FALSE)="Stipend Award",VLOOKUP(K146,Inputs!$A$7:$G$16,4,FALSE),0),0)</f>
        <v>0</v>
      </c>
      <c r="N146" s="48">
        <f ca="1">IFERROR(IF(H146=1,IF(VLOOKUP(K146,Inputs!$A$20:$G$29,5,FALSE)="Stipend Award",VLOOKUP(K146,Inputs!$A$7:$G$16,5,FALSE),0),0),0)</f>
        <v>0</v>
      </c>
      <c r="O146" s="48">
        <f ca="1">IFERROR(IF(I146=1,IF(VLOOKUP(K146,Inputs!$A$20:$G$29,6,FALSE)="Stipend Award",VLOOKUP(K146,Inputs!$A$7:$G$16,6,FALSE),0),0),0)</f>
        <v>0</v>
      </c>
      <c r="P146" s="48">
        <f ca="1">IFERROR(IF(J146=1,IF(VLOOKUP(K146,Inputs!$A$20:$G$29,7,FALSE)="Stipend Award",VLOOKUP(K146,Inputs!$A$7:$G$16,7,FALSE),0),0),0)</f>
        <v>0</v>
      </c>
      <c r="Q146" s="48">
        <f ca="1">IFERROR(IF(VLOOKUP(K146,Inputs!$A$20:$G$29,3,FALSE)="Base Increase",VLOOKUP(K146,Inputs!$A$7:$G$16,3,FALSE),0),0)</f>
        <v>0</v>
      </c>
      <c r="R146" s="48">
        <f ca="1">IFERROR(IF(VLOOKUP(K146,Inputs!$A$20:$G$29,4,FALSE)="Base Increase",VLOOKUP(K146,Inputs!$A$7:$G$16,4,FALSE),0),0)</f>
        <v>0</v>
      </c>
      <c r="S146" s="48">
        <f ca="1">IFERROR(IF(H146=1,IF(VLOOKUP(K146,Inputs!$A$20:$G$29,5,FALSE)="Base Increase",VLOOKUP(K146,Inputs!$A$7:$G$16,5,FALSE),0),0),0)</f>
        <v>0</v>
      </c>
      <c r="T146" s="48">
        <f ca="1">IFERROR(IF(I146=1,IF(VLOOKUP(K146,Inputs!$A$20:$G$29,6,FALSE)="Base Increase",VLOOKUP(K146,Inputs!$A$7:$G$16,6,FALSE),0),0),0)</f>
        <v>0</v>
      </c>
      <c r="U146" s="48">
        <f ca="1">IFERROR(IF(J146=1,IF(VLOOKUP(K146,Inputs!$A$20:$G$29,7,FALSE)="Base Increase",VLOOKUP(K146,Inputs!$A$7:$G$16,7,FALSE),0),0),0)</f>
        <v>0</v>
      </c>
      <c r="V146" s="48">
        <f t="shared" ca="1" si="11"/>
        <v>0</v>
      </c>
      <c r="W146" s="48">
        <f t="shared" ca="1" si="12"/>
        <v>0</v>
      </c>
      <c r="X146" s="48">
        <f t="shared" ca="1" si="13"/>
        <v>0</v>
      </c>
      <c r="Y146" s="48">
        <f t="shared" ca="1" si="14"/>
        <v>0</v>
      </c>
      <c r="Z146" s="48">
        <f ca="1">IF(AND(K146&lt;=4,X146&gt;Inputs!$B$32),MAX(C146,Inputs!$B$32),X146)</f>
        <v>0</v>
      </c>
      <c r="AA146" s="48">
        <f ca="1">IF(AND(K146&lt;=4,Y146&gt;Inputs!$B$32),MAX(C146,Inputs!$B$32),Y146)</f>
        <v>0</v>
      </c>
      <c r="AB146" s="48">
        <f ca="1">IF(AND(K146&lt;=7,Z146&gt;Inputs!$B$33),MAX(C146,Inputs!$B$33),Z146)</f>
        <v>0</v>
      </c>
      <c r="AC146" s="48">
        <f ca="1">IF(Y146&gt;Inputs!$B$34,Inputs!$B$34,AA146)</f>
        <v>0</v>
      </c>
      <c r="AD146" s="48">
        <f ca="1">IF(AB146&gt;Inputs!$B$34,Inputs!$B$34,AB146)</f>
        <v>0</v>
      </c>
      <c r="AE146" s="48">
        <f ca="1">IF(AC146&gt;Inputs!$B$34,Inputs!$B$34,AC146)</f>
        <v>0</v>
      </c>
      <c r="AF146" s="49">
        <f ca="1">IF(AND(E146=1,G146=0),Inputs!$B$3,AD146)</f>
        <v>0</v>
      </c>
      <c r="AG146" s="49">
        <f ca="1">IF(AND(E146=1,G146=0),Inputs!$B$3,AE146)</f>
        <v>0</v>
      </c>
    </row>
    <row r="147" spans="1:33" x14ac:dyDescent="0.25">
      <c r="A147" s="6">
        <f>'Salary and Rating'!A148</f>
        <v>0</v>
      </c>
      <c r="B147" s="6">
        <f>'Salary and Rating'!B148</f>
        <v>0</v>
      </c>
      <c r="C147" s="14">
        <f ca="1">'2012-2013'!AF147</f>
        <v>0</v>
      </c>
      <c r="D147" s="44">
        <f ca="1">IF('2012-2013'!G147=0,0,'2012-2013'!D147+1)</f>
        <v>0</v>
      </c>
      <c r="E147" s="48">
        <f>'2012-2013'!E147</f>
        <v>0</v>
      </c>
      <c r="F147" s="42">
        <f ca="1">IF('Salary and Rating'!F148=1,VLOOKUP(D147,'Attrition Probabilities'!$A$5:$E$45,2,TRUE),IF('Salary and Rating'!F148=2,VLOOKUP(D147,'Attrition Probabilities'!$A$5:$E$45,3,TRUE),IF('Salary and Rating'!F148=3,VLOOKUP(D147,'Attrition Probabilities'!$A$5:$E$45,4,TRUE),IF('Salary and Rating'!F148=4,VLOOKUP(D147,'Attrition Probabilities'!$A$5:$E$45,5,TRUE),0))))</f>
        <v>0</v>
      </c>
      <c r="G147" s="48">
        <f t="shared" ca="1" si="10"/>
        <v>0</v>
      </c>
      <c r="H147" s="48">
        <f ca="1">IF(E147=0,0,IF(RAND()&lt;'Demand Component Probability'!$B$4,1,0))</f>
        <v>0</v>
      </c>
      <c r="I147" s="48">
        <f ca="1">IF(E147=0,0,IF(RAND()&lt;'Demand Component Probability'!$B$5,1,0))</f>
        <v>0</v>
      </c>
      <c r="J147" s="48">
        <f ca="1">IF(E147=0,0,IF(RAND()&lt;'Demand Component Probability'!$B$6,1,0))</f>
        <v>0</v>
      </c>
      <c r="K147" s="48">
        <f ca="1">'Salary and Rating'!L148</f>
        <v>0</v>
      </c>
      <c r="L147" s="48">
        <f ca="1">IFERROR(IF(VLOOKUP(K147,Inputs!$A$20:$G$29,3,FALSE)="Stipend Award",VLOOKUP(K147,Inputs!$A$7:$G$16,3,FALSE),0),0)</f>
        <v>0</v>
      </c>
      <c r="M147" s="48">
        <f ca="1">IFERROR(IF(VLOOKUP(K147,Inputs!$A$20:$G$29,4,FALSE)="Stipend Award",VLOOKUP(K147,Inputs!$A$7:$G$16,4,FALSE),0),0)</f>
        <v>0</v>
      </c>
      <c r="N147" s="48">
        <f ca="1">IFERROR(IF(H147=1,IF(VLOOKUP(K147,Inputs!$A$20:$G$29,5,FALSE)="Stipend Award",VLOOKUP(K147,Inputs!$A$7:$G$16,5,FALSE),0),0),0)</f>
        <v>0</v>
      </c>
      <c r="O147" s="48">
        <f ca="1">IFERROR(IF(I147=1,IF(VLOOKUP(K147,Inputs!$A$20:$G$29,6,FALSE)="Stipend Award",VLOOKUP(K147,Inputs!$A$7:$G$16,6,FALSE),0),0),0)</f>
        <v>0</v>
      </c>
      <c r="P147" s="48">
        <f ca="1">IFERROR(IF(J147=1,IF(VLOOKUP(K147,Inputs!$A$20:$G$29,7,FALSE)="Stipend Award",VLOOKUP(K147,Inputs!$A$7:$G$16,7,FALSE),0),0),0)</f>
        <v>0</v>
      </c>
      <c r="Q147" s="48">
        <f ca="1">IFERROR(IF(VLOOKUP(K147,Inputs!$A$20:$G$29,3,FALSE)="Base Increase",VLOOKUP(K147,Inputs!$A$7:$G$16,3,FALSE),0),0)</f>
        <v>0</v>
      </c>
      <c r="R147" s="48">
        <f ca="1">IFERROR(IF(VLOOKUP(K147,Inputs!$A$20:$G$29,4,FALSE)="Base Increase",VLOOKUP(K147,Inputs!$A$7:$G$16,4,FALSE),0),0)</f>
        <v>0</v>
      </c>
      <c r="S147" s="48">
        <f ca="1">IFERROR(IF(H147=1,IF(VLOOKUP(K147,Inputs!$A$20:$G$29,5,FALSE)="Base Increase",VLOOKUP(K147,Inputs!$A$7:$G$16,5,FALSE),0),0),0)</f>
        <v>0</v>
      </c>
      <c r="T147" s="48">
        <f ca="1">IFERROR(IF(I147=1,IF(VLOOKUP(K147,Inputs!$A$20:$G$29,6,FALSE)="Base Increase",VLOOKUP(K147,Inputs!$A$7:$G$16,6,FALSE),0),0),0)</f>
        <v>0</v>
      </c>
      <c r="U147" s="48">
        <f ca="1">IFERROR(IF(J147=1,IF(VLOOKUP(K147,Inputs!$A$20:$G$29,7,FALSE)="Base Increase",VLOOKUP(K147,Inputs!$A$7:$G$16,7,FALSE),0),0),0)</f>
        <v>0</v>
      </c>
      <c r="V147" s="48">
        <f t="shared" ca="1" si="11"/>
        <v>0</v>
      </c>
      <c r="W147" s="48">
        <f t="shared" ca="1" si="12"/>
        <v>0</v>
      </c>
      <c r="X147" s="48">
        <f t="shared" ca="1" si="13"/>
        <v>0</v>
      </c>
      <c r="Y147" s="48">
        <f t="shared" ca="1" si="14"/>
        <v>0</v>
      </c>
      <c r="Z147" s="48">
        <f ca="1">IF(AND(K147&lt;=4,X147&gt;Inputs!$B$32),MAX(C147,Inputs!$B$32),X147)</f>
        <v>0</v>
      </c>
      <c r="AA147" s="48">
        <f ca="1">IF(AND(K147&lt;=4,Y147&gt;Inputs!$B$32),MAX(C147,Inputs!$B$32),Y147)</f>
        <v>0</v>
      </c>
      <c r="AB147" s="48">
        <f ca="1">IF(AND(K147&lt;=7,Z147&gt;Inputs!$B$33),MAX(C147,Inputs!$B$33),Z147)</f>
        <v>0</v>
      </c>
      <c r="AC147" s="48">
        <f ca="1">IF(Y147&gt;Inputs!$B$34,Inputs!$B$34,AA147)</f>
        <v>0</v>
      </c>
      <c r="AD147" s="48">
        <f ca="1">IF(AB147&gt;Inputs!$B$34,Inputs!$B$34,AB147)</f>
        <v>0</v>
      </c>
      <c r="AE147" s="48">
        <f ca="1">IF(AC147&gt;Inputs!$B$34,Inputs!$B$34,AC147)</f>
        <v>0</v>
      </c>
      <c r="AF147" s="49">
        <f ca="1">IF(AND(E147=1,G147=0),Inputs!$B$3,AD147)</f>
        <v>0</v>
      </c>
      <c r="AG147" s="49">
        <f ca="1">IF(AND(E147=1,G147=0),Inputs!$B$3,AE147)</f>
        <v>0</v>
      </c>
    </row>
    <row r="148" spans="1:33" x14ac:dyDescent="0.25">
      <c r="A148" s="6">
        <f>'Salary and Rating'!A149</f>
        <v>0</v>
      </c>
      <c r="B148" s="6">
        <f>'Salary and Rating'!B149</f>
        <v>0</v>
      </c>
      <c r="C148" s="14">
        <f ca="1">'2012-2013'!AF148</f>
        <v>0</v>
      </c>
      <c r="D148" s="44">
        <f ca="1">IF('2012-2013'!G148=0,0,'2012-2013'!D148+1)</f>
        <v>0</v>
      </c>
      <c r="E148" s="48">
        <f>'2012-2013'!E148</f>
        <v>0</v>
      </c>
      <c r="F148" s="42">
        <f ca="1">IF('Salary and Rating'!F149=1,VLOOKUP(D148,'Attrition Probabilities'!$A$5:$E$45,2,TRUE),IF('Salary and Rating'!F149=2,VLOOKUP(D148,'Attrition Probabilities'!$A$5:$E$45,3,TRUE),IF('Salary and Rating'!F149=3,VLOOKUP(D148,'Attrition Probabilities'!$A$5:$E$45,4,TRUE),IF('Salary and Rating'!F149=4,VLOOKUP(D148,'Attrition Probabilities'!$A$5:$E$45,5,TRUE),0))))</f>
        <v>0</v>
      </c>
      <c r="G148" s="48">
        <f t="shared" ca="1" si="10"/>
        <v>0</v>
      </c>
      <c r="H148" s="48">
        <f ca="1">IF(E148=0,0,IF(RAND()&lt;'Demand Component Probability'!$B$4,1,0))</f>
        <v>0</v>
      </c>
      <c r="I148" s="48">
        <f ca="1">IF(E148=0,0,IF(RAND()&lt;'Demand Component Probability'!$B$5,1,0))</f>
        <v>0</v>
      </c>
      <c r="J148" s="48">
        <f ca="1">IF(E148=0,0,IF(RAND()&lt;'Demand Component Probability'!$B$6,1,0))</f>
        <v>0</v>
      </c>
      <c r="K148" s="48">
        <f ca="1">'Salary and Rating'!L149</f>
        <v>0</v>
      </c>
      <c r="L148" s="48">
        <f ca="1">IFERROR(IF(VLOOKUP(K148,Inputs!$A$20:$G$29,3,FALSE)="Stipend Award",VLOOKUP(K148,Inputs!$A$7:$G$16,3,FALSE),0),0)</f>
        <v>0</v>
      </c>
      <c r="M148" s="48">
        <f ca="1">IFERROR(IF(VLOOKUP(K148,Inputs!$A$20:$G$29,4,FALSE)="Stipend Award",VLOOKUP(K148,Inputs!$A$7:$G$16,4,FALSE),0),0)</f>
        <v>0</v>
      </c>
      <c r="N148" s="48">
        <f ca="1">IFERROR(IF(H148=1,IF(VLOOKUP(K148,Inputs!$A$20:$G$29,5,FALSE)="Stipend Award",VLOOKUP(K148,Inputs!$A$7:$G$16,5,FALSE),0),0),0)</f>
        <v>0</v>
      </c>
      <c r="O148" s="48">
        <f ca="1">IFERROR(IF(I148=1,IF(VLOOKUP(K148,Inputs!$A$20:$G$29,6,FALSE)="Stipend Award",VLOOKUP(K148,Inputs!$A$7:$G$16,6,FALSE),0),0),0)</f>
        <v>0</v>
      </c>
      <c r="P148" s="48">
        <f ca="1">IFERROR(IF(J148=1,IF(VLOOKUP(K148,Inputs!$A$20:$G$29,7,FALSE)="Stipend Award",VLOOKUP(K148,Inputs!$A$7:$G$16,7,FALSE),0),0),0)</f>
        <v>0</v>
      </c>
      <c r="Q148" s="48">
        <f ca="1">IFERROR(IF(VLOOKUP(K148,Inputs!$A$20:$G$29,3,FALSE)="Base Increase",VLOOKUP(K148,Inputs!$A$7:$G$16,3,FALSE),0),0)</f>
        <v>0</v>
      </c>
      <c r="R148" s="48">
        <f ca="1">IFERROR(IF(VLOOKUP(K148,Inputs!$A$20:$G$29,4,FALSE)="Base Increase",VLOOKUP(K148,Inputs!$A$7:$G$16,4,FALSE),0),0)</f>
        <v>0</v>
      </c>
      <c r="S148" s="48">
        <f ca="1">IFERROR(IF(H148=1,IF(VLOOKUP(K148,Inputs!$A$20:$G$29,5,FALSE)="Base Increase",VLOOKUP(K148,Inputs!$A$7:$G$16,5,FALSE),0),0),0)</f>
        <v>0</v>
      </c>
      <c r="T148" s="48">
        <f ca="1">IFERROR(IF(I148=1,IF(VLOOKUP(K148,Inputs!$A$20:$G$29,6,FALSE)="Base Increase",VLOOKUP(K148,Inputs!$A$7:$G$16,6,FALSE),0),0),0)</f>
        <v>0</v>
      </c>
      <c r="U148" s="48">
        <f ca="1">IFERROR(IF(J148=1,IF(VLOOKUP(K148,Inputs!$A$20:$G$29,7,FALSE)="Base Increase",VLOOKUP(K148,Inputs!$A$7:$G$16,7,FALSE),0),0),0)</f>
        <v>0</v>
      </c>
      <c r="V148" s="48">
        <f t="shared" ca="1" si="11"/>
        <v>0</v>
      </c>
      <c r="W148" s="48">
        <f t="shared" ca="1" si="12"/>
        <v>0</v>
      </c>
      <c r="X148" s="48">
        <f t="shared" ca="1" si="13"/>
        <v>0</v>
      </c>
      <c r="Y148" s="48">
        <f t="shared" ca="1" si="14"/>
        <v>0</v>
      </c>
      <c r="Z148" s="48">
        <f ca="1">IF(AND(K148&lt;=4,X148&gt;Inputs!$B$32),MAX(C148,Inputs!$B$32),X148)</f>
        <v>0</v>
      </c>
      <c r="AA148" s="48">
        <f ca="1">IF(AND(K148&lt;=4,Y148&gt;Inputs!$B$32),MAX(C148,Inputs!$B$32),Y148)</f>
        <v>0</v>
      </c>
      <c r="AB148" s="48">
        <f ca="1">IF(AND(K148&lt;=7,Z148&gt;Inputs!$B$33),MAX(C148,Inputs!$B$33),Z148)</f>
        <v>0</v>
      </c>
      <c r="AC148" s="48">
        <f ca="1">IF(Y148&gt;Inputs!$B$34,Inputs!$B$34,AA148)</f>
        <v>0</v>
      </c>
      <c r="AD148" s="48">
        <f ca="1">IF(AB148&gt;Inputs!$B$34,Inputs!$B$34,AB148)</f>
        <v>0</v>
      </c>
      <c r="AE148" s="48">
        <f ca="1">IF(AC148&gt;Inputs!$B$34,Inputs!$B$34,AC148)</f>
        <v>0</v>
      </c>
      <c r="AF148" s="49">
        <f ca="1">IF(AND(E148=1,G148=0),Inputs!$B$3,AD148)</f>
        <v>0</v>
      </c>
      <c r="AG148" s="49">
        <f ca="1">IF(AND(E148=1,G148=0),Inputs!$B$3,AE148)</f>
        <v>0</v>
      </c>
    </row>
    <row r="149" spans="1:33" x14ac:dyDescent="0.25">
      <c r="A149" s="6">
        <f>'Salary and Rating'!A150</f>
        <v>0</v>
      </c>
      <c r="B149" s="6">
        <f>'Salary and Rating'!B150</f>
        <v>0</v>
      </c>
      <c r="C149" s="14">
        <f ca="1">'2012-2013'!AF149</f>
        <v>0</v>
      </c>
      <c r="D149" s="44">
        <f ca="1">IF('2012-2013'!G149=0,0,'2012-2013'!D149+1)</f>
        <v>0</v>
      </c>
      <c r="E149" s="48">
        <f>'2012-2013'!E149</f>
        <v>0</v>
      </c>
      <c r="F149" s="42">
        <f ca="1">IF('Salary and Rating'!F150=1,VLOOKUP(D149,'Attrition Probabilities'!$A$5:$E$45,2,TRUE),IF('Salary and Rating'!F150=2,VLOOKUP(D149,'Attrition Probabilities'!$A$5:$E$45,3,TRUE),IF('Salary and Rating'!F150=3,VLOOKUP(D149,'Attrition Probabilities'!$A$5:$E$45,4,TRUE),IF('Salary and Rating'!F150=4,VLOOKUP(D149,'Attrition Probabilities'!$A$5:$E$45,5,TRUE),0))))</f>
        <v>0</v>
      </c>
      <c r="G149" s="48">
        <f t="shared" ca="1" si="10"/>
        <v>0</v>
      </c>
      <c r="H149" s="48">
        <f ca="1">IF(E149=0,0,IF(RAND()&lt;'Demand Component Probability'!$B$4,1,0))</f>
        <v>0</v>
      </c>
      <c r="I149" s="48">
        <f ca="1">IF(E149=0,0,IF(RAND()&lt;'Demand Component Probability'!$B$5,1,0))</f>
        <v>0</v>
      </c>
      <c r="J149" s="48">
        <f ca="1">IF(E149=0,0,IF(RAND()&lt;'Demand Component Probability'!$B$6,1,0))</f>
        <v>0</v>
      </c>
      <c r="K149" s="48">
        <f ca="1">'Salary and Rating'!L150</f>
        <v>0</v>
      </c>
      <c r="L149" s="48">
        <f ca="1">IFERROR(IF(VLOOKUP(K149,Inputs!$A$20:$G$29,3,FALSE)="Stipend Award",VLOOKUP(K149,Inputs!$A$7:$G$16,3,FALSE),0),0)</f>
        <v>0</v>
      </c>
      <c r="M149" s="48">
        <f ca="1">IFERROR(IF(VLOOKUP(K149,Inputs!$A$20:$G$29,4,FALSE)="Stipend Award",VLOOKUP(K149,Inputs!$A$7:$G$16,4,FALSE),0),0)</f>
        <v>0</v>
      </c>
      <c r="N149" s="48">
        <f ca="1">IFERROR(IF(H149=1,IF(VLOOKUP(K149,Inputs!$A$20:$G$29,5,FALSE)="Stipend Award",VLOOKUP(K149,Inputs!$A$7:$G$16,5,FALSE),0),0),0)</f>
        <v>0</v>
      </c>
      <c r="O149" s="48">
        <f ca="1">IFERROR(IF(I149=1,IF(VLOOKUP(K149,Inputs!$A$20:$G$29,6,FALSE)="Stipend Award",VLOOKUP(K149,Inputs!$A$7:$G$16,6,FALSE),0),0),0)</f>
        <v>0</v>
      </c>
      <c r="P149" s="48">
        <f ca="1">IFERROR(IF(J149=1,IF(VLOOKUP(K149,Inputs!$A$20:$G$29,7,FALSE)="Stipend Award",VLOOKUP(K149,Inputs!$A$7:$G$16,7,FALSE),0),0),0)</f>
        <v>0</v>
      </c>
      <c r="Q149" s="48">
        <f ca="1">IFERROR(IF(VLOOKUP(K149,Inputs!$A$20:$G$29,3,FALSE)="Base Increase",VLOOKUP(K149,Inputs!$A$7:$G$16,3,FALSE),0),0)</f>
        <v>0</v>
      </c>
      <c r="R149" s="48">
        <f ca="1">IFERROR(IF(VLOOKUP(K149,Inputs!$A$20:$G$29,4,FALSE)="Base Increase",VLOOKUP(K149,Inputs!$A$7:$G$16,4,FALSE),0),0)</f>
        <v>0</v>
      </c>
      <c r="S149" s="48">
        <f ca="1">IFERROR(IF(H149=1,IF(VLOOKUP(K149,Inputs!$A$20:$G$29,5,FALSE)="Base Increase",VLOOKUP(K149,Inputs!$A$7:$G$16,5,FALSE),0),0),0)</f>
        <v>0</v>
      </c>
      <c r="T149" s="48">
        <f ca="1">IFERROR(IF(I149=1,IF(VLOOKUP(K149,Inputs!$A$20:$G$29,6,FALSE)="Base Increase",VLOOKUP(K149,Inputs!$A$7:$G$16,6,FALSE),0),0),0)</f>
        <v>0</v>
      </c>
      <c r="U149" s="48">
        <f ca="1">IFERROR(IF(J149=1,IF(VLOOKUP(K149,Inputs!$A$20:$G$29,7,FALSE)="Base Increase",VLOOKUP(K149,Inputs!$A$7:$G$16,7,FALSE),0),0),0)</f>
        <v>0</v>
      </c>
      <c r="V149" s="48">
        <f t="shared" ca="1" si="11"/>
        <v>0</v>
      </c>
      <c r="W149" s="48">
        <f t="shared" ca="1" si="12"/>
        <v>0</v>
      </c>
      <c r="X149" s="48">
        <f t="shared" ca="1" si="13"/>
        <v>0</v>
      </c>
      <c r="Y149" s="48">
        <f t="shared" ca="1" si="14"/>
        <v>0</v>
      </c>
      <c r="Z149" s="48">
        <f ca="1">IF(AND(K149&lt;=4,X149&gt;Inputs!$B$32),MAX(C149,Inputs!$B$32),X149)</f>
        <v>0</v>
      </c>
      <c r="AA149" s="48">
        <f ca="1">IF(AND(K149&lt;=4,Y149&gt;Inputs!$B$32),MAX(C149,Inputs!$B$32),Y149)</f>
        <v>0</v>
      </c>
      <c r="AB149" s="48">
        <f ca="1">IF(AND(K149&lt;=7,Z149&gt;Inputs!$B$33),MAX(C149,Inputs!$B$33),Z149)</f>
        <v>0</v>
      </c>
      <c r="AC149" s="48">
        <f ca="1">IF(Y149&gt;Inputs!$B$34,Inputs!$B$34,AA149)</f>
        <v>0</v>
      </c>
      <c r="AD149" s="48">
        <f ca="1">IF(AB149&gt;Inputs!$B$34,Inputs!$B$34,AB149)</f>
        <v>0</v>
      </c>
      <c r="AE149" s="48">
        <f ca="1">IF(AC149&gt;Inputs!$B$34,Inputs!$B$34,AC149)</f>
        <v>0</v>
      </c>
      <c r="AF149" s="49">
        <f ca="1">IF(AND(E149=1,G149=0),Inputs!$B$3,AD149)</f>
        <v>0</v>
      </c>
      <c r="AG149" s="49">
        <f ca="1">IF(AND(E149=1,G149=0),Inputs!$B$3,AE149)</f>
        <v>0</v>
      </c>
    </row>
    <row r="150" spans="1:33" x14ac:dyDescent="0.25">
      <c r="A150" s="6">
        <f>'Salary and Rating'!A151</f>
        <v>0</v>
      </c>
      <c r="B150" s="6">
        <f>'Salary and Rating'!B151</f>
        <v>0</v>
      </c>
      <c r="C150" s="14">
        <f ca="1">'2012-2013'!AF150</f>
        <v>0</v>
      </c>
      <c r="D150" s="44">
        <f ca="1">IF('2012-2013'!G150=0,0,'2012-2013'!D150+1)</f>
        <v>0</v>
      </c>
      <c r="E150" s="48">
        <f>'2012-2013'!E150</f>
        <v>0</v>
      </c>
      <c r="F150" s="42">
        <f ca="1">IF('Salary and Rating'!F151=1,VLOOKUP(D150,'Attrition Probabilities'!$A$5:$E$45,2,TRUE),IF('Salary and Rating'!F151=2,VLOOKUP(D150,'Attrition Probabilities'!$A$5:$E$45,3,TRUE),IF('Salary and Rating'!F151=3,VLOOKUP(D150,'Attrition Probabilities'!$A$5:$E$45,4,TRUE),IF('Salary and Rating'!F151=4,VLOOKUP(D150,'Attrition Probabilities'!$A$5:$E$45,5,TRUE),0))))</f>
        <v>0</v>
      </c>
      <c r="G150" s="48">
        <f t="shared" ca="1" si="10"/>
        <v>0</v>
      </c>
      <c r="H150" s="48">
        <f ca="1">IF(E150=0,0,IF(RAND()&lt;'Demand Component Probability'!$B$4,1,0))</f>
        <v>0</v>
      </c>
      <c r="I150" s="48">
        <f ca="1">IF(E150=0,0,IF(RAND()&lt;'Demand Component Probability'!$B$5,1,0))</f>
        <v>0</v>
      </c>
      <c r="J150" s="48">
        <f ca="1">IF(E150=0,0,IF(RAND()&lt;'Demand Component Probability'!$B$6,1,0))</f>
        <v>0</v>
      </c>
      <c r="K150" s="48">
        <f ca="1">'Salary and Rating'!L151</f>
        <v>0</v>
      </c>
      <c r="L150" s="48">
        <f ca="1">IFERROR(IF(VLOOKUP(K150,Inputs!$A$20:$G$29,3,FALSE)="Stipend Award",VLOOKUP(K150,Inputs!$A$7:$G$16,3,FALSE),0),0)</f>
        <v>0</v>
      </c>
      <c r="M150" s="48">
        <f ca="1">IFERROR(IF(VLOOKUP(K150,Inputs!$A$20:$G$29,4,FALSE)="Stipend Award",VLOOKUP(K150,Inputs!$A$7:$G$16,4,FALSE),0),0)</f>
        <v>0</v>
      </c>
      <c r="N150" s="48">
        <f ca="1">IFERROR(IF(H150=1,IF(VLOOKUP(K150,Inputs!$A$20:$G$29,5,FALSE)="Stipend Award",VLOOKUP(K150,Inputs!$A$7:$G$16,5,FALSE),0),0),0)</f>
        <v>0</v>
      </c>
      <c r="O150" s="48">
        <f ca="1">IFERROR(IF(I150=1,IF(VLOOKUP(K150,Inputs!$A$20:$G$29,6,FALSE)="Stipend Award",VLOOKUP(K150,Inputs!$A$7:$G$16,6,FALSE),0),0),0)</f>
        <v>0</v>
      </c>
      <c r="P150" s="48">
        <f ca="1">IFERROR(IF(J150=1,IF(VLOOKUP(K150,Inputs!$A$20:$G$29,7,FALSE)="Stipend Award",VLOOKUP(K150,Inputs!$A$7:$G$16,7,FALSE),0),0),0)</f>
        <v>0</v>
      </c>
      <c r="Q150" s="48">
        <f ca="1">IFERROR(IF(VLOOKUP(K150,Inputs!$A$20:$G$29,3,FALSE)="Base Increase",VLOOKUP(K150,Inputs!$A$7:$G$16,3,FALSE),0),0)</f>
        <v>0</v>
      </c>
      <c r="R150" s="48">
        <f ca="1">IFERROR(IF(VLOOKUP(K150,Inputs!$A$20:$G$29,4,FALSE)="Base Increase",VLOOKUP(K150,Inputs!$A$7:$G$16,4,FALSE),0),0)</f>
        <v>0</v>
      </c>
      <c r="S150" s="48">
        <f ca="1">IFERROR(IF(H150=1,IF(VLOOKUP(K150,Inputs!$A$20:$G$29,5,FALSE)="Base Increase",VLOOKUP(K150,Inputs!$A$7:$G$16,5,FALSE),0),0),0)</f>
        <v>0</v>
      </c>
      <c r="T150" s="48">
        <f ca="1">IFERROR(IF(I150=1,IF(VLOOKUP(K150,Inputs!$A$20:$G$29,6,FALSE)="Base Increase",VLOOKUP(K150,Inputs!$A$7:$G$16,6,FALSE),0),0),0)</f>
        <v>0</v>
      </c>
      <c r="U150" s="48">
        <f ca="1">IFERROR(IF(J150=1,IF(VLOOKUP(K150,Inputs!$A$20:$G$29,7,FALSE)="Base Increase",VLOOKUP(K150,Inputs!$A$7:$G$16,7,FALSE),0),0),0)</f>
        <v>0</v>
      </c>
      <c r="V150" s="48">
        <f t="shared" ca="1" si="11"/>
        <v>0</v>
      </c>
      <c r="W150" s="48">
        <f t="shared" ca="1" si="12"/>
        <v>0</v>
      </c>
      <c r="X150" s="48">
        <f t="shared" ca="1" si="13"/>
        <v>0</v>
      </c>
      <c r="Y150" s="48">
        <f t="shared" ca="1" si="14"/>
        <v>0</v>
      </c>
      <c r="Z150" s="48">
        <f ca="1">IF(AND(K150&lt;=4,X150&gt;Inputs!$B$32),MAX(C150,Inputs!$B$32),X150)</f>
        <v>0</v>
      </c>
      <c r="AA150" s="48">
        <f ca="1">IF(AND(K150&lt;=4,Y150&gt;Inputs!$B$32),MAX(C150,Inputs!$B$32),Y150)</f>
        <v>0</v>
      </c>
      <c r="AB150" s="48">
        <f ca="1">IF(AND(K150&lt;=7,Z150&gt;Inputs!$B$33),MAX(C150,Inputs!$B$33),Z150)</f>
        <v>0</v>
      </c>
      <c r="AC150" s="48">
        <f ca="1">IF(Y150&gt;Inputs!$B$34,Inputs!$B$34,AA150)</f>
        <v>0</v>
      </c>
      <c r="AD150" s="48">
        <f ca="1">IF(AB150&gt;Inputs!$B$34,Inputs!$B$34,AB150)</f>
        <v>0</v>
      </c>
      <c r="AE150" s="48">
        <f ca="1">IF(AC150&gt;Inputs!$B$34,Inputs!$B$34,AC150)</f>
        <v>0</v>
      </c>
      <c r="AF150" s="49">
        <f ca="1">IF(AND(E150=1,G150=0),Inputs!$B$3,AD150)</f>
        <v>0</v>
      </c>
      <c r="AG150" s="49">
        <f ca="1">IF(AND(E150=1,G150=0),Inputs!$B$3,AE150)</f>
        <v>0</v>
      </c>
    </row>
    <row r="151" spans="1:33" x14ac:dyDescent="0.25">
      <c r="A151" s="6">
        <f>'Salary and Rating'!A152</f>
        <v>0</v>
      </c>
      <c r="B151" s="6">
        <f>'Salary and Rating'!B152</f>
        <v>0</v>
      </c>
      <c r="C151" s="14">
        <f ca="1">'2012-2013'!AF151</f>
        <v>0</v>
      </c>
      <c r="D151" s="44">
        <f ca="1">IF('2012-2013'!G151=0,0,'2012-2013'!D151+1)</f>
        <v>0</v>
      </c>
      <c r="E151" s="48">
        <f>'2012-2013'!E151</f>
        <v>0</v>
      </c>
      <c r="F151" s="42">
        <f ca="1">IF('Salary and Rating'!F152=1,VLOOKUP(D151,'Attrition Probabilities'!$A$5:$E$45,2,TRUE),IF('Salary and Rating'!F152=2,VLOOKUP(D151,'Attrition Probabilities'!$A$5:$E$45,3,TRUE),IF('Salary and Rating'!F152=3,VLOOKUP(D151,'Attrition Probabilities'!$A$5:$E$45,4,TRUE),IF('Salary and Rating'!F152=4,VLOOKUP(D151,'Attrition Probabilities'!$A$5:$E$45,5,TRUE),0))))</f>
        <v>0</v>
      </c>
      <c r="G151" s="48">
        <f t="shared" ca="1" si="10"/>
        <v>0</v>
      </c>
      <c r="H151" s="48">
        <f ca="1">IF(E151=0,0,IF(RAND()&lt;'Demand Component Probability'!$B$4,1,0))</f>
        <v>0</v>
      </c>
      <c r="I151" s="48">
        <f ca="1">IF(E151=0,0,IF(RAND()&lt;'Demand Component Probability'!$B$5,1,0))</f>
        <v>0</v>
      </c>
      <c r="J151" s="48">
        <f ca="1">IF(E151=0,0,IF(RAND()&lt;'Demand Component Probability'!$B$6,1,0))</f>
        <v>0</v>
      </c>
      <c r="K151" s="48">
        <f ca="1">'Salary and Rating'!L152</f>
        <v>0</v>
      </c>
      <c r="L151" s="48">
        <f ca="1">IFERROR(IF(VLOOKUP(K151,Inputs!$A$20:$G$29,3,FALSE)="Stipend Award",VLOOKUP(K151,Inputs!$A$7:$G$16,3,FALSE),0),0)</f>
        <v>0</v>
      </c>
      <c r="M151" s="48">
        <f ca="1">IFERROR(IF(VLOOKUP(K151,Inputs!$A$20:$G$29,4,FALSE)="Stipend Award",VLOOKUP(K151,Inputs!$A$7:$G$16,4,FALSE),0),0)</f>
        <v>0</v>
      </c>
      <c r="N151" s="48">
        <f ca="1">IFERROR(IF(H151=1,IF(VLOOKUP(K151,Inputs!$A$20:$G$29,5,FALSE)="Stipend Award",VLOOKUP(K151,Inputs!$A$7:$G$16,5,FALSE),0),0),0)</f>
        <v>0</v>
      </c>
      <c r="O151" s="48">
        <f ca="1">IFERROR(IF(I151=1,IF(VLOOKUP(K151,Inputs!$A$20:$G$29,6,FALSE)="Stipend Award",VLOOKUP(K151,Inputs!$A$7:$G$16,6,FALSE),0),0),0)</f>
        <v>0</v>
      </c>
      <c r="P151" s="48">
        <f ca="1">IFERROR(IF(J151=1,IF(VLOOKUP(K151,Inputs!$A$20:$G$29,7,FALSE)="Stipend Award",VLOOKUP(K151,Inputs!$A$7:$G$16,7,FALSE),0),0),0)</f>
        <v>0</v>
      </c>
      <c r="Q151" s="48">
        <f ca="1">IFERROR(IF(VLOOKUP(K151,Inputs!$A$20:$G$29,3,FALSE)="Base Increase",VLOOKUP(K151,Inputs!$A$7:$G$16,3,FALSE),0),0)</f>
        <v>0</v>
      </c>
      <c r="R151" s="48">
        <f ca="1">IFERROR(IF(VLOOKUP(K151,Inputs!$A$20:$G$29,4,FALSE)="Base Increase",VLOOKUP(K151,Inputs!$A$7:$G$16,4,FALSE),0),0)</f>
        <v>0</v>
      </c>
      <c r="S151" s="48">
        <f ca="1">IFERROR(IF(H151=1,IF(VLOOKUP(K151,Inputs!$A$20:$G$29,5,FALSE)="Base Increase",VLOOKUP(K151,Inputs!$A$7:$G$16,5,FALSE),0),0),0)</f>
        <v>0</v>
      </c>
      <c r="T151" s="48">
        <f ca="1">IFERROR(IF(I151=1,IF(VLOOKUP(K151,Inputs!$A$20:$G$29,6,FALSE)="Base Increase",VLOOKUP(K151,Inputs!$A$7:$G$16,6,FALSE),0),0),0)</f>
        <v>0</v>
      </c>
      <c r="U151" s="48">
        <f ca="1">IFERROR(IF(J151=1,IF(VLOOKUP(K151,Inputs!$A$20:$G$29,7,FALSE)="Base Increase",VLOOKUP(K151,Inputs!$A$7:$G$16,7,FALSE),0),0),0)</f>
        <v>0</v>
      </c>
      <c r="V151" s="48">
        <f t="shared" ca="1" si="11"/>
        <v>0</v>
      </c>
      <c r="W151" s="48">
        <f t="shared" ca="1" si="12"/>
        <v>0</v>
      </c>
      <c r="X151" s="48">
        <f t="shared" ca="1" si="13"/>
        <v>0</v>
      </c>
      <c r="Y151" s="48">
        <f t="shared" ca="1" si="14"/>
        <v>0</v>
      </c>
      <c r="Z151" s="48">
        <f ca="1">IF(AND(K151&lt;=4,X151&gt;Inputs!$B$32),MAX(C151,Inputs!$B$32),X151)</f>
        <v>0</v>
      </c>
      <c r="AA151" s="48">
        <f ca="1">IF(AND(K151&lt;=4,Y151&gt;Inputs!$B$32),MAX(C151,Inputs!$B$32),Y151)</f>
        <v>0</v>
      </c>
      <c r="AB151" s="48">
        <f ca="1">IF(AND(K151&lt;=7,Z151&gt;Inputs!$B$33),MAX(C151,Inputs!$B$33),Z151)</f>
        <v>0</v>
      </c>
      <c r="AC151" s="48">
        <f ca="1">IF(Y151&gt;Inputs!$B$34,Inputs!$B$34,AA151)</f>
        <v>0</v>
      </c>
      <c r="AD151" s="48">
        <f ca="1">IF(AB151&gt;Inputs!$B$34,Inputs!$B$34,AB151)</f>
        <v>0</v>
      </c>
      <c r="AE151" s="48">
        <f ca="1">IF(AC151&gt;Inputs!$B$34,Inputs!$B$34,AC151)</f>
        <v>0</v>
      </c>
      <c r="AF151" s="49">
        <f ca="1">IF(AND(E151=1,G151=0),Inputs!$B$3,AD151)</f>
        <v>0</v>
      </c>
      <c r="AG151" s="49">
        <f ca="1">IF(AND(E151=1,G151=0),Inputs!$B$3,AE151)</f>
        <v>0</v>
      </c>
    </row>
    <row r="152" spans="1:33" x14ac:dyDescent="0.25">
      <c r="A152" s="6">
        <f>'Salary and Rating'!A153</f>
        <v>0</v>
      </c>
      <c r="B152" s="6">
        <f>'Salary and Rating'!B153</f>
        <v>0</v>
      </c>
      <c r="C152" s="14">
        <f ca="1">'2012-2013'!AF152</f>
        <v>0</v>
      </c>
      <c r="D152" s="44">
        <f ca="1">IF('2012-2013'!G152=0,0,'2012-2013'!D152+1)</f>
        <v>0</v>
      </c>
      <c r="E152" s="48">
        <f>'2012-2013'!E152</f>
        <v>0</v>
      </c>
      <c r="F152" s="42">
        <f ca="1">IF('Salary and Rating'!F153=1,VLOOKUP(D152,'Attrition Probabilities'!$A$5:$E$45,2,TRUE),IF('Salary and Rating'!F153=2,VLOOKUP(D152,'Attrition Probabilities'!$A$5:$E$45,3,TRUE),IF('Salary and Rating'!F153=3,VLOOKUP(D152,'Attrition Probabilities'!$A$5:$E$45,4,TRUE),IF('Salary and Rating'!F153=4,VLOOKUP(D152,'Attrition Probabilities'!$A$5:$E$45,5,TRUE),0))))</f>
        <v>0</v>
      </c>
      <c r="G152" s="48">
        <f t="shared" ca="1" si="10"/>
        <v>0</v>
      </c>
      <c r="H152" s="48">
        <f ca="1">IF(E152=0,0,IF(RAND()&lt;'Demand Component Probability'!$B$4,1,0))</f>
        <v>0</v>
      </c>
      <c r="I152" s="48">
        <f ca="1">IF(E152=0,0,IF(RAND()&lt;'Demand Component Probability'!$B$5,1,0))</f>
        <v>0</v>
      </c>
      <c r="J152" s="48">
        <f ca="1">IF(E152=0,0,IF(RAND()&lt;'Demand Component Probability'!$B$6,1,0))</f>
        <v>0</v>
      </c>
      <c r="K152" s="48">
        <f ca="1">'Salary and Rating'!L153</f>
        <v>0</v>
      </c>
      <c r="L152" s="48">
        <f ca="1">IFERROR(IF(VLOOKUP(K152,Inputs!$A$20:$G$29,3,FALSE)="Stipend Award",VLOOKUP(K152,Inputs!$A$7:$G$16,3,FALSE),0),0)</f>
        <v>0</v>
      </c>
      <c r="M152" s="48">
        <f ca="1">IFERROR(IF(VLOOKUP(K152,Inputs!$A$20:$G$29,4,FALSE)="Stipend Award",VLOOKUP(K152,Inputs!$A$7:$G$16,4,FALSE),0),0)</f>
        <v>0</v>
      </c>
      <c r="N152" s="48">
        <f ca="1">IFERROR(IF(H152=1,IF(VLOOKUP(K152,Inputs!$A$20:$G$29,5,FALSE)="Stipend Award",VLOOKUP(K152,Inputs!$A$7:$G$16,5,FALSE),0),0),0)</f>
        <v>0</v>
      </c>
      <c r="O152" s="48">
        <f ca="1">IFERROR(IF(I152=1,IF(VLOOKUP(K152,Inputs!$A$20:$G$29,6,FALSE)="Stipend Award",VLOOKUP(K152,Inputs!$A$7:$G$16,6,FALSE),0),0),0)</f>
        <v>0</v>
      </c>
      <c r="P152" s="48">
        <f ca="1">IFERROR(IF(J152=1,IF(VLOOKUP(K152,Inputs!$A$20:$G$29,7,FALSE)="Stipend Award",VLOOKUP(K152,Inputs!$A$7:$G$16,7,FALSE),0),0),0)</f>
        <v>0</v>
      </c>
      <c r="Q152" s="48">
        <f ca="1">IFERROR(IF(VLOOKUP(K152,Inputs!$A$20:$G$29,3,FALSE)="Base Increase",VLOOKUP(K152,Inputs!$A$7:$G$16,3,FALSE),0),0)</f>
        <v>0</v>
      </c>
      <c r="R152" s="48">
        <f ca="1">IFERROR(IF(VLOOKUP(K152,Inputs!$A$20:$G$29,4,FALSE)="Base Increase",VLOOKUP(K152,Inputs!$A$7:$G$16,4,FALSE),0),0)</f>
        <v>0</v>
      </c>
      <c r="S152" s="48">
        <f ca="1">IFERROR(IF(H152=1,IF(VLOOKUP(K152,Inputs!$A$20:$G$29,5,FALSE)="Base Increase",VLOOKUP(K152,Inputs!$A$7:$G$16,5,FALSE),0),0),0)</f>
        <v>0</v>
      </c>
      <c r="T152" s="48">
        <f ca="1">IFERROR(IF(I152=1,IF(VLOOKUP(K152,Inputs!$A$20:$G$29,6,FALSE)="Base Increase",VLOOKUP(K152,Inputs!$A$7:$G$16,6,FALSE),0),0),0)</f>
        <v>0</v>
      </c>
      <c r="U152" s="48">
        <f ca="1">IFERROR(IF(J152=1,IF(VLOOKUP(K152,Inputs!$A$20:$G$29,7,FALSE)="Base Increase",VLOOKUP(K152,Inputs!$A$7:$G$16,7,FALSE),0),0),0)</f>
        <v>0</v>
      </c>
      <c r="V152" s="48">
        <f t="shared" ca="1" si="11"/>
        <v>0</v>
      </c>
      <c r="W152" s="48">
        <f t="shared" ca="1" si="12"/>
        <v>0</v>
      </c>
      <c r="X152" s="48">
        <f t="shared" ca="1" si="13"/>
        <v>0</v>
      </c>
      <c r="Y152" s="48">
        <f t="shared" ca="1" si="14"/>
        <v>0</v>
      </c>
      <c r="Z152" s="48">
        <f ca="1">IF(AND(K152&lt;=4,X152&gt;Inputs!$B$32),MAX(C152,Inputs!$B$32),X152)</f>
        <v>0</v>
      </c>
      <c r="AA152" s="48">
        <f ca="1">IF(AND(K152&lt;=4,Y152&gt;Inputs!$B$32),MAX(C152,Inputs!$B$32),Y152)</f>
        <v>0</v>
      </c>
      <c r="AB152" s="48">
        <f ca="1">IF(AND(K152&lt;=7,Z152&gt;Inputs!$B$33),MAX(C152,Inputs!$B$33),Z152)</f>
        <v>0</v>
      </c>
      <c r="AC152" s="48">
        <f ca="1">IF(Y152&gt;Inputs!$B$34,Inputs!$B$34,AA152)</f>
        <v>0</v>
      </c>
      <c r="AD152" s="48">
        <f ca="1">IF(AB152&gt;Inputs!$B$34,Inputs!$B$34,AB152)</f>
        <v>0</v>
      </c>
      <c r="AE152" s="48">
        <f ca="1">IF(AC152&gt;Inputs!$B$34,Inputs!$B$34,AC152)</f>
        <v>0</v>
      </c>
      <c r="AF152" s="49">
        <f ca="1">IF(AND(E152=1,G152=0),Inputs!$B$3,AD152)</f>
        <v>0</v>
      </c>
      <c r="AG152" s="49">
        <f ca="1">IF(AND(E152=1,G152=0),Inputs!$B$3,AE152)</f>
        <v>0</v>
      </c>
    </row>
    <row r="153" spans="1:33" x14ac:dyDescent="0.25">
      <c r="A153" s="6">
        <f>'Salary and Rating'!A154</f>
        <v>0</v>
      </c>
      <c r="B153" s="6">
        <f>'Salary and Rating'!B154</f>
        <v>0</v>
      </c>
      <c r="C153" s="14">
        <f ca="1">'2012-2013'!AF153</f>
        <v>0</v>
      </c>
      <c r="D153" s="44">
        <f ca="1">IF('2012-2013'!G153=0,0,'2012-2013'!D153+1)</f>
        <v>0</v>
      </c>
      <c r="E153" s="48">
        <f>'2012-2013'!E153</f>
        <v>0</v>
      </c>
      <c r="F153" s="42">
        <f ca="1">IF('Salary and Rating'!F154=1,VLOOKUP(D153,'Attrition Probabilities'!$A$5:$E$45,2,TRUE),IF('Salary and Rating'!F154=2,VLOOKUP(D153,'Attrition Probabilities'!$A$5:$E$45,3,TRUE),IF('Salary and Rating'!F154=3,VLOOKUP(D153,'Attrition Probabilities'!$A$5:$E$45,4,TRUE),IF('Salary and Rating'!F154=4,VLOOKUP(D153,'Attrition Probabilities'!$A$5:$E$45,5,TRUE),0))))</f>
        <v>0</v>
      </c>
      <c r="G153" s="48">
        <f t="shared" ca="1" si="10"/>
        <v>0</v>
      </c>
      <c r="H153" s="48">
        <f ca="1">IF(E153=0,0,IF(RAND()&lt;'Demand Component Probability'!$B$4,1,0))</f>
        <v>0</v>
      </c>
      <c r="I153" s="48">
        <f ca="1">IF(E153=0,0,IF(RAND()&lt;'Demand Component Probability'!$B$5,1,0))</f>
        <v>0</v>
      </c>
      <c r="J153" s="48">
        <f ca="1">IF(E153=0,0,IF(RAND()&lt;'Demand Component Probability'!$B$6,1,0))</f>
        <v>0</v>
      </c>
      <c r="K153" s="48">
        <f ca="1">'Salary and Rating'!L154</f>
        <v>0</v>
      </c>
      <c r="L153" s="48">
        <f ca="1">IFERROR(IF(VLOOKUP(K153,Inputs!$A$20:$G$29,3,FALSE)="Stipend Award",VLOOKUP(K153,Inputs!$A$7:$G$16,3,FALSE),0),0)</f>
        <v>0</v>
      </c>
      <c r="M153" s="48">
        <f ca="1">IFERROR(IF(VLOOKUP(K153,Inputs!$A$20:$G$29,4,FALSE)="Stipend Award",VLOOKUP(K153,Inputs!$A$7:$G$16,4,FALSE),0),0)</f>
        <v>0</v>
      </c>
      <c r="N153" s="48">
        <f ca="1">IFERROR(IF(H153=1,IF(VLOOKUP(K153,Inputs!$A$20:$G$29,5,FALSE)="Stipend Award",VLOOKUP(K153,Inputs!$A$7:$G$16,5,FALSE),0),0),0)</f>
        <v>0</v>
      </c>
      <c r="O153" s="48">
        <f ca="1">IFERROR(IF(I153=1,IF(VLOOKUP(K153,Inputs!$A$20:$G$29,6,FALSE)="Stipend Award",VLOOKUP(K153,Inputs!$A$7:$G$16,6,FALSE),0),0),0)</f>
        <v>0</v>
      </c>
      <c r="P153" s="48">
        <f ca="1">IFERROR(IF(J153=1,IF(VLOOKUP(K153,Inputs!$A$20:$G$29,7,FALSE)="Stipend Award",VLOOKUP(K153,Inputs!$A$7:$G$16,7,FALSE),0),0),0)</f>
        <v>0</v>
      </c>
      <c r="Q153" s="48">
        <f ca="1">IFERROR(IF(VLOOKUP(K153,Inputs!$A$20:$G$29,3,FALSE)="Base Increase",VLOOKUP(K153,Inputs!$A$7:$G$16,3,FALSE),0),0)</f>
        <v>0</v>
      </c>
      <c r="R153" s="48">
        <f ca="1">IFERROR(IF(VLOOKUP(K153,Inputs!$A$20:$G$29,4,FALSE)="Base Increase",VLOOKUP(K153,Inputs!$A$7:$G$16,4,FALSE),0),0)</f>
        <v>0</v>
      </c>
      <c r="S153" s="48">
        <f ca="1">IFERROR(IF(H153=1,IF(VLOOKUP(K153,Inputs!$A$20:$G$29,5,FALSE)="Base Increase",VLOOKUP(K153,Inputs!$A$7:$G$16,5,FALSE),0),0),0)</f>
        <v>0</v>
      </c>
      <c r="T153" s="48">
        <f ca="1">IFERROR(IF(I153=1,IF(VLOOKUP(K153,Inputs!$A$20:$G$29,6,FALSE)="Base Increase",VLOOKUP(K153,Inputs!$A$7:$G$16,6,FALSE),0),0),0)</f>
        <v>0</v>
      </c>
      <c r="U153" s="48">
        <f ca="1">IFERROR(IF(J153=1,IF(VLOOKUP(K153,Inputs!$A$20:$G$29,7,FALSE)="Base Increase",VLOOKUP(K153,Inputs!$A$7:$G$16,7,FALSE),0),0),0)</f>
        <v>0</v>
      </c>
      <c r="V153" s="48">
        <f t="shared" ca="1" si="11"/>
        <v>0</v>
      </c>
      <c r="W153" s="48">
        <f t="shared" ca="1" si="12"/>
        <v>0</v>
      </c>
      <c r="X153" s="48">
        <f t="shared" ca="1" si="13"/>
        <v>0</v>
      </c>
      <c r="Y153" s="48">
        <f t="shared" ca="1" si="14"/>
        <v>0</v>
      </c>
      <c r="Z153" s="48">
        <f ca="1">IF(AND(K153&lt;=4,X153&gt;Inputs!$B$32),MAX(C153,Inputs!$B$32),X153)</f>
        <v>0</v>
      </c>
      <c r="AA153" s="48">
        <f ca="1">IF(AND(K153&lt;=4,Y153&gt;Inputs!$B$32),MAX(C153,Inputs!$B$32),Y153)</f>
        <v>0</v>
      </c>
      <c r="AB153" s="48">
        <f ca="1">IF(AND(K153&lt;=7,Z153&gt;Inputs!$B$33),MAX(C153,Inputs!$B$33),Z153)</f>
        <v>0</v>
      </c>
      <c r="AC153" s="48">
        <f ca="1">IF(Y153&gt;Inputs!$B$34,Inputs!$B$34,AA153)</f>
        <v>0</v>
      </c>
      <c r="AD153" s="48">
        <f ca="1">IF(AB153&gt;Inputs!$B$34,Inputs!$B$34,AB153)</f>
        <v>0</v>
      </c>
      <c r="AE153" s="48">
        <f ca="1">IF(AC153&gt;Inputs!$B$34,Inputs!$B$34,AC153)</f>
        <v>0</v>
      </c>
      <c r="AF153" s="49">
        <f ca="1">IF(AND(E153=1,G153=0),Inputs!$B$3,AD153)</f>
        <v>0</v>
      </c>
      <c r="AG153" s="49">
        <f ca="1">IF(AND(E153=1,G153=0),Inputs!$B$3,AE153)</f>
        <v>0</v>
      </c>
    </row>
    <row r="154" spans="1:33" x14ac:dyDescent="0.25">
      <c r="A154" s="6">
        <f>'Salary and Rating'!A155</f>
        <v>0</v>
      </c>
      <c r="B154" s="6">
        <f>'Salary and Rating'!B155</f>
        <v>0</v>
      </c>
      <c r="C154" s="14">
        <f ca="1">'2012-2013'!AF154</f>
        <v>0</v>
      </c>
      <c r="D154" s="44">
        <f ca="1">IF('2012-2013'!G154=0,0,'2012-2013'!D154+1)</f>
        <v>0</v>
      </c>
      <c r="E154" s="48">
        <f>'2012-2013'!E154</f>
        <v>0</v>
      </c>
      <c r="F154" s="42">
        <f ca="1">IF('Salary and Rating'!F155=1,VLOOKUP(D154,'Attrition Probabilities'!$A$5:$E$45,2,TRUE),IF('Salary and Rating'!F155=2,VLOOKUP(D154,'Attrition Probabilities'!$A$5:$E$45,3,TRUE),IF('Salary and Rating'!F155=3,VLOOKUP(D154,'Attrition Probabilities'!$A$5:$E$45,4,TRUE),IF('Salary and Rating'!F155=4,VLOOKUP(D154,'Attrition Probabilities'!$A$5:$E$45,5,TRUE),0))))</f>
        <v>0</v>
      </c>
      <c r="G154" s="48">
        <f t="shared" ca="1" si="10"/>
        <v>0</v>
      </c>
      <c r="H154" s="48">
        <f ca="1">IF(E154=0,0,IF(RAND()&lt;'Demand Component Probability'!$B$4,1,0))</f>
        <v>0</v>
      </c>
      <c r="I154" s="48">
        <f ca="1">IF(E154=0,0,IF(RAND()&lt;'Demand Component Probability'!$B$5,1,0))</f>
        <v>0</v>
      </c>
      <c r="J154" s="48">
        <f ca="1">IF(E154=0,0,IF(RAND()&lt;'Demand Component Probability'!$B$6,1,0))</f>
        <v>0</v>
      </c>
      <c r="K154" s="48">
        <f ca="1">'Salary and Rating'!L155</f>
        <v>0</v>
      </c>
      <c r="L154" s="48">
        <f ca="1">IFERROR(IF(VLOOKUP(K154,Inputs!$A$20:$G$29,3,FALSE)="Stipend Award",VLOOKUP(K154,Inputs!$A$7:$G$16,3,FALSE),0),0)</f>
        <v>0</v>
      </c>
      <c r="M154" s="48">
        <f ca="1">IFERROR(IF(VLOOKUP(K154,Inputs!$A$20:$G$29,4,FALSE)="Stipend Award",VLOOKUP(K154,Inputs!$A$7:$G$16,4,FALSE),0),0)</f>
        <v>0</v>
      </c>
      <c r="N154" s="48">
        <f ca="1">IFERROR(IF(H154=1,IF(VLOOKUP(K154,Inputs!$A$20:$G$29,5,FALSE)="Stipend Award",VLOOKUP(K154,Inputs!$A$7:$G$16,5,FALSE),0),0),0)</f>
        <v>0</v>
      </c>
      <c r="O154" s="48">
        <f ca="1">IFERROR(IF(I154=1,IF(VLOOKUP(K154,Inputs!$A$20:$G$29,6,FALSE)="Stipend Award",VLOOKUP(K154,Inputs!$A$7:$G$16,6,FALSE),0),0),0)</f>
        <v>0</v>
      </c>
      <c r="P154" s="48">
        <f ca="1">IFERROR(IF(J154=1,IF(VLOOKUP(K154,Inputs!$A$20:$G$29,7,FALSE)="Stipend Award",VLOOKUP(K154,Inputs!$A$7:$G$16,7,FALSE),0),0),0)</f>
        <v>0</v>
      </c>
      <c r="Q154" s="48">
        <f ca="1">IFERROR(IF(VLOOKUP(K154,Inputs!$A$20:$G$29,3,FALSE)="Base Increase",VLOOKUP(K154,Inputs!$A$7:$G$16,3,FALSE),0),0)</f>
        <v>0</v>
      </c>
      <c r="R154" s="48">
        <f ca="1">IFERROR(IF(VLOOKUP(K154,Inputs!$A$20:$G$29,4,FALSE)="Base Increase",VLOOKUP(K154,Inputs!$A$7:$G$16,4,FALSE),0),0)</f>
        <v>0</v>
      </c>
      <c r="S154" s="48">
        <f ca="1">IFERROR(IF(H154=1,IF(VLOOKUP(K154,Inputs!$A$20:$G$29,5,FALSE)="Base Increase",VLOOKUP(K154,Inputs!$A$7:$G$16,5,FALSE),0),0),0)</f>
        <v>0</v>
      </c>
      <c r="T154" s="48">
        <f ca="1">IFERROR(IF(I154=1,IF(VLOOKUP(K154,Inputs!$A$20:$G$29,6,FALSE)="Base Increase",VLOOKUP(K154,Inputs!$A$7:$G$16,6,FALSE),0),0),0)</f>
        <v>0</v>
      </c>
      <c r="U154" s="48">
        <f ca="1">IFERROR(IF(J154=1,IF(VLOOKUP(K154,Inputs!$A$20:$G$29,7,FALSE)="Base Increase",VLOOKUP(K154,Inputs!$A$7:$G$16,7,FALSE),0),0),0)</f>
        <v>0</v>
      </c>
      <c r="V154" s="48">
        <f t="shared" ca="1" si="11"/>
        <v>0</v>
      </c>
      <c r="W154" s="48">
        <f t="shared" ca="1" si="12"/>
        <v>0</v>
      </c>
      <c r="X154" s="48">
        <f t="shared" ca="1" si="13"/>
        <v>0</v>
      </c>
      <c r="Y154" s="48">
        <f t="shared" ca="1" si="14"/>
        <v>0</v>
      </c>
      <c r="Z154" s="48">
        <f ca="1">IF(AND(K154&lt;=4,X154&gt;Inputs!$B$32),MAX(C154,Inputs!$B$32),X154)</f>
        <v>0</v>
      </c>
      <c r="AA154" s="48">
        <f ca="1">IF(AND(K154&lt;=4,Y154&gt;Inputs!$B$32),MAX(C154,Inputs!$B$32),Y154)</f>
        <v>0</v>
      </c>
      <c r="AB154" s="48">
        <f ca="1">IF(AND(K154&lt;=7,Z154&gt;Inputs!$B$33),MAX(C154,Inputs!$B$33),Z154)</f>
        <v>0</v>
      </c>
      <c r="AC154" s="48">
        <f ca="1">IF(Y154&gt;Inputs!$B$34,Inputs!$B$34,AA154)</f>
        <v>0</v>
      </c>
      <c r="AD154" s="48">
        <f ca="1">IF(AB154&gt;Inputs!$B$34,Inputs!$B$34,AB154)</f>
        <v>0</v>
      </c>
      <c r="AE154" s="48">
        <f ca="1">IF(AC154&gt;Inputs!$B$34,Inputs!$B$34,AC154)</f>
        <v>0</v>
      </c>
      <c r="AF154" s="49">
        <f ca="1">IF(AND(E154=1,G154=0),Inputs!$B$3,AD154)</f>
        <v>0</v>
      </c>
      <c r="AG154" s="49">
        <f ca="1">IF(AND(E154=1,G154=0),Inputs!$B$3,AE154)</f>
        <v>0</v>
      </c>
    </row>
    <row r="155" spans="1:33" x14ac:dyDescent="0.25">
      <c r="A155" s="6">
        <f>'Salary and Rating'!A156</f>
        <v>0</v>
      </c>
      <c r="B155" s="6">
        <f>'Salary and Rating'!B156</f>
        <v>0</v>
      </c>
      <c r="C155" s="14">
        <f ca="1">'2012-2013'!AF155</f>
        <v>0</v>
      </c>
      <c r="D155" s="44">
        <f ca="1">IF('2012-2013'!G155=0,0,'2012-2013'!D155+1)</f>
        <v>0</v>
      </c>
      <c r="E155" s="48">
        <f>'2012-2013'!E155</f>
        <v>0</v>
      </c>
      <c r="F155" s="42">
        <f ca="1">IF('Salary and Rating'!F156=1,VLOOKUP(D155,'Attrition Probabilities'!$A$5:$E$45,2,TRUE),IF('Salary and Rating'!F156=2,VLOOKUP(D155,'Attrition Probabilities'!$A$5:$E$45,3,TRUE),IF('Salary and Rating'!F156=3,VLOOKUP(D155,'Attrition Probabilities'!$A$5:$E$45,4,TRUE),IF('Salary and Rating'!F156=4,VLOOKUP(D155,'Attrition Probabilities'!$A$5:$E$45,5,TRUE),0))))</f>
        <v>0</v>
      </c>
      <c r="G155" s="48">
        <f t="shared" ca="1" si="10"/>
        <v>0</v>
      </c>
      <c r="H155" s="48">
        <f ca="1">IF(E155=0,0,IF(RAND()&lt;'Demand Component Probability'!$B$4,1,0))</f>
        <v>0</v>
      </c>
      <c r="I155" s="48">
        <f ca="1">IF(E155=0,0,IF(RAND()&lt;'Demand Component Probability'!$B$5,1,0))</f>
        <v>0</v>
      </c>
      <c r="J155" s="48">
        <f ca="1">IF(E155=0,0,IF(RAND()&lt;'Demand Component Probability'!$B$6,1,0))</f>
        <v>0</v>
      </c>
      <c r="K155" s="48">
        <f ca="1">'Salary and Rating'!L156</f>
        <v>0</v>
      </c>
      <c r="L155" s="48">
        <f ca="1">IFERROR(IF(VLOOKUP(K155,Inputs!$A$20:$G$29,3,FALSE)="Stipend Award",VLOOKUP(K155,Inputs!$A$7:$G$16,3,FALSE),0),0)</f>
        <v>0</v>
      </c>
      <c r="M155" s="48">
        <f ca="1">IFERROR(IF(VLOOKUP(K155,Inputs!$A$20:$G$29,4,FALSE)="Stipend Award",VLOOKUP(K155,Inputs!$A$7:$G$16,4,FALSE),0),0)</f>
        <v>0</v>
      </c>
      <c r="N155" s="48">
        <f ca="1">IFERROR(IF(H155=1,IF(VLOOKUP(K155,Inputs!$A$20:$G$29,5,FALSE)="Stipend Award",VLOOKUP(K155,Inputs!$A$7:$G$16,5,FALSE),0),0),0)</f>
        <v>0</v>
      </c>
      <c r="O155" s="48">
        <f ca="1">IFERROR(IF(I155=1,IF(VLOOKUP(K155,Inputs!$A$20:$G$29,6,FALSE)="Stipend Award",VLOOKUP(K155,Inputs!$A$7:$G$16,6,FALSE),0),0),0)</f>
        <v>0</v>
      </c>
      <c r="P155" s="48">
        <f ca="1">IFERROR(IF(J155=1,IF(VLOOKUP(K155,Inputs!$A$20:$G$29,7,FALSE)="Stipend Award",VLOOKUP(K155,Inputs!$A$7:$G$16,7,FALSE),0),0),0)</f>
        <v>0</v>
      </c>
      <c r="Q155" s="48">
        <f ca="1">IFERROR(IF(VLOOKUP(K155,Inputs!$A$20:$G$29,3,FALSE)="Base Increase",VLOOKUP(K155,Inputs!$A$7:$G$16,3,FALSE),0),0)</f>
        <v>0</v>
      </c>
      <c r="R155" s="48">
        <f ca="1">IFERROR(IF(VLOOKUP(K155,Inputs!$A$20:$G$29,4,FALSE)="Base Increase",VLOOKUP(K155,Inputs!$A$7:$G$16,4,FALSE),0),0)</f>
        <v>0</v>
      </c>
      <c r="S155" s="48">
        <f ca="1">IFERROR(IF(H155=1,IF(VLOOKUP(K155,Inputs!$A$20:$G$29,5,FALSE)="Base Increase",VLOOKUP(K155,Inputs!$A$7:$G$16,5,FALSE),0),0),0)</f>
        <v>0</v>
      </c>
      <c r="T155" s="48">
        <f ca="1">IFERROR(IF(I155=1,IF(VLOOKUP(K155,Inputs!$A$20:$G$29,6,FALSE)="Base Increase",VLOOKUP(K155,Inputs!$A$7:$G$16,6,FALSE),0),0),0)</f>
        <v>0</v>
      </c>
      <c r="U155" s="48">
        <f ca="1">IFERROR(IF(J155=1,IF(VLOOKUP(K155,Inputs!$A$20:$G$29,7,FALSE)="Base Increase",VLOOKUP(K155,Inputs!$A$7:$G$16,7,FALSE),0),0),0)</f>
        <v>0</v>
      </c>
      <c r="V155" s="48">
        <f t="shared" ca="1" si="11"/>
        <v>0</v>
      </c>
      <c r="W155" s="48">
        <f t="shared" ca="1" si="12"/>
        <v>0</v>
      </c>
      <c r="X155" s="48">
        <f t="shared" ca="1" si="13"/>
        <v>0</v>
      </c>
      <c r="Y155" s="48">
        <f t="shared" ca="1" si="14"/>
        <v>0</v>
      </c>
      <c r="Z155" s="48">
        <f ca="1">IF(AND(K155&lt;=4,X155&gt;Inputs!$B$32),MAX(C155,Inputs!$B$32),X155)</f>
        <v>0</v>
      </c>
      <c r="AA155" s="48">
        <f ca="1">IF(AND(K155&lt;=4,Y155&gt;Inputs!$B$32),MAX(C155,Inputs!$B$32),Y155)</f>
        <v>0</v>
      </c>
      <c r="AB155" s="48">
        <f ca="1">IF(AND(K155&lt;=7,Z155&gt;Inputs!$B$33),MAX(C155,Inputs!$B$33),Z155)</f>
        <v>0</v>
      </c>
      <c r="AC155" s="48">
        <f ca="1">IF(Y155&gt;Inputs!$B$34,Inputs!$B$34,AA155)</f>
        <v>0</v>
      </c>
      <c r="AD155" s="48">
        <f ca="1">IF(AB155&gt;Inputs!$B$34,Inputs!$B$34,AB155)</f>
        <v>0</v>
      </c>
      <c r="AE155" s="48">
        <f ca="1">IF(AC155&gt;Inputs!$B$34,Inputs!$B$34,AC155)</f>
        <v>0</v>
      </c>
      <c r="AF155" s="49">
        <f ca="1">IF(AND(E155=1,G155=0),Inputs!$B$3,AD155)</f>
        <v>0</v>
      </c>
      <c r="AG155" s="49">
        <f ca="1">IF(AND(E155=1,G155=0),Inputs!$B$3,AE155)</f>
        <v>0</v>
      </c>
    </row>
    <row r="156" spans="1:33" x14ac:dyDescent="0.25">
      <c r="A156" s="6">
        <f>'Salary and Rating'!A157</f>
        <v>0</v>
      </c>
      <c r="B156" s="6">
        <f>'Salary and Rating'!B157</f>
        <v>0</v>
      </c>
      <c r="C156" s="14">
        <f ca="1">'2012-2013'!AF156</f>
        <v>0</v>
      </c>
      <c r="D156" s="44">
        <f ca="1">IF('2012-2013'!G156=0,0,'2012-2013'!D156+1)</f>
        <v>0</v>
      </c>
      <c r="E156" s="48">
        <f>'2012-2013'!E156</f>
        <v>0</v>
      </c>
      <c r="F156" s="42">
        <f ca="1">IF('Salary and Rating'!F157=1,VLOOKUP(D156,'Attrition Probabilities'!$A$5:$E$45,2,TRUE),IF('Salary and Rating'!F157=2,VLOOKUP(D156,'Attrition Probabilities'!$A$5:$E$45,3,TRUE),IF('Salary and Rating'!F157=3,VLOOKUP(D156,'Attrition Probabilities'!$A$5:$E$45,4,TRUE),IF('Salary and Rating'!F157=4,VLOOKUP(D156,'Attrition Probabilities'!$A$5:$E$45,5,TRUE),0))))</f>
        <v>0</v>
      </c>
      <c r="G156" s="48">
        <f t="shared" ca="1" si="10"/>
        <v>0</v>
      </c>
      <c r="H156" s="48">
        <f ca="1">IF(E156=0,0,IF(RAND()&lt;'Demand Component Probability'!$B$4,1,0))</f>
        <v>0</v>
      </c>
      <c r="I156" s="48">
        <f ca="1">IF(E156=0,0,IF(RAND()&lt;'Demand Component Probability'!$B$5,1,0))</f>
        <v>0</v>
      </c>
      <c r="J156" s="48">
        <f ca="1">IF(E156=0,0,IF(RAND()&lt;'Demand Component Probability'!$B$6,1,0))</f>
        <v>0</v>
      </c>
      <c r="K156" s="48">
        <f ca="1">'Salary and Rating'!L157</f>
        <v>0</v>
      </c>
      <c r="L156" s="48">
        <f ca="1">IFERROR(IF(VLOOKUP(K156,Inputs!$A$20:$G$29,3,FALSE)="Stipend Award",VLOOKUP(K156,Inputs!$A$7:$G$16,3,FALSE),0),0)</f>
        <v>0</v>
      </c>
      <c r="M156" s="48">
        <f ca="1">IFERROR(IF(VLOOKUP(K156,Inputs!$A$20:$G$29,4,FALSE)="Stipend Award",VLOOKUP(K156,Inputs!$A$7:$G$16,4,FALSE),0),0)</f>
        <v>0</v>
      </c>
      <c r="N156" s="48">
        <f ca="1">IFERROR(IF(H156=1,IF(VLOOKUP(K156,Inputs!$A$20:$G$29,5,FALSE)="Stipend Award",VLOOKUP(K156,Inputs!$A$7:$G$16,5,FALSE),0),0),0)</f>
        <v>0</v>
      </c>
      <c r="O156" s="48">
        <f ca="1">IFERROR(IF(I156=1,IF(VLOOKUP(K156,Inputs!$A$20:$G$29,6,FALSE)="Stipend Award",VLOOKUP(K156,Inputs!$A$7:$G$16,6,FALSE),0),0),0)</f>
        <v>0</v>
      </c>
      <c r="P156" s="48">
        <f ca="1">IFERROR(IF(J156=1,IF(VLOOKUP(K156,Inputs!$A$20:$G$29,7,FALSE)="Stipend Award",VLOOKUP(K156,Inputs!$A$7:$G$16,7,FALSE),0),0),0)</f>
        <v>0</v>
      </c>
      <c r="Q156" s="48">
        <f ca="1">IFERROR(IF(VLOOKUP(K156,Inputs!$A$20:$G$29,3,FALSE)="Base Increase",VLOOKUP(K156,Inputs!$A$7:$G$16,3,FALSE),0),0)</f>
        <v>0</v>
      </c>
      <c r="R156" s="48">
        <f ca="1">IFERROR(IF(VLOOKUP(K156,Inputs!$A$20:$G$29,4,FALSE)="Base Increase",VLOOKUP(K156,Inputs!$A$7:$G$16,4,FALSE),0),0)</f>
        <v>0</v>
      </c>
      <c r="S156" s="48">
        <f ca="1">IFERROR(IF(H156=1,IF(VLOOKUP(K156,Inputs!$A$20:$G$29,5,FALSE)="Base Increase",VLOOKUP(K156,Inputs!$A$7:$G$16,5,FALSE),0),0),0)</f>
        <v>0</v>
      </c>
      <c r="T156" s="48">
        <f ca="1">IFERROR(IF(I156=1,IF(VLOOKUP(K156,Inputs!$A$20:$G$29,6,FALSE)="Base Increase",VLOOKUP(K156,Inputs!$A$7:$G$16,6,FALSE),0),0),0)</f>
        <v>0</v>
      </c>
      <c r="U156" s="48">
        <f ca="1">IFERROR(IF(J156=1,IF(VLOOKUP(K156,Inputs!$A$20:$G$29,7,FALSE)="Base Increase",VLOOKUP(K156,Inputs!$A$7:$G$16,7,FALSE),0),0),0)</f>
        <v>0</v>
      </c>
      <c r="V156" s="48">
        <f t="shared" ca="1" si="11"/>
        <v>0</v>
      </c>
      <c r="W156" s="48">
        <f t="shared" ca="1" si="12"/>
        <v>0</v>
      </c>
      <c r="X156" s="48">
        <f t="shared" ca="1" si="13"/>
        <v>0</v>
      </c>
      <c r="Y156" s="48">
        <f t="shared" ca="1" si="14"/>
        <v>0</v>
      </c>
      <c r="Z156" s="48">
        <f ca="1">IF(AND(K156&lt;=4,X156&gt;Inputs!$B$32),MAX(C156,Inputs!$B$32),X156)</f>
        <v>0</v>
      </c>
      <c r="AA156" s="48">
        <f ca="1">IF(AND(K156&lt;=4,Y156&gt;Inputs!$B$32),MAX(C156,Inputs!$B$32),Y156)</f>
        <v>0</v>
      </c>
      <c r="AB156" s="48">
        <f ca="1">IF(AND(K156&lt;=7,Z156&gt;Inputs!$B$33),MAX(C156,Inputs!$B$33),Z156)</f>
        <v>0</v>
      </c>
      <c r="AC156" s="48">
        <f ca="1">IF(Y156&gt;Inputs!$B$34,Inputs!$B$34,AA156)</f>
        <v>0</v>
      </c>
      <c r="AD156" s="48">
        <f ca="1">IF(AB156&gt;Inputs!$B$34,Inputs!$B$34,AB156)</f>
        <v>0</v>
      </c>
      <c r="AE156" s="48">
        <f ca="1">IF(AC156&gt;Inputs!$B$34,Inputs!$B$34,AC156)</f>
        <v>0</v>
      </c>
      <c r="AF156" s="49">
        <f ca="1">IF(AND(E156=1,G156=0),Inputs!$B$3,AD156)</f>
        <v>0</v>
      </c>
      <c r="AG156" s="49">
        <f ca="1">IF(AND(E156=1,G156=0),Inputs!$B$3,AE156)</f>
        <v>0</v>
      </c>
    </row>
    <row r="157" spans="1:33" x14ac:dyDescent="0.25">
      <c r="A157" s="6">
        <f>'Salary and Rating'!A158</f>
        <v>0</v>
      </c>
      <c r="B157" s="6">
        <f>'Salary and Rating'!B158</f>
        <v>0</v>
      </c>
      <c r="C157" s="14">
        <f ca="1">'2012-2013'!AF157</f>
        <v>0</v>
      </c>
      <c r="D157" s="44">
        <f ca="1">IF('2012-2013'!G157=0,0,'2012-2013'!D157+1)</f>
        <v>0</v>
      </c>
      <c r="E157" s="48">
        <f>'2012-2013'!E157</f>
        <v>0</v>
      </c>
      <c r="F157" s="42">
        <f ca="1">IF('Salary and Rating'!F158=1,VLOOKUP(D157,'Attrition Probabilities'!$A$5:$E$45,2,TRUE),IF('Salary and Rating'!F158=2,VLOOKUP(D157,'Attrition Probabilities'!$A$5:$E$45,3,TRUE),IF('Salary and Rating'!F158=3,VLOOKUP(D157,'Attrition Probabilities'!$A$5:$E$45,4,TRUE),IF('Salary and Rating'!F158=4,VLOOKUP(D157,'Attrition Probabilities'!$A$5:$E$45,5,TRUE),0))))</f>
        <v>0</v>
      </c>
      <c r="G157" s="48">
        <f t="shared" ca="1" si="10"/>
        <v>0</v>
      </c>
      <c r="H157" s="48">
        <f ca="1">IF(E157=0,0,IF(RAND()&lt;'Demand Component Probability'!$B$4,1,0))</f>
        <v>0</v>
      </c>
      <c r="I157" s="48">
        <f ca="1">IF(E157=0,0,IF(RAND()&lt;'Demand Component Probability'!$B$5,1,0))</f>
        <v>0</v>
      </c>
      <c r="J157" s="48">
        <f ca="1">IF(E157=0,0,IF(RAND()&lt;'Demand Component Probability'!$B$6,1,0))</f>
        <v>0</v>
      </c>
      <c r="K157" s="48">
        <f ca="1">'Salary and Rating'!L158</f>
        <v>0</v>
      </c>
      <c r="L157" s="48">
        <f ca="1">IFERROR(IF(VLOOKUP(K157,Inputs!$A$20:$G$29,3,FALSE)="Stipend Award",VLOOKUP(K157,Inputs!$A$7:$G$16,3,FALSE),0),0)</f>
        <v>0</v>
      </c>
      <c r="M157" s="48">
        <f ca="1">IFERROR(IF(VLOOKUP(K157,Inputs!$A$20:$G$29,4,FALSE)="Stipend Award",VLOOKUP(K157,Inputs!$A$7:$G$16,4,FALSE),0),0)</f>
        <v>0</v>
      </c>
      <c r="N157" s="48">
        <f ca="1">IFERROR(IF(H157=1,IF(VLOOKUP(K157,Inputs!$A$20:$G$29,5,FALSE)="Stipend Award",VLOOKUP(K157,Inputs!$A$7:$G$16,5,FALSE),0),0),0)</f>
        <v>0</v>
      </c>
      <c r="O157" s="48">
        <f ca="1">IFERROR(IF(I157=1,IF(VLOOKUP(K157,Inputs!$A$20:$G$29,6,FALSE)="Stipend Award",VLOOKUP(K157,Inputs!$A$7:$G$16,6,FALSE),0),0),0)</f>
        <v>0</v>
      </c>
      <c r="P157" s="48">
        <f ca="1">IFERROR(IF(J157=1,IF(VLOOKUP(K157,Inputs!$A$20:$G$29,7,FALSE)="Stipend Award",VLOOKUP(K157,Inputs!$A$7:$G$16,7,FALSE),0),0),0)</f>
        <v>0</v>
      </c>
      <c r="Q157" s="48">
        <f ca="1">IFERROR(IF(VLOOKUP(K157,Inputs!$A$20:$G$29,3,FALSE)="Base Increase",VLOOKUP(K157,Inputs!$A$7:$G$16,3,FALSE),0),0)</f>
        <v>0</v>
      </c>
      <c r="R157" s="48">
        <f ca="1">IFERROR(IF(VLOOKUP(K157,Inputs!$A$20:$G$29,4,FALSE)="Base Increase",VLOOKUP(K157,Inputs!$A$7:$G$16,4,FALSE),0),0)</f>
        <v>0</v>
      </c>
      <c r="S157" s="48">
        <f ca="1">IFERROR(IF(H157=1,IF(VLOOKUP(K157,Inputs!$A$20:$G$29,5,FALSE)="Base Increase",VLOOKUP(K157,Inputs!$A$7:$G$16,5,FALSE),0),0),0)</f>
        <v>0</v>
      </c>
      <c r="T157" s="48">
        <f ca="1">IFERROR(IF(I157=1,IF(VLOOKUP(K157,Inputs!$A$20:$G$29,6,FALSE)="Base Increase",VLOOKUP(K157,Inputs!$A$7:$G$16,6,FALSE),0),0),0)</f>
        <v>0</v>
      </c>
      <c r="U157" s="48">
        <f ca="1">IFERROR(IF(J157=1,IF(VLOOKUP(K157,Inputs!$A$20:$G$29,7,FALSE)="Base Increase",VLOOKUP(K157,Inputs!$A$7:$G$16,7,FALSE),0),0),0)</f>
        <v>0</v>
      </c>
      <c r="V157" s="48">
        <f t="shared" ca="1" si="11"/>
        <v>0</v>
      </c>
      <c r="W157" s="48">
        <f t="shared" ca="1" si="12"/>
        <v>0</v>
      </c>
      <c r="X157" s="48">
        <f t="shared" ca="1" si="13"/>
        <v>0</v>
      </c>
      <c r="Y157" s="48">
        <f t="shared" ca="1" si="14"/>
        <v>0</v>
      </c>
      <c r="Z157" s="48">
        <f ca="1">IF(AND(K157&lt;=4,X157&gt;Inputs!$B$32),MAX(C157,Inputs!$B$32),X157)</f>
        <v>0</v>
      </c>
      <c r="AA157" s="48">
        <f ca="1">IF(AND(K157&lt;=4,Y157&gt;Inputs!$B$32),MAX(C157,Inputs!$B$32),Y157)</f>
        <v>0</v>
      </c>
      <c r="AB157" s="48">
        <f ca="1">IF(AND(K157&lt;=7,Z157&gt;Inputs!$B$33),MAX(C157,Inputs!$B$33),Z157)</f>
        <v>0</v>
      </c>
      <c r="AC157" s="48">
        <f ca="1">IF(Y157&gt;Inputs!$B$34,Inputs!$B$34,AA157)</f>
        <v>0</v>
      </c>
      <c r="AD157" s="48">
        <f ca="1">IF(AB157&gt;Inputs!$B$34,Inputs!$B$34,AB157)</f>
        <v>0</v>
      </c>
      <c r="AE157" s="48">
        <f ca="1">IF(AC157&gt;Inputs!$B$34,Inputs!$B$34,AC157)</f>
        <v>0</v>
      </c>
      <c r="AF157" s="49">
        <f ca="1">IF(AND(E157=1,G157=0),Inputs!$B$3,AD157)</f>
        <v>0</v>
      </c>
      <c r="AG157" s="49">
        <f ca="1">IF(AND(E157=1,G157=0),Inputs!$B$3,AE157)</f>
        <v>0</v>
      </c>
    </row>
    <row r="158" spans="1:33" x14ac:dyDescent="0.25">
      <c r="A158" s="6">
        <f>'Salary and Rating'!A159</f>
        <v>0</v>
      </c>
      <c r="B158" s="6">
        <f>'Salary and Rating'!B159</f>
        <v>0</v>
      </c>
      <c r="C158" s="14">
        <f ca="1">'2012-2013'!AF158</f>
        <v>0</v>
      </c>
      <c r="D158" s="44">
        <f ca="1">IF('2012-2013'!G158=0,0,'2012-2013'!D158+1)</f>
        <v>0</v>
      </c>
      <c r="E158" s="48">
        <f>'2012-2013'!E158</f>
        <v>0</v>
      </c>
      <c r="F158" s="42">
        <f ca="1">IF('Salary and Rating'!F159=1,VLOOKUP(D158,'Attrition Probabilities'!$A$5:$E$45,2,TRUE),IF('Salary and Rating'!F159=2,VLOOKUP(D158,'Attrition Probabilities'!$A$5:$E$45,3,TRUE),IF('Salary and Rating'!F159=3,VLOOKUP(D158,'Attrition Probabilities'!$A$5:$E$45,4,TRUE),IF('Salary and Rating'!F159=4,VLOOKUP(D158,'Attrition Probabilities'!$A$5:$E$45,5,TRUE),0))))</f>
        <v>0</v>
      </c>
      <c r="G158" s="48">
        <f t="shared" ca="1" si="10"/>
        <v>0</v>
      </c>
      <c r="H158" s="48">
        <f ca="1">IF(E158=0,0,IF(RAND()&lt;'Demand Component Probability'!$B$4,1,0))</f>
        <v>0</v>
      </c>
      <c r="I158" s="48">
        <f ca="1">IF(E158=0,0,IF(RAND()&lt;'Demand Component Probability'!$B$5,1,0))</f>
        <v>0</v>
      </c>
      <c r="J158" s="48">
        <f ca="1">IF(E158=0,0,IF(RAND()&lt;'Demand Component Probability'!$B$6,1,0))</f>
        <v>0</v>
      </c>
      <c r="K158" s="48">
        <f ca="1">'Salary and Rating'!L159</f>
        <v>0</v>
      </c>
      <c r="L158" s="48">
        <f ca="1">IFERROR(IF(VLOOKUP(K158,Inputs!$A$20:$G$29,3,FALSE)="Stipend Award",VLOOKUP(K158,Inputs!$A$7:$G$16,3,FALSE),0),0)</f>
        <v>0</v>
      </c>
      <c r="M158" s="48">
        <f ca="1">IFERROR(IF(VLOOKUP(K158,Inputs!$A$20:$G$29,4,FALSE)="Stipend Award",VLOOKUP(K158,Inputs!$A$7:$G$16,4,FALSE),0),0)</f>
        <v>0</v>
      </c>
      <c r="N158" s="48">
        <f ca="1">IFERROR(IF(H158=1,IF(VLOOKUP(K158,Inputs!$A$20:$G$29,5,FALSE)="Stipend Award",VLOOKUP(K158,Inputs!$A$7:$G$16,5,FALSE),0),0),0)</f>
        <v>0</v>
      </c>
      <c r="O158" s="48">
        <f ca="1">IFERROR(IF(I158=1,IF(VLOOKUP(K158,Inputs!$A$20:$G$29,6,FALSE)="Stipend Award",VLOOKUP(K158,Inputs!$A$7:$G$16,6,FALSE),0),0),0)</f>
        <v>0</v>
      </c>
      <c r="P158" s="48">
        <f ca="1">IFERROR(IF(J158=1,IF(VLOOKUP(K158,Inputs!$A$20:$G$29,7,FALSE)="Stipend Award",VLOOKUP(K158,Inputs!$A$7:$G$16,7,FALSE),0),0),0)</f>
        <v>0</v>
      </c>
      <c r="Q158" s="48">
        <f ca="1">IFERROR(IF(VLOOKUP(K158,Inputs!$A$20:$G$29,3,FALSE)="Base Increase",VLOOKUP(K158,Inputs!$A$7:$G$16,3,FALSE),0),0)</f>
        <v>0</v>
      </c>
      <c r="R158" s="48">
        <f ca="1">IFERROR(IF(VLOOKUP(K158,Inputs!$A$20:$G$29,4,FALSE)="Base Increase",VLOOKUP(K158,Inputs!$A$7:$G$16,4,FALSE),0),0)</f>
        <v>0</v>
      </c>
      <c r="S158" s="48">
        <f ca="1">IFERROR(IF(H158=1,IF(VLOOKUP(K158,Inputs!$A$20:$G$29,5,FALSE)="Base Increase",VLOOKUP(K158,Inputs!$A$7:$G$16,5,FALSE),0),0),0)</f>
        <v>0</v>
      </c>
      <c r="T158" s="48">
        <f ca="1">IFERROR(IF(I158=1,IF(VLOOKUP(K158,Inputs!$A$20:$G$29,6,FALSE)="Base Increase",VLOOKUP(K158,Inputs!$A$7:$G$16,6,FALSE),0),0),0)</f>
        <v>0</v>
      </c>
      <c r="U158" s="48">
        <f ca="1">IFERROR(IF(J158=1,IF(VLOOKUP(K158,Inputs!$A$20:$G$29,7,FALSE)="Base Increase",VLOOKUP(K158,Inputs!$A$7:$G$16,7,FALSE),0),0),0)</f>
        <v>0</v>
      </c>
      <c r="V158" s="48">
        <f t="shared" ca="1" si="11"/>
        <v>0</v>
      </c>
      <c r="W158" s="48">
        <f t="shared" ca="1" si="12"/>
        <v>0</v>
      </c>
      <c r="X158" s="48">
        <f t="shared" ca="1" si="13"/>
        <v>0</v>
      </c>
      <c r="Y158" s="48">
        <f t="shared" ca="1" si="14"/>
        <v>0</v>
      </c>
      <c r="Z158" s="48">
        <f ca="1">IF(AND(K158&lt;=4,X158&gt;Inputs!$B$32),MAX(C158,Inputs!$B$32),X158)</f>
        <v>0</v>
      </c>
      <c r="AA158" s="48">
        <f ca="1">IF(AND(K158&lt;=4,Y158&gt;Inputs!$B$32),MAX(C158,Inputs!$B$32),Y158)</f>
        <v>0</v>
      </c>
      <c r="AB158" s="48">
        <f ca="1">IF(AND(K158&lt;=7,Z158&gt;Inputs!$B$33),MAX(C158,Inputs!$B$33),Z158)</f>
        <v>0</v>
      </c>
      <c r="AC158" s="48">
        <f ca="1">IF(Y158&gt;Inputs!$B$34,Inputs!$B$34,AA158)</f>
        <v>0</v>
      </c>
      <c r="AD158" s="48">
        <f ca="1">IF(AB158&gt;Inputs!$B$34,Inputs!$B$34,AB158)</f>
        <v>0</v>
      </c>
      <c r="AE158" s="48">
        <f ca="1">IF(AC158&gt;Inputs!$B$34,Inputs!$B$34,AC158)</f>
        <v>0</v>
      </c>
      <c r="AF158" s="49">
        <f ca="1">IF(AND(E158=1,G158=0),Inputs!$B$3,AD158)</f>
        <v>0</v>
      </c>
      <c r="AG158" s="49">
        <f ca="1">IF(AND(E158=1,G158=0),Inputs!$B$3,AE158)</f>
        <v>0</v>
      </c>
    </row>
    <row r="159" spans="1:33" x14ac:dyDescent="0.25">
      <c r="A159" s="6">
        <f>'Salary and Rating'!A160</f>
        <v>0</v>
      </c>
      <c r="B159" s="6">
        <f>'Salary and Rating'!B160</f>
        <v>0</v>
      </c>
      <c r="C159" s="14">
        <f ca="1">'2012-2013'!AF159</f>
        <v>0</v>
      </c>
      <c r="D159" s="44">
        <f ca="1">IF('2012-2013'!G159=0,0,'2012-2013'!D159+1)</f>
        <v>0</v>
      </c>
      <c r="E159" s="48">
        <f>'2012-2013'!E159</f>
        <v>0</v>
      </c>
      <c r="F159" s="42">
        <f ca="1">IF('Salary and Rating'!F160=1,VLOOKUP(D159,'Attrition Probabilities'!$A$5:$E$45,2,TRUE),IF('Salary and Rating'!F160=2,VLOOKUP(D159,'Attrition Probabilities'!$A$5:$E$45,3,TRUE),IF('Salary and Rating'!F160=3,VLOOKUP(D159,'Attrition Probabilities'!$A$5:$E$45,4,TRUE),IF('Salary and Rating'!F160=4,VLOOKUP(D159,'Attrition Probabilities'!$A$5:$E$45,5,TRUE),0))))</f>
        <v>0</v>
      </c>
      <c r="G159" s="48">
        <f t="shared" ca="1" si="10"/>
        <v>0</v>
      </c>
      <c r="H159" s="48">
        <f ca="1">IF(E159=0,0,IF(RAND()&lt;'Demand Component Probability'!$B$4,1,0))</f>
        <v>0</v>
      </c>
      <c r="I159" s="48">
        <f ca="1">IF(E159=0,0,IF(RAND()&lt;'Demand Component Probability'!$B$5,1,0))</f>
        <v>0</v>
      </c>
      <c r="J159" s="48">
        <f ca="1">IF(E159=0,0,IF(RAND()&lt;'Demand Component Probability'!$B$6,1,0))</f>
        <v>0</v>
      </c>
      <c r="K159" s="48">
        <f ca="1">'Salary and Rating'!L160</f>
        <v>0</v>
      </c>
      <c r="L159" s="48">
        <f ca="1">IFERROR(IF(VLOOKUP(K159,Inputs!$A$20:$G$29,3,FALSE)="Stipend Award",VLOOKUP(K159,Inputs!$A$7:$G$16,3,FALSE),0),0)</f>
        <v>0</v>
      </c>
      <c r="M159" s="48">
        <f ca="1">IFERROR(IF(VLOOKUP(K159,Inputs!$A$20:$G$29,4,FALSE)="Stipend Award",VLOOKUP(K159,Inputs!$A$7:$G$16,4,FALSE),0),0)</f>
        <v>0</v>
      </c>
      <c r="N159" s="48">
        <f ca="1">IFERROR(IF(H159=1,IF(VLOOKUP(K159,Inputs!$A$20:$G$29,5,FALSE)="Stipend Award",VLOOKUP(K159,Inputs!$A$7:$G$16,5,FALSE),0),0),0)</f>
        <v>0</v>
      </c>
      <c r="O159" s="48">
        <f ca="1">IFERROR(IF(I159=1,IF(VLOOKUP(K159,Inputs!$A$20:$G$29,6,FALSE)="Stipend Award",VLOOKUP(K159,Inputs!$A$7:$G$16,6,FALSE),0),0),0)</f>
        <v>0</v>
      </c>
      <c r="P159" s="48">
        <f ca="1">IFERROR(IF(J159=1,IF(VLOOKUP(K159,Inputs!$A$20:$G$29,7,FALSE)="Stipend Award",VLOOKUP(K159,Inputs!$A$7:$G$16,7,FALSE),0),0),0)</f>
        <v>0</v>
      </c>
      <c r="Q159" s="48">
        <f ca="1">IFERROR(IF(VLOOKUP(K159,Inputs!$A$20:$G$29,3,FALSE)="Base Increase",VLOOKUP(K159,Inputs!$A$7:$G$16,3,FALSE),0),0)</f>
        <v>0</v>
      </c>
      <c r="R159" s="48">
        <f ca="1">IFERROR(IF(VLOOKUP(K159,Inputs!$A$20:$G$29,4,FALSE)="Base Increase",VLOOKUP(K159,Inputs!$A$7:$G$16,4,FALSE),0),0)</f>
        <v>0</v>
      </c>
      <c r="S159" s="48">
        <f ca="1">IFERROR(IF(H159=1,IF(VLOOKUP(K159,Inputs!$A$20:$G$29,5,FALSE)="Base Increase",VLOOKUP(K159,Inputs!$A$7:$G$16,5,FALSE),0),0),0)</f>
        <v>0</v>
      </c>
      <c r="T159" s="48">
        <f ca="1">IFERROR(IF(I159=1,IF(VLOOKUP(K159,Inputs!$A$20:$G$29,6,FALSE)="Base Increase",VLOOKUP(K159,Inputs!$A$7:$G$16,6,FALSE),0),0),0)</f>
        <v>0</v>
      </c>
      <c r="U159" s="48">
        <f ca="1">IFERROR(IF(J159=1,IF(VLOOKUP(K159,Inputs!$A$20:$G$29,7,FALSE)="Base Increase",VLOOKUP(K159,Inputs!$A$7:$G$16,7,FALSE),0),0),0)</f>
        <v>0</v>
      </c>
      <c r="V159" s="48">
        <f t="shared" ca="1" si="11"/>
        <v>0</v>
      </c>
      <c r="W159" s="48">
        <f t="shared" ca="1" si="12"/>
        <v>0</v>
      </c>
      <c r="X159" s="48">
        <f t="shared" ca="1" si="13"/>
        <v>0</v>
      </c>
      <c r="Y159" s="48">
        <f t="shared" ca="1" si="14"/>
        <v>0</v>
      </c>
      <c r="Z159" s="48">
        <f ca="1">IF(AND(K159&lt;=4,X159&gt;Inputs!$B$32),MAX(C159,Inputs!$B$32),X159)</f>
        <v>0</v>
      </c>
      <c r="AA159" s="48">
        <f ca="1">IF(AND(K159&lt;=4,Y159&gt;Inputs!$B$32),MAX(C159,Inputs!$B$32),Y159)</f>
        <v>0</v>
      </c>
      <c r="AB159" s="48">
        <f ca="1">IF(AND(K159&lt;=7,Z159&gt;Inputs!$B$33),MAX(C159,Inputs!$B$33),Z159)</f>
        <v>0</v>
      </c>
      <c r="AC159" s="48">
        <f ca="1">IF(Y159&gt;Inputs!$B$34,Inputs!$B$34,AA159)</f>
        <v>0</v>
      </c>
      <c r="AD159" s="48">
        <f ca="1">IF(AB159&gt;Inputs!$B$34,Inputs!$B$34,AB159)</f>
        <v>0</v>
      </c>
      <c r="AE159" s="48">
        <f ca="1">IF(AC159&gt;Inputs!$B$34,Inputs!$B$34,AC159)</f>
        <v>0</v>
      </c>
      <c r="AF159" s="49">
        <f ca="1">IF(AND(E159=1,G159=0),Inputs!$B$3,AD159)</f>
        <v>0</v>
      </c>
      <c r="AG159" s="49">
        <f ca="1">IF(AND(E159=1,G159=0),Inputs!$B$3,AE159)</f>
        <v>0</v>
      </c>
    </row>
    <row r="160" spans="1:33" x14ac:dyDescent="0.25">
      <c r="A160" s="6">
        <f>'Salary and Rating'!A161</f>
        <v>0</v>
      </c>
      <c r="B160" s="6">
        <f>'Salary and Rating'!B161</f>
        <v>0</v>
      </c>
      <c r="C160" s="14">
        <f ca="1">'2012-2013'!AF160</f>
        <v>0</v>
      </c>
      <c r="D160" s="44">
        <f ca="1">IF('2012-2013'!G160=0,0,'2012-2013'!D160+1)</f>
        <v>0</v>
      </c>
      <c r="E160" s="48">
        <f>'2012-2013'!E160</f>
        <v>0</v>
      </c>
      <c r="F160" s="42">
        <f ca="1">IF('Salary and Rating'!F161=1,VLOOKUP(D160,'Attrition Probabilities'!$A$5:$E$45,2,TRUE),IF('Salary and Rating'!F161=2,VLOOKUP(D160,'Attrition Probabilities'!$A$5:$E$45,3,TRUE),IF('Salary and Rating'!F161=3,VLOOKUP(D160,'Attrition Probabilities'!$A$5:$E$45,4,TRUE),IF('Salary and Rating'!F161=4,VLOOKUP(D160,'Attrition Probabilities'!$A$5:$E$45,5,TRUE),0))))</f>
        <v>0</v>
      </c>
      <c r="G160" s="48">
        <f t="shared" ca="1" si="10"/>
        <v>0</v>
      </c>
      <c r="H160" s="48">
        <f ca="1">IF(E160=0,0,IF(RAND()&lt;'Demand Component Probability'!$B$4,1,0))</f>
        <v>0</v>
      </c>
      <c r="I160" s="48">
        <f ca="1">IF(E160=0,0,IF(RAND()&lt;'Demand Component Probability'!$B$5,1,0))</f>
        <v>0</v>
      </c>
      <c r="J160" s="48">
        <f ca="1">IF(E160=0,0,IF(RAND()&lt;'Demand Component Probability'!$B$6,1,0))</f>
        <v>0</v>
      </c>
      <c r="K160" s="48">
        <f ca="1">'Salary and Rating'!L161</f>
        <v>0</v>
      </c>
      <c r="L160" s="48">
        <f ca="1">IFERROR(IF(VLOOKUP(K160,Inputs!$A$20:$G$29,3,FALSE)="Stipend Award",VLOOKUP(K160,Inputs!$A$7:$G$16,3,FALSE),0),0)</f>
        <v>0</v>
      </c>
      <c r="M160" s="48">
        <f ca="1">IFERROR(IF(VLOOKUP(K160,Inputs!$A$20:$G$29,4,FALSE)="Stipend Award",VLOOKUP(K160,Inputs!$A$7:$G$16,4,FALSE),0),0)</f>
        <v>0</v>
      </c>
      <c r="N160" s="48">
        <f ca="1">IFERROR(IF(H160=1,IF(VLOOKUP(K160,Inputs!$A$20:$G$29,5,FALSE)="Stipend Award",VLOOKUP(K160,Inputs!$A$7:$G$16,5,FALSE),0),0),0)</f>
        <v>0</v>
      </c>
      <c r="O160" s="48">
        <f ca="1">IFERROR(IF(I160=1,IF(VLOOKUP(K160,Inputs!$A$20:$G$29,6,FALSE)="Stipend Award",VLOOKUP(K160,Inputs!$A$7:$G$16,6,FALSE),0),0),0)</f>
        <v>0</v>
      </c>
      <c r="P160" s="48">
        <f ca="1">IFERROR(IF(J160=1,IF(VLOOKUP(K160,Inputs!$A$20:$G$29,7,FALSE)="Stipend Award",VLOOKUP(K160,Inputs!$A$7:$G$16,7,FALSE),0),0),0)</f>
        <v>0</v>
      </c>
      <c r="Q160" s="48">
        <f ca="1">IFERROR(IF(VLOOKUP(K160,Inputs!$A$20:$G$29,3,FALSE)="Base Increase",VLOOKUP(K160,Inputs!$A$7:$G$16,3,FALSE),0),0)</f>
        <v>0</v>
      </c>
      <c r="R160" s="48">
        <f ca="1">IFERROR(IF(VLOOKUP(K160,Inputs!$A$20:$G$29,4,FALSE)="Base Increase",VLOOKUP(K160,Inputs!$A$7:$G$16,4,FALSE),0),0)</f>
        <v>0</v>
      </c>
      <c r="S160" s="48">
        <f ca="1">IFERROR(IF(H160=1,IF(VLOOKUP(K160,Inputs!$A$20:$G$29,5,FALSE)="Base Increase",VLOOKUP(K160,Inputs!$A$7:$G$16,5,FALSE),0),0),0)</f>
        <v>0</v>
      </c>
      <c r="T160" s="48">
        <f ca="1">IFERROR(IF(I160=1,IF(VLOOKUP(K160,Inputs!$A$20:$G$29,6,FALSE)="Base Increase",VLOOKUP(K160,Inputs!$A$7:$G$16,6,FALSE),0),0),0)</f>
        <v>0</v>
      </c>
      <c r="U160" s="48">
        <f ca="1">IFERROR(IF(J160=1,IF(VLOOKUP(K160,Inputs!$A$20:$G$29,7,FALSE)="Base Increase",VLOOKUP(K160,Inputs!$A$7:$G$16,7,FALSE),0),0),0)</f>
        <v>0</v>
      </c>
      <c r="V160" s="48">
        <f t="shared" ca="1" si="11"/>
        <v>0</v>
      </c>
      <c r="W160" s="48">
        <f t="shared" ca="1" si="12"/>
        <v>0</v>
      </c>
      <c r="X160" s="48">
        <f t="shared" ca="1" si="13"/>
        <v>0</v>
      </c>
      <c r="Y160" s="48">
        <f t="shared" ca="1" si="14"/>
        <v>0</v>
      </c>
      <c r="Z160" s="48">
        <f ca="1">IF(AND(K160&lt;=4,X160&gt;Inputs!$B$32),MAX(C160,Inputs!$B$32),X160)</f>
        <v>0</v>
      </c>
      <c r="AA160" s="48">
        <f ca="1">IF(AND(K160&lt;=4,Y160&gt;Inputs!$B$32),MAX(C160,Inputs!$B$32),Y160)</f>
        <v>0</v>
      </c>
      <c r="AB160" s="48">
        <f ca="1">IF(AND(K160&lt;=7,Z160&gt;Inputs!$B$33),MAX(C160,Inputs!$B$33),Z160)</f>
        <v>0</v>
      </c>
      <c r="AC160" s="48">
        <f ca="1">IF(Y160&gt;Inputs!$B$34,Inputs!$B$34,AA160)</f>
        <v>0</v>
      </c>
      <c r="AD160" s="48">
        <f ca="1">IF(AB160&gt;Inputs!$B$34,Inputs!$B$34,AB160)</f>
        <v>0</v>
      </c>
      <c r="AE160" s="48">
        <f ca="1">IF(AC160&gt;Inputs!$B$34,Inputs!$B$34,AC160)</f>
        <v>0</v>
      </c>
      <c r="AF160" s="49">
        <f ca="1">IF(AND(E160=1,G160=0),Inputs!$B$3,AD160)</f>
        <v>0</v>
      </c>
      <c r="AG160" s="49">
        <f ca="1">IF(AND(E160=1,G160=0),Inputs!$B$3,AE160)</f>
        <v>0</v>
      </c>
    </row>
    <row r="161" spans="1:33" x14ac:dyDescent="0.25">
      <c r="A161" s="6">
        <f>'Salary and Rating'!A162</f>
        <v>0</v>
      </c>
      <c r="B161" s="6">
        <f>'Salary and Rating'!B162</f>
        <v>0</v>
      </c>
      <c r="C161" s="14">
        <f ca="1">'2012-2013'!AF161</f>
        <v>0</v>
      </c>
      <c r="D161" s="44">
        <f ca="1">IF('2012-2013'!G161=0,0,'2012-2013'!D161+1)</f>
        <v>0</v>
      </c>
      <c r="E161" s="48">
        <f>'2012-2013'!E161</f>
        <v>0</v>
      </c>
      <c r="F161" s="42">
        <f ca="1">IF('Salary and Rating'!F162=1,VLOOKUP(D161,'Attrition Probabilities'!$A$5:$E$45,2,TRUE),IF('Salary and Rating'!F162=2,VLOOKUP(D161,'Attrition Probabilities'!$A$5:$E$45,3,TRUE),IF('Salary and Rating'!F162=3,VLOOKUP(D161,'Attrition Probabilities'!$A$5:$E$45,4,TRUE),IF('Salary and Rating'!F162=4,VLOOKUP(D161,'Attrition Probabilities'!$A$5:$E$45,5,TRUE),0))))</f>
        <v>0</v>
      </c>
      <c r="G161" s="48">
        <f t="shared" ca="1" si="10"/>
        <v>0</v>
      </c>
      <c r="H161" s="48">
        <f ca="1">IF(E161=0,0,IF(RAND()&lt;'Demand Component Probability'!$B$4,1,0))</f>
        <v>0</v>
      </c>
      <c r="I161" s="48">
        <f ca="1">IF(E161=0,0,IF(RAND()&lt;'Demand Component Probability'!$B$5,1,0))</f>
        <v>0</v>
      </c>
      <c r="J161" s="48">
        <f ca="1">IF(E161=0,0,IF(RAND()&lt;'Demand Component Probability'!$B$6,1,0))</f>
        <v>0</v>
      </c>
      <c r="K161" s="48">
        <f ca="1">'Salary and Rating'!L162</f>
        <v>0</v>
      </c>
      <c r="L161" s="48">
        <f ca="1">IFERROR(IF(VLOOKUP(K161,Inputs!$A$20:$G$29,3,FALSE)="Stipend Award",VLOOKUP(K161,Inputs!$A$7:$G$16,3,FALSE),0),0)</f>
        <v>0</v>
      </c>
      <c r="M161" s="48">
        <f ca="1">IFERROR(IF(VLOOKUP(K161,Inputs!$A$20:$G$29,4,FALSE)="Stipend Award",VLOOKUP(K161,Inputs!$A$7:$G$16,4,FALSE),0),0)</f>
        <v>0</v>
      </c>
      <c r="N161" s="48">
        <f ca="1">IFERROR(IF(H161=1,IF(VLOOKUP(K161,Inputs!$A$20:$G$29,5,FALSE)="Stipend Award",VLOOKUP(K161,Inputs!$A$7:$G$16,5,FALSE),0),0),0)</f>
        <v>0</v>
      </c>
      <c r="O161" s="48">
        <f ca="1">IFERROR(IF(I161=1,IF(VLOOKUP(K161,Inputs!$A$20:$G$29,6,FALSE)="Stipend Award",VLOOKUP(K161,Inputs!$A$7:$G$16,6,FALSE),0),0),0)</f>
        <v>0</v>
      </c>
      <c r="P161" s="48">
        <f ca="1">IFERROR(IF(J161=1,IF(VLOOKUP(K161,Inputs!$A$20:$G$29,7,FALSE)="Stipend Award",VLOOKUP(K161,Inputs!$A$7:$G$16,7,FALSE),0),0),0)</f>
        <v>0</v>
      </c>
      <c r="Q161" s="48">
        <f ca="1">IFERROR(IF(VLOOKUP(K161,Inputs!$A$20:$G$29,3,FALSE)="Base Increase",VLOOKUP(K161,Inputs!$A$7:$G$16,3,FALSE),0),0)</f>
        <v>0</v>
      </c>
      <c r="R161" s="48">
        <f ca="1">IFERROR(IF(VLOOKUP(K161,Inputs!$A$20:$G$29,4,FALSE)="Base Increase",VLOOKUP(K161,Inputs!$A$7:$G$16,4,FALSE),0),0)</f>
        <v>0</v>
      </c>
      <c r="S161" s="48">
        <f ca="1">IFERROR(IF(H161=1,IF(VLOOKUP(K161,Inputs!$A$20:$G$29,5,FALSE)="Base Increase",VLOOKUP(K161,Inputs!$A$7:$G$16,5,FALSE),0),0),0)</f>
        <v>0</v>
      </c>
      <c r="T161" s="48">
        <f ca="1">IFERROR(IF(I161=1,IF(VLOOKUP(K161,Inputs!$A$20:$G$29,6,FALSE)="Base Increase",VLOOKUP(K161,Inputs!$A$7:$G$16,6,FALSE),0),0),0)</f>
        <v>0</v>
      </c>
      <c r="U161" s="48">
        <f ca="1">IFERROR(IF(J161=1,IF(VLOOKUP(K161,Inputs!$A$20:$G$29,7,FALSE)="Base Increase",VLOOKUP(K161,Inputs!$A$7:$G$16,7,FALSE),0),0),0)</f>
        <v>0</v>
      </c>
      <c r="V161" s="48">
        <f t="shared" ca="1" si="11"/>
        <v>0</v>
      </c>
      <c r="W161" s="48">
        <f t="shared" ca="1" si="12"/>
        <v>0</v>
      </c>
      <c r="X161" s="48">
        <f t="shared" ca="1" si="13"/>
        <v>0</v>
      </c>
      <c r="Y161" s="48">
        <f t="shared" ca="1" si="14"/>
        <v>0</v>
      </c>
      <c r="Z161" s="48">
        <f ca="1">IF(AND(K161&lt;=4,X161&gt;Inputs!$B$32),MAX(C161,Inputs!$B$32),X161)</f>
        <v>0</v>
      </c>
      <c r="AA161" s="48">
        <f ca="1">IF(AND(K161&lt;=4,Y161&gt;Inputs!$B$32),MAX(C161,Inputs!$B$32),Y161)</f>
        <v>0</v>
      </c>
      <c r="AB161" s="48">
        <f ca="1">IF(AND(K161&lt;=7,Z161&gt;Inputs!$B$33),MAX(C161,Inputs!$B$33),Z161)</f>
        <v>0</v>
      </c>
      <c r="AC161" s="48">
        <f ca="1">IF(Y161&gt;Inputs!$B$34,Inputs!$B$34,AA161)</f>
        <v>0</v>
      </c>
      <c r="AD161" s="48">
        <f ca="1">IF(AB161&gt;Inputs!$B$34,Inputs!$B$34,AB161)</f>
        <v>0</v>
      </c>
      <c r="AE161" s="48">
        <f ca="1">IF(AC161&gt;Inputs!$B$34,Inputs!$B$34,AC161)</f>
        <v>0</v>
      </c>
      <c r="AF161" s="49">
        <f ca="1">IF(AND(E161=1,G161=0),Inputs!$B$3,AD161)</f>
        <v>0</v>
      </c>
      <c r="AG161" s="49">
        <f ca="1">IF(AND(E161=1,G161=0),Inputs!$B$3,AE161)</f>
        <v>0</v>
      </c>
    </row>
    <row r="162" spans="1:33" x14ac:dyDescent="0.25">
      <c r="A162" s="6">
        <f>'Salary and Rating'!A163</f>
        <v>0</v>
      </c>
      <c r="B162" s="6">
        <f>'Salary and Rating'!B163</f>
        <v>0</v>
      </c>
      <c r="C162" s="14">
        <f ca="1">'2012-2013'!AF162</f>
        <v>0</v>
      </c>
      <c r="D162" s="44">
        <f ca="1">IF('2012-2013'!G162=0,0,'2012-2013'!D162+1)</f>
        <v>0</v>
      </c>
      <c r="E162" s="48">
        <f>'2012-2013'!E162</f>
        <v>0</v>
      </c>
      <c r="F162" s="42">
        <f ca="1">IF('Salary and Rating'!F163=1,VLOOKUP(D162,'Attrition Probabilities'!$A$5:$E$45,2,TRUE),IF('Salary and Rating'!F163=2,VLOOKUP(D162,'Attrition Probabilities'!$A$5:$E$45,3,TRUE),IF('Salary and Rating'!F163=3,VLOOKUP(D162,'Attrition Probabilities'!$A$5:$E$45,4,TRUE),IF('Salary and Rating'!F163=4,VLOOKUP(D162,'Attrition Probabilities'!$A$5:$E$45,5,TRUE),0))))</f>
        <v>0</v>
      </c>
      <c r="G162" s="48">
        <f t="shared" ca="1" si="10"/>
        <v>0</v>
      </c>
      <c r="H162" s="48">
        <f ca="1">IF(E162=0,0,IF(RAND()&lt;'Demand Component Probability'!$B$4,1,0))</f>
        <v>0</v>
      </c>
      <c r="I162" s="48">
        <f ca="1">IF(E162=0,0,IF(RAND()&lt;'Demand Component Probability'!$B$5,1,0))</f>
        <v>0</v>
      </c>
      <c r="J162" s="48">
        <f ca="1">IF(E162=0,0,IF(RAND()&lt;'Demand Component Probability'!$B$6,1,0))</f>
        <v>0</v>
      </c>
      <c r="K162" s="48">
        <f ca="1">'Salary and Rating'!L163</f>
        <v>0</v>
      </c>
      <c r="L162" s="48">
        <f ca="1">IFERROR(IF(VLOOKUP(K162,Inputs!$A$20:$G$29,3,FALSE)="Stipend Award",VLOOKUP(K162,Inputs!$A$7:$G$16,3,FALSE),0),0)</f>
        <v>0</v>
      </c>
      <c r="M162" s="48">
        <f ca="1">IFERROR(IF(VLOOKUP(K162,Inputs!$A$20:$G$29,4,FALSE)="Stipend Award",VLOOKUP(K162,Inputs!$A$7:$G$16,4,FALSE),0),0)</f>
        <v>0</v>
      </c>
      <c r="N162" s="48">
        <f ca="1">IFERROR(IF(H162=1,IF(VLOOKUP(K162,Inputs!$A$20:$G$29,5,FALSE)="Stipend Award",VLOOKUP(K162,Inputs!$A$7:$G$16,5,FALSE),0),0),0)</f>
        <v>0</v>
      </c>
      <c r="O162" s="48">
        <f ca="1">IFERROR(IF(I162=1,IF(VLOOKUP(K162,Inputs!$A$20:$G$29,6,FALSE)="Stipend Award",VLOOKUP(K162,Inputs!$A$7:$G$16,6,FALSE),0),0),0)</f>
        <v>0</v>
      </c>
      <c r="P162" s="48">
        <f ca="1">IFERROR(IF(J162=1,IF(VLOOKUP(K162,Inputs!$A$20:$G$29,7,FALSE)="Stipend Award",VLOOKUP(K162,Inputs!$A$7:$G$16,7,FALSE),0),0),0)</f>
        <v>0</v>
      </c>
      <c r="Q162" s="48">
        <f ca="1">IFERROR(IF(VLOOKUP(K162,Inputs!$A$20:$G$29,3,FALSE)="Base Increase",VLOOKUP(K162,Inputs!$A$7:$G$16,3,FALSE),0),0)</f>
        <v>0</v>
      </c>
      <c r="R162" s="48">
        <f ca="1">IFERROR(IF(VLOOKUP(K162,Inputs!$A$20:$G$29,4,FALSE)="Base Increase",VLOOKUP(K162,Inputs!$A$7:$G$16,4,FALSE),0),0)</f>
        <v>0</v>
      </c>
      <c r="S162" s="48">
        <f ca="1">IFERROR(IF(H162=1,IF(VLOOKUP(K162,Inputs!$A$20:$G$29,5,FALSE)="Base Increase",VLOOKUP(K162,Inputs!$A$7:$G$16,5,FALSE),0),0),0)</f>
        <v>0</v>
      </c>
      <c r="T162" s="48">
        <f ca="1">IFERROR(IF(I162=1,IF(VLOOKUP(K162,Inputs!$A$20:$G$29,6,FALSE)="Base Increase",VLOOKUP(K162,Inputs!$A$7:$G$16,6,FALSE),0),0),0)</f>
        <v>0</v>
      </c>
      <c r="U162" s="48">
        <f ca="1">IFERROR(IF(J162=1,IF(VLOOKUP(K162,Inputs!$A$20:$G$29,7,FALSE)="Base Increase",VLOOKUP(K162,Inputs!$A$7:$G$16,7,FALSE),0),0),0)</f>
        <v>0</v>
      </c>
      <c r="V162" s="48">
        <f t="shared" ca="1" si="11"/>
        <v>0</v>
      </c>
      <c r="W162" s="48">
        <f t="shared" ca="1" si="12"/>
        <v>0</v>
      </c>
      <c r="X162" s="48">
        <f t="shared" ca="1" si="13"/>
        <v>0</v>
      </c>
      <c r="Y162" s="48">
        <f t="shared" ca="1" si="14"/>
        <v>0</v>
      </c>
      <c r="Z162" s="48">
        <f ca="1">IF(AND(K162&lt;=4,X162&gt;Inputs!$B$32),MAX(C162,Inputs!$B$32),X162)</f>
        <v>0</v>
      </c>
      <c r="AA162" s="48">
        <f ca="1">IF(AND(K162&lt;=4,Y162&gt;Inputs!$B$32),MAX(C162,Inputs!$B$32),Y162)</f>
        <v>0</v>
      </c>
      <c r="AB162" s="48">
        <f ca="1">IF(AND(K162&lt;=7,Z162&gt;Inputs!$B$33),MAX(C162,Inputs!$B$33),Z162)</f>
        <v>0</v>
      </c>
      <c r="AC162" s="48">
        <f ca="1">IF(Y162&gt;Inputs!$B$34,Inputs!$B$34,AA162)</f>
        <v>0</v>
      </c>
      <c r="AD162" s="48">
        <f ca="1">IF(AB162&gt;Inputs!$B$34,Inputs!$B$34,AB162)</f>
        <v>0</v>
      </c>
      <c r="AE162" s="48">
        <f ca="1">IF(AC162&gt;Inputs!$B$34,Inputs!$B$34,AC162)</f>
        <v>0</v>
      </c>
      <c r="AF162" s="49">
        <f ca="1">IF(AND(E162=1,G162=0),Inputs!$B$3,AD162)</f>
        <v>0</v>
      </c>
      <c r="AG162" s="49">
        <f ca="1">IF(AND(E162=1,G162=0),Inputs!$B$3,AE162)</f>
        <v>0</v>
      </c>
    </row>
    <row r="163" spans="1:33" x14ac:dyDescent="0.25">
      <c r="A163" s="6">
        <f>'Salary and Rating'!A164</f>
        <v>0</v>
      </c>
      <c r="B163" s="6">
        <f>'Salary and Rating'!B164</f>
        <v>0</v>
      </c>
      <c r="C163" s="14">
        <f ca="1">'2012-2013'!AF163</f>
        <v>0</v>
      </c>
      <c r="D163" s="44">
        <f ca="1">IF('2012-2013'!G163=0,0,'2012-2013'!D163+1)</f>
        <v>0</v>
      </c>
      <c r="E163" s="48">
        <f>'2012-2013'!E163</f>
        <v>0</v>
      </c>
      <c r="F163" s="42">
        <f ca="1">IF('Salary and Rating'!F164=1,VLOOKUP(D163,'Attrition Probabilities'!$A$5:$E$45,2,TRUE),IF('Salary and Rating'!F164=2,VLOOKUP(D163,'Attrition Probabilities'!$A$5:$E$45,3,TRUE),IF('Salary and Rating'!F164=3,VLOOKUP(D163,'Attrition Probabilities'!$A$5:$E$45,4,TRUE),IF('Salary and Rating'!F164=4,VLOOKUP(D163,'Attrition Probabilities'!$A$5:$E$45,5,TRUE),0))))</f>
        <v>0</v>
      </c>
      <c r="G163" s="48">
        <f t="shared" ca="1" si="10"/>
        <v>0</v>
      </c>
      <c r="H163" s="48">
        <f ca="1">IF(E163=0,0,IF(RAND()&lt;'Demand Component Probability'!$B$4,1,0))</f>
        <v>0</v>
      </c>
      <c r="I163" s="48">
        <f ca="1">IF(E163=0,0,IF(RAND()&lt;'Demand Component Probability'!$B$5,1,0))</f>
        <v>0</v>
      </c>
      <c r="J163" s="48">
        <f ca="1">IF(E163=0,0,IF(RAND()&lt;'Demand Component Probability'!$B$6,1,0))</f>
        <v>0</v>
      </c>
      <c r="K163" s="48">
        <f ca="1">'Salary and Rating'!L164</f>
        <v>0</v>
      </c>
      <c r="L163" s="48">
        <f ca="1">IFERROR(IF(VLOOKUP(K163,Inputs!$A$20:$G$29,3,FALSE)="Stipend Award",VLOOKUP(K163,Inputs!$A$7:$G$16,3,FALSE),0),0)</f>
        <v>0</v>
      </c>
      <c r="M163" s="48">
        <f ca="1">IFERROR(IF(VLOOKUP(K163,Inputs!$A$20:$G$29,4,FALSE)="Stipend Award",VLOOKUP(K163,Inputs!$A$7:$G$16,4,FALSE),0),0)</f>
        <v>0</v>
      </c>
      <c r="N163" s="48">
        <f ca="1">IFERROR(IF(H163=1,IF(VLOOKUP(K163,Inputs!$A$20:$G$29,5,FALSE)="Stipend Award",VLOOKUP(K163,Inputs!$A$7:$G$16,5,FALSE),0),0),0)</f>
        <v>0</v>
      </c>
      <c r="O163" s="48">
        <f ca="1">IFERROR(IF(I163=1,IF(VLOOKUP(K163,Inputs!$A$20:$G$29,6,FALSE)="Stipend Award",VLOOKUP(K163,Inputs!$A$7:$G$16,6,FALSE),0),0),0)</f>
        <v>0</v>
      </c>
      <c r="P163" s="48">
        <f ca="1">IFERROR(IF(J163=1,IF(VLOOKUP(K163,Inputs!$A$20:$G$29,7,FALSE)="Stipend Award",VLOOKUP(K163,Inputs!$A$7:$G$16,7,FALSE),0),0),0)</f>
        <v>0</v>
      </c>
      <c r="Q163" s="48">
        <f ca="1">IFERROR(IF(VLOOKUP(K163,Inputs!$A$20:$G$29,3,FALSE)="Base Increase",VLOOKUP(K163,Inputs!$A$7:$G$16,3,FALSE),0),0)</f>
        <v>0</v>
      </c>
      <c r="R163" s="48">
        <f ca="1">IFERROR(IF(VLOOKUP(K163,Inputs!$A$20:$G$29,4,FALSE)="Base Increase",VLOOKUP(K163,Inputs!$A$7:$G$16,4,FALSE),0),0)</f>
        <v>0</v>
      </c>
      <c r="S163" s="48">
        <f ca="1">IFERROR(IF(H163=1,IF(VLOOKUP(K163,Inputs!$A$20:$G$29,5,FALSE)="Base Increase",VLOOKUP(K163,Inputs!$A$7:$G$16,5,FALSE),0),0),0)</f>
        <v>0</v>
      </c>
      <c r="T163" s="48">
        <f ca="1">IFERROR(IF(I163=1,IF(VLOOKUP(K163,Inputs!$A$20:$G$29,6,FALSE)="Base Increase",VLOOKUP(K163,Inputs!$A$7:$G$16,6,FALSE),0),0),0)</f>
        <v>0</v>
      </c>
      <c r="U163" s="48">
        <f ca="1">IFERROR(IF(J163=1,IF(VLOOKUP(K163,Inputs!$A$20:$G$29,7,FALSE)="Base Increase",VLOOKUP(K163,Inputs!$A$7:$G$16,7,FALSE),0),0),0)</f>
        <v>0</v>
      </c>
      <c r="V163" s="48">
        <f t="shared" ca="1" si="11"/>
        <v>0</v>
      </c>
      <c r="W163" s="48">
        <f t="shared" ca="1" si="12"/>
        <v>0</v>
      </c>
      <c r="X163" s="48">
        <f t="shared" ca="1" si="13"/>
        <v>0</v>
      </c>
      <c r="Y163" s="48">
        <f t="shared" ca="1" si="14"/>
        <v>0</v>
      </c>
      <c r="Z163" s="48">
        <f ca="1">IF(AND(K163&lt;=4,X163&gt;Inputs!$B$32),MAX(C163,Inputs!$B$32),X163)</f>
        <v>0</v>
      </c>
      <c r="AA163" s="48">
        <f ca="1">IF(AND(K163&lt;=4,Y163&gt;Inputs!$B$32),MAX(C163,Inputs!$B$32),Y163)</f>
        <v>0</v>
      </c>
      <c r="AB163" s="48">
        <f ca="1">IF(AND(K163&lt;=7,Z163&gt;Inputs!$B$33),MAX(C163,Inputs!$B$33),Z163)</f>
        <v>0</v>
      </c>
      <c r="AC163" s="48">
        <f ca="1">IF(Y163&gt;Inputs!$B$34,Inputs!$B$34,AA163)</f>
        <v>0</v>
      </c>
      <c r="AD163" s="48">
        <f ca="1">IF(AB163&gt;Inputs!$B$34,Inputs!$B$34,AB163)</f>
        <v>0</v>
      </c>
      <c r="AE163" s="48">
        <f ca="1">IF(AC163&gt;Inputs!$B$34,Inputs!$B$34,AC163)</f>
        <v>0</v>
      </c>
      <c r="AF163" s="49">
        <f ca="1">IF(AND(E163=1,G163=0),Inputs!$B$3,AD163)</f>
        <v>0</v>
      </c>
      <c r="AG163" s="49">
        <f ca="1">IF(AND(E163=1,G163=0),Inputs!$B$3,AE163)</f>
        <v>0</v>
      </c>
    </row>
    <row r="164" spans="1:33" x14ac:dyDescent="0.25">
      <c r="A164" s="6">
        <f>'Salary and Rating'!A165</f>
        <v>0</v>
      </c>
      <c r="B164" s="6">
        <f>'Salary and Rating'!B165</f>
        <v>0</v>
      </c>
      <c r="C164" s="14">
        <f ca="1">'2012-2013'!AF164</f>
        <v>0</v>
      </c>
      <c r="D164" s="44">
        <f ca="1">IF('2012-2013'!G164=0,0,'2012-2013'!D164+1)</f>
        <v>0</v>
      </c>
      <c r="E164" s="48">
        <f>'2012-2013'!E164</f>
        <v>0</v>
      </c>
      <c r="F164" s="42">
        <f ca="1">IF('Salary and Rating'!F165=1,VLOOKUP(D164,'Attrition Probabilities'!$A$5:$E$45,2,TRUE),IF('Salary and Rating'!F165=2,VLOOKUP(D164,'Attrition Probabilities'!$A$5:$E$45,3,TRUE),IF('Salary and Rating'!F165=3,VLOOKUP(D164,'Attrition Probabilities'!$A$5:$E$45,4,TRUE),IF('Salary and Rating'!F165=4,VLOOKUP(D164,'Attrition Probabilities'!$A$5:$E$45,5,TRUE),0))))</f>
        <v>0</v>
      </c>
      <c r="G164" s="48">
        <f t="shared" ca="1" si="10"/>
        <v>0</v>
      </c>
      <c r="H164" s="48">
        <f ca="1">IF(E164=0,0,IF(RAND()&lt;'Demand Component Probability'!$B$4,1,0))</f>
        <v>0</v>
      </c>
      <c r="I164" s="48">
        <f ca="1">IF(E164=0,0,IF(RAND()&lt;'Demand Component Probability'!$B$5,1,0))</f>
        <v>0</v>
      </c>
      <c r="J164" s="48">
        <f ca="1">IF(E164=0,0,IF(RAND()&lt;'Demand Component Probability'!$B$6,1,0))</f>
        <v>0</v>
      </c>
      <c r="K164" s="48">
        <f ca="1">'Salary and Rating'!L165</f>
        <v>0</v>
      </c>
      <c r="L164" s="48">
        <f ca="1">IFERROR(IF(VLOOKUP(K164,Inputs!$A$20:$G$29,3,FALSE)="Stipend Award",VLOOKUP(K164,Inputs!$A$7:$G$16,3,FALSE),0),0)</f>
        <v>0</v>
      </c>
      <c r="M164" s="48">
        <f ca="1">IFERROR(IF(VLOOKUP(K164,Inputs!$A$20:$G$29,4,FALSE)="Stipend Award",VLOOKUP(K164,Inputs!$A$7:$G$16,4,FALSE),0),0)</f>
        <v>0</v>
      </c>
      <c r="N164" s="48">
        <f ca="1">IFERROR(IF(H164=1,IF(VLOOKUP(K164,Inputs!$A$20:$G$29,5,FALSE)="Stipend Award",VLOOKUP(K164,Inputs!$A$7:$G$16,5,FALSE),0),0),0)</f>
        <v>0</v>
      </c>
      <c r="O164" s="48">
        <f ca="1">IFERROR(IF(I164=1,IF(VLOOKUP(K164,Inputs!$A$20:$G$29,6,FALSE)="Stipend Award",VLOOKUP(K164,Inputs!$A$7:$G$16,6,FALSE),0),0),0)</f>
        <v>0</v>
      </c>
      <c r="P164" s="48">
        <f ca="1">IFERROR(IF(J164=1,IF(VLOOKUP(K164,Inputs!$A$20:$G$29,7,FALSE)="Stipend Award",VLOOKUP(K164,Inputs!$A$7:$G$16,7,FALSE),0),0),0)</f>
        <v>0</v>
      </c>
      <c r="Q164" s="48">
        <f ca="1">IFERROR(IF(VLOOKUP(K164,Inputs!$A$20:$G$29,3,FALSE)="Base Increase",VLOOKUP(K164,Inputs!$A$7:$G$16,3,FALSE),0),0)</f>
        <v>0</v>
      </c>
      <c r="R164" s="48">
        <f ca="1">IFERROR(IF(VLOOKUP(K164,Inputs!$A$20:$G$29,4,FALSE)="Base Increase",VLOOKUP(K164,Inputs!$A$7:$G$16,4,FALSE),0),0)</f>
        <v>0</v>
      </c>
      <c r="S164" s="48">
        <f ca="1">IFERROR(IF(H164=1,IF(VLOOKUP(K164,Inputs!$A$20:$G$29,5,FALSE)="Base Increase",VLOOKUP(K164,Inputs!$A$7:$G$16,5,FALSE),0),0),0)</f>
        <v>0</v>
      </c>
      <c r="T164" s="48">
        <f ca="1">IFERROR(IF(I164=1,IF(VLOOKUP(K164,Inputs!$A$20:$G$29,6,FALSE)="Base Increase",VLOOKUP(K164,Inputs!$A$7:$G$16,6,FALSE),0),0),0)</f>
        <v>0</v>
      </c>
      <c r="U164" s="48">
        <f ca="1">IFERROR(IF(J164=1,IF(VLOOKUP(K164,Inputs!$A$20:$G$29,7,FALSE)="Base Increase",VLOOKUP(K164,Inputs!$A$7:$G$16,7,FALSE),0),0),0)</f>
        <v>0</v>
      </c>
      <c r="V164" s="48">
        <f t="shared" ca="1" si="11"/>
        <v>0</v>
      </c>
      <c r="W164" s="48">
        <f t="shared" ca="1" si="12"/>
        <v>0</v>
      </c>
      <c r="X164" s="48">
        <f t="shared" ca="1" si="13"/>
        <v>0</v>
      </c>
      <c r="Y164" s="48">
        <f t="shared" ca="1" si="14"/>
        <v>0</v>
      </c>
      <c r="Z164" s="48">
        <f ca="1">IF(AND(K164&lt;=4,X164&gt;Inputs!$B$32),MAX(C164,Inputs!$B$32),X164)</f>
        <v>0</v>
      </c>
      <c r="AA164" s="48">
        <f ca="1">IF(AND(K164&lt;=4,Y164&gt;Inputs!$B$32),MAX(C164,Inputs!$B$32),Y164)</f>
        <v>0</v>
      </c>
      <c r="AB164" s="48">
        <f ca="1">IF(AND(K164&lt;=7,Z164&gt;Inputs!$B$33),MAX(C164,Inputs!$B$33),Z164)</f>
        <v>0</v>
      </c>
      <c r="AC164" s="48">
        <f ca="1">IF(Y164&gt;Inputs!$B$34,Inputs!$B$34,AA164)</f>
        <v>0</v>
      </c>
      <c r="AD164" s="48">
        <f ca="1">IF(AB164&gt;Inputs!$B$34,Inputs!$B$34,AB164)</f>
        <v>0</v>
      </c>
      <c r="AE164" s="48">
        <f ca="1">IF(AC164&gt;Inputs!$B$34,Inputs!$B$34,AC164)</f>
        <v>0</v>
      </c>
      <c r="AF164" s="49">
        <f ca="1">IF(AND(E164=1,G164=0),Inputs!$B$3,AD164)</f>
        <v>0</v>
      </c>
      <c r="AG164" s="49">
        <f ca="1">IF(AND(E164=1,G164=0),Inputs!$B$3,AE164)</f>
        <v>0</v>
      </c>
    </row>
    <row r="165" spans="1:33" x14ac:dyDescent="0.25">
      <c r="A165" s="6">
        <f>'Salary and Rating'!A166</f>
        <v>0</v>
      </c>
      <c r="B165" s="6">
        <f>'Salary and Rating'!B166</f>
        <v>0</v>
      </c>
      <c r="C165" s="14">
        <f ca="1">'2012-2013'!AF165</f>
        <v>0</v>
      </c>
      <c r="D165" s="44">
        <f ca="1">IF('2012-2013'!G165=0,0,'2012-2013'!D165+1)</f>
        <v>0</v>
      </c>
      <c r="E165" s="48">
        <f>'2012-2013'!E165</f>
        <v>0</v>
      </c>
      <c r="F165" s="42">
        <f ca="1">IF('Salary and Rating'!F166=1,VLOOKUP(D165,'Attrition Probabilities'!$A$5:$E$45,2,TRUE),IF('Salary and Rating'!F166=2,VLOOKUP(D165,'Attrition Probabilities'!$A$5:$E$45,3,TRUE),IF('Salary and Rating'!F166=3,VLOOKUP(D165,'Attrition Probabilities'!$A$5:$E$45,4,TRUE),IF('Salary and Rating'!F166=4,VLOOKUP(D165,'Attrition Probabilities'!$A$5:$E$45,5,TRUE),0))))</f>
        <v>0</v>
      </c>
      <c r="G165" s="48">
        <f t="shared" ca="1" si="10"/>
        <v>0</v>
      </c>
      <c r="H165" s="48">
        <f ca="1">IF(E165=0,0,IF(RAND()&lt;'Demand Component Probability'!$B$4,1,0))</f>
        <v>0</v>
      </c>
      <c r="I165" s="48">
        <f ca="1">IF(E165=0,0,IF(RAND()&lt;'Demand Component Probability'!$B$5,1,0))</f>
        <v>0</v>
      </c>
      <c r="J165" s="48">
        <f ca="1">IF(E165=0,0,IF(RAND()&lt;'Demand Component Probability'!$B$6,1,0))</f>
        <v>0</v>
      </c>
      <c r="K165" s="48">
        <f ca="1">'Salary and Rating'!L166</f>
        <v>0</v>
      </c>
      <c r="L165" s="48">
        <f ca="1">IFERROR(IF(VLOOKUP(K165,Inputs!$A$20:$G$29,3,FALSE)="Stipend Award",VLOOKUP(K165,Inputs!$A$7:$G$16,3,FALSE),0),0)</f>
        <v>0</v>
      </c>
      <c r="M165" s="48">
        <f ca="1">IFERROR(IF(VLOOKUP(K165,Inputs!$A$20:$G$29,4,FALSE)="Stipend Award",VLOOKUP(K165,Inputs!$A$7:$G$16,4,FALSE),0),0)</f>
        <v>0</v>
      </c>
      <c r="N165" s="48">
        <f ca="1">IFERROR(IF(H165=1,IF(VLOOKUP(K165,Inputs!$A$20:$G$29,5,FALSE)="Stipend Award",VLOOKUP(K165,Inputs!$A$7:$G$16,5,FALSE),0),0),0)</f>
        <v>0</v>
      </c>
      <c r="O165" s="48">
        <f ca="1">IFERROR(IF(I165=1,IF(VLOOKUP(K165,Inputs!$A$20:$G$29,6,FALSE)="Stipend Award",VLOOKUP(K165,Inputs!$A$7:$G$16,6,FALSE),0),0),0)</f>
        <v>0</v>
      </c>
      <c r="P165" s="48">
        <f ca="1">IFERROR(IF(J165=1,IF(VLOOKUP(K165,Inputs!$A$20:$G$29,7,FALSE)="Stipend Award",VLOOKUP(K165,Inputs!$A$7:$G$16,7,FALSE),0),0),0)</f>
        <v>0</v>
      </c>
      <c r="Q165" s="48">
        <f ca="1">IFERROR(IF(VLOOKUP(K165,Inputs!$A$20:$G$29,3,FALSE)="Base Increase",VLOOKUP(K165,Inputs!$A$7:$G$16,3,FALSE),0),0)</f>
        <v>0</v>
      </c>
      <c r="R165" s="48">
        <f ca="1">IFERROR(IF(VLOOKUP(K165,Inputs!$A$20:$G$29,4,FALSE)="Base Increase",VLOOKUP(K165,Inputs!$A$7:$G$16,4,FALSE),0),0)</f>
        <v>0</v>
      </c>
      <c r="S165" s="48">
        <f ca="1">IFERROR(IF(H165=1,IF(VLOOKUP(K165,Inputs!$A$20:$G$29,5,FALSE)="Base Increase",VLOOKUP(K165,Inputs!$A$7:$G$16,5,FALSE),0),0),0)</f>
        <v>0</v>
      </c>
      <c r="T165" s="48">
        <f ca="1">IFERROR(IF(I165=1,IF(VLOOKUP(K165,Inputs!$A$20:$G$29,6,FALSE)="Base Increase",VLOOKUP(K165,Inputs!$A$7:$G$16,6,FALSE),0),0),0)</f>
        <v>0</v>
      </c>
      <c r="U165" s="48">
        <f ca="1">IFERROR(IF(J165=1,IF(VLOOKUP(K165,Inputs!$A$20:$G$29,7,FALSE)="Base Increase",VLOOKUP(K165,Inputs!$A$7:$G$16,7,FALSE),0),0),0)</f>
        <v>0</v>
      </c>
      <c r="V165" s="48">
        <f t="shared" ca="1" si="11"/>
        <v>0</v>
      </c>
      <c r="W165" s="48">
        <f t="shared" ca="1" si="12"/>
        <v>0</v>
      </c>
      <c r="X165" s="48">
        <f t="shared" ca="1" si="13"/>
        <v>0</v>
      </c>
      <c r="Y165" s="48">
        <f t="shared" ca="1" si="14"/>
        <v>0</v>
      </c>
      <c r="Z165" s="48">
        <f ca="1">IF(AND(K165&lt;=4,X165&gt;Inputs!$B$32),MAX(C165,Inputs!$B$32),X165)</f>
        <v>0</v>
      </c>
      <c r="AA165" s="48">
        <f ca="1">IF(AND(K165&lt;=4,Y165&gt;Inputs!$B$32),MAX(C165,Inputs!$B$32),Y165)</f>
        <v>0</v>
      </c>
      <c r="AB165" s="48">
        <f ca="1">IF(AND(K165&lt;=7,Z165&gt;Inputs!$B$33),MAX(C165,Inputs!$B$33),Z165)</f>
        <v>0</v>
      </c>
      <c r="AC165" s="48">
        <f ca="1">IF(Y165&gt;Inputs!$B$34,Inputs!$B$34,AA165)</f>
        <v>0</v>
      </c>
      <c r="AD165" s="48">
        <f ca="1">IF(AB165&gt;Inputs!$B$34,Inputs!$B$34,AB165)</f>
        <v>0</v>
      </c>
      <c r="AE165" s="48">
        <f ca="1">IF(AC165&gt;Inputs!$B$34,Inputs!$B$34,AC165)</f>
        <v>0</v>
      </c>
      <c r="AF165" s="49">
        <f ca="1">IF(AND(E165=1,G165=0),Inputs!$B$3,AD165)</f>
        <v>0</v>
      </c>
      <c r="AG165" s="49">
        <f ca="1">IF(AND(E165=1,G165=0),Inputs!$B$3,AE165)</f>
        <v>0</v>
      </c>
    </row>
    <row r="166" spans="1:33" x14ac:dyDescent="0.25">
      <c r="A166" s="6">
        <f>'Salary and Rating'!A167</f>
        <v>0</v>
      </c>
      <c r="B166" s="6">
        <f>'Salary and Rating'!B167</f>
        <v>0</v>
      </c>
      <c r="C166" s="14">
        <f ca="1">'2012-2013'!AF166</f>
        <v>0</v>
      </c>
      <c r="D166" s="44">
        <f ca="1">IF('2012-2013'!G166=0,0,'2012-2013'!D166+1)</f>
        <v>0</v>
      </c>
      <c r="E166" s="48">
        <f>'2012-2013'!E166</f>
        <v>0</v>
      </c>
      <c r="F166" s="42">
        <f ca="1">IF('Salary and Rating'!F167=1,VLOOKUP(D166,'Attrition Probabilities'!$A$5:$E$45,2,TRUE),IF('Salary and Rating'!F167=2,VLOOKUP(D166,'Attrition Probabilities'!$A$5:$E$45,3,TRUE),IF('Salary and Rating'!F167=3,VLOOKUP(D166,'Attrition Probabilities'!$A$5:$E$45,4,TRUE),IF('Salary and Rating'!F167=4,VLOOKUP(D166,'Attrition Probabilities'!$A$5:$E$45,5,TRUE),0))))</f>
        <v>0</v>
      </c>
      <c r="G166" s="48">
        <f t="shared" ca="1" si="10"/>
        <v>0</v>
      </c>
      <c r="H166" s="48">
        <f ca="1">IF(E166=0,0,IF(RAND()&lt;'Demand Component Probability'!$B$4,1,0))</f>
        <v>0</v>
      </c>
      <c r="I166" s="48">
        <f ca="1">IF(E166=0,0,IF(RAND()&lt;'Demand Component Probability'!$B$5,1,0))</f>
        <v>0</v>
      </c>
      <c r="J166" s="48">
        <f ca="1">IF(E166=0,0,IF(RAND()&lt;'Demand Component Probability'!$B$6,1,0))</f>
        <v>0</v>
      </c>
      <c r="K166" s="48">
        <f ca="1">'Salary and Rating'!L167</f>
        <v>0</v>
      </c>
      <c r="L166" s="48">
        <f ca="1">IFERROR(IF(VLOOKUP(K166,Inputs!$A$20:$G$29,3,FALSE)="Stipend Award",VLOOKUP(K166,Inputs!$A$7:$G$16,3,FALSE),0),0)</f>
        <v>0</v>
      </c>
      <c r="M166" s="48">
        <f ca="1">IFERROR(IF(VLOOKUP(K166,Inputs!$A$20:$G$29,4,FALSE)="Stipend Award",VLOOKUP(K166,Inputs!$A$7:$G$16,4,FALSE),0),0)</f>
        <v>0</v>
      </c>
      <c r="N166" s="48">
        <f ca="1">IFERROR(IF(H166=1,IF(VLOOKUP(K166,Inputs!$A$20:$G$29,5,FALSE)="Stipend Award",VLOOKUP(K166,Inputs!$A$7:$G$16,5,FALSE),0),0),0)</f>
        <v>0</v>
      </c>
      <c r="O166" s="48">
        <f ca="1">IFERROR(IF(I166=1,IF(VLOOKUP(K166,Inputs!$A$20:$G$29,6,FALSE)="Stipend Award",VLOOKUP(K166,Inputs!$A$7:$G$16,6,FALSE),0),0),0)</f>
        <v>0</v>
      </c>
      <c r="P166" s="48">
        <f ca="1">IFERROR(IF(J166=1,IF(VLOOKUP(K166,Inputs!$A$20:$G$29,7,FALSE)="Stipend Award",VLOOKUP(K166,Inputs!$A$7:$G$16,7,FALSE),0),0),0)</f>
        <v>0</v>
      </c>
      <c r="Q166" s="48">
        <f ca="1">IFERROR(IF(VLOOKUP(K166,Inputs!$A$20:$G$29,3,FALSE)="Base Increase",VLOOKUP(K166,Inputs!$A$7:$G$16,3,FALSE),0),0)</f>
        <v>0</v>
      </c>
      <c r="R166" s="48">
        <f ca="1">IFERROR(IF(VLOOKUP(K166,Inputs!$A$20:$G$29,4,FALSE)="Base Increase",VLOOKUP(K166,Inputs!$A$7:$G$16,4,FALSE),0),0)</f>
        <v>0</v>
      </c>
      <c r="S166" s="48">
        <f ca="1">IFERROR(IF(H166=1,IF(VLOOKUP(K166,Inputs!$A$20:$G$29,5,FALSE)="Base Increase",VLOOKUP(K166,Inputs!$A$7:$G$16,5,FALSE),0),0),0)</f>
        <v>0</v>
      </c>
      <c r="T166" s="48">
        <f ca="1">IFERROR(IF(I166=1,IF(VLOOKUP(K166,Inputs!$A$20:$G$29,6,FALSE)="Base Increase",VLOOKUP(K166,Inputs!$A$7:$G$16,6,FALSE),0),0),0)</f>
        <v>0</v>
      </c>
      <c r="U166" s="48">
        <f ca="1">IFERROR(IF(J166=1,IF(VLOOKUP(K166,Inputs!$A$20:$G$29,7,FALSE)="Base Increase",VLOOKUP(K166,Inputs!$A$7:$G$16,7,FALSE),0),0),0)</f>
        <v>0</v>
      </c>
      <c r="V166" s="48">
        <f t="shared" ca="1" si="11"/>
        <v>0</v>
      </c>
      <c r="W166" s="48">
        <f t="shared" ca="1" si="12"/>
        <v>0</v>
      </c>
      <c r="X166" s="48">
        <f t="shared" ca="1" si="13"/>
        <v>0</v>
      </c>
      <c r="Y166" s="48">
        <f t="shared" ca="1" si="14"/>
        <v>0</v>
      </c>
      <c r="Z166" s="48">
        <f ca="1">IF(AND(K166&lt;=4,X166&gt;Inputs!$B$32),MAX(C166,Inputs!$B$32),X166)</f>
        <v>0</v>
      </c>
      <c r="AA166" s="48">
        <f ca="1">IF(AND(K166&lt;=4,Y166&gt;Inputs!$B$32),MAX(C166,Inputs!$B$32),Y166)</f>
        <v>0</v>
      </c>
      <c r="AB166" s="48">
        <f ca="1">IF(AND(K166&lt;=7,Z166&gt;Inputs!$B$33),MAX(C166,Inputs!$B$33),Z166)</f>
        <v>0</v>
      </c>
      <c r="AC166" s="48">
        <f ca="1">IF(Y166&gt;Inputs!$B$34,Inputs!$B$34,AA166)</f>
        <v>0</v>
      </c>
      <c r="AD166" s="48">
        <f ca="1">IF(AB166&gt;Inputs!$B$34,Inputs!$B$34,AB166)</f>
        <v>0</v>
      </c>
      <c r="AE166" s="48">
        <f ca="1">IF(AC166&gt;Inputs!$B$34,Inputs!$B$34,AC166)</f>
        <v>0</v>
      </c>
      <c r="AF166" s="49">
        <f ca="1">IF(AND(E166=1,G166=0),Inputs!$B$3,AD166)</f>
        <v>0</v>
      </c>
      <c r="AG166" s="49">
        <f ca="1">IF(AND(E166=1,G166=0),Inputs!$B$3,AE166)</f>
        <v>0</v>
      </c>
    </row>
    <row r="167" spans="1:33" x14ac:dyDescent="0.25">
      <c r="A167" s="6">
        <f>'Salary and Rating'!A168</f>
        <v>0</v>
      </c>
      <c r="B167" s="6">
        <f>'Salary and Rating'!B168</f>
        <v>0</v>
      </c>
      <c r="C167" s="14">
        <f ca="1">'2012-2013'!AF167</f>
        <v>0</v>
      </c>
      <c r="D167" s="44">
        <f ca="1">IF('2012-2013'!G167=0,0,'2012-2013'!D167+1)</f>
        <v>0</v>
      </c>
      <c r="E167" s="48">
        <f>'2012-2013'!E167</f>
        <v>0</v>
      </c>
      <c r="F167" s="42">
        <f ca="1">IF('Salary and Rating'!F168=1,VLOOKUP(D167,'Attrition Probabilities'!$A$5:$E$45,2,TRUE),IF('Salary and Rating'!F168=2,VLOOKUP(D167,'Attrition Probabilities'!$A$5:$E$45,3,TRUE),IF('Salary and Rating'!F168=3,VLOOKUP(D167,'Attrition Probabilities'!$A$5:$E$45,4,TRUE),IF('Salary and Rating'!F168=4,VLOOKUP(D167,'Attrition Probabilities'!$A$5:$E$45,5,TRUE),0))))</f>
        <v>0</v>
      </c>
      <c r="G167" s="48">
        <f t="shared" ca="1" si="10"/>
        <v>0</v>
      </c>
      <c r="H167" s="48">
        <f ca="1">IF(E167=0,0,IF(RAND()&lt;'Demand Component Probability'!$B$4,1,0))</f>
        <v>0</v>
      </c>
      <c r="I167" s="48">
        <f ca="1">IF(E167=0,0,IF(RAND()&lt;'Demand Component Probability'!$B$5,1,0))</f>
        <v>0</v>
      </c>
      <c r="J167" s="48">
        <f ca="1">IF(E167=0,0,IF(RAND()&lt;'Demand Component Probability'!$B$6,1,0))</f>
        <v>0</v>
      </c>
      <c r="K167" s="48">
        <f ca="1">'Salary and Rating'!L168</f>
        <v>0</v>
      </c>
      <c r="L167" s="48">
        <f ca="1">IFERROR(IF(VLOOKUP(K167,Inputs!$A$20:$G$29,3,FALSE)="Stipend Award",VLOOKUP(K167,Inputs!$A$7:$G$16,3,FALSE),0),0)</f>
        <v>0</v>
      </c>
      <c r="M167" s="48">
        <f ca="1">IFERROR(IF(VLOOKUP(K167,Inputs!$A$20:$G$29,4,FALSE)="Stipend Award",VLOOKUP(K167,Inputs!$A$7:$G$16,4,FALSE),0),0)</f>
        <v>0</v>
      </c>
      <c r="N167" s="48">
        <f ca="1">IFERROR(IF(H167=1,IF(VLOOKUP(K167,Inputs!$A$20:$G$29,5,FALSE)="Stipend Award",VLOOKUP(K167,Inputs!$A$7:$G$16,5,FALSE),0),0),0)</f>
        <v>0</v>
      </c>
      <c r="O167" s="48">
        <f ca="1">IFERROR(IF(I167=1,IF(VLOOKUP(K167,Inputs!$A$20:$G$29,6,FALSE)="Stipend Award",VLOOKUP(K167,Inputs!$A$7:$G$16,6,FALSE),0),0),0)</f>
        <v>0</v>
      </c>
      <c r="P167" s="48">
        <f ca="1">IFERROR(IF(J167=1,IF(VLOOKUP(K167,Inputs!$A$20:$G$29,7,FALSE)="Stipend Award",VLOOKUP(K167,Inputs!$A$7:$G$16,7,FALSE),0),0),0)</f>
        <v>0</v>
      </c>
      <c r="Q167" s="48">
        <f ca="1">IFERROR(IF(VLOOKUP(K167,Inputs!$A$20:$G$29,3,FALSE)="Base Increase",VLOOKUP(K167,Inputs!$A$7:$G$16,3,FALSE),0),0)</f>
        <v>0</v>
      </c>
      <c r="R167" s="48">
        <f ca="1">IFERROR(IF(VLOOKUP(K167,Inputs!$A$20:$G$29,4,FALSE)="Base Increase",VLOOKUP(K167,Inputs!$A$7:$G$16,4,FALSE),0),0)</f>
        <v>0</v>
      </c>
      <c r="S167" s="48">
        <f ca="1">IFERROR(IF(H167=1,IF(VLOOKUP(K167,Inputs!$A$20:$G$29,5,FALSE)="Base Increase",VLOOKUP(K167,Inputs!$A$7:$G$16,5,FALSE),0),0),0)</f>
        <v>0</v>
      </c>
      <c r="T167" s="48">
        <f ca="1">IFERROR(IF(I167=1,IF(VLOOKUP(K167,Inputs!$A$20:$G$29,6,FALSE)="Base Increase",VLOOKUP(K167,Inputs!$A$7:$G$16,6,FALSE),0),0),0)</f>
        <v>0</v>
      </c>
      <c r="U167" s="48">
        <f ca="1">IFERROR(IF(J167=1,IF(VLOOKUP(K167,Inputs!$A$20:$G$29,7,FALSE)="Base Increase",VLOOKUP(K167,Inputs!$A$7:$G$16,7,FALSE),0),0),0)</f>
        <v>0</v>
      </c>
      <c r="V167" s="48">
        <f t="shared" ca="1" si="11"/>
        <v>0</v>
      </c>
      <c r="W167" s="48">
        <f t="shared" ca="1" si="12"/>
        <v>0</v>
      </c>
      <c r="X167" s="48">
        <f t="shared" ca="1" si="13"/>
        <v>0</v>
      </c>
      <c r="Y167" s="48">
        <f t="shared" ca="1" si="14"/>
        <v>0</v>
      </c>
      <c r="Z167" s="48">
        <f ca="1">IF(AND(K167&lt;=4,X167&gt;Inputs!$B$32),MAX(C167,Inputs!$B$32),X167)</f>
        <v>0</v>
      </c>
      <c r="AA167" s="48">
        <f ca="1">IF(AND(K167&lt;=4,Y167&gt;Inputs!$B$32),MAX(C167,Inputs!$B$32),Y167)</f>
        <v>0</v>
      </c>
      <c r="AB167" s="48">
        <f ca="1">IF(AND(K167&lt;=7,Z167&gt;Inputs!$B$33),MAX(C167,Inputs!$B$33),Z167)</f>
        <v>0</v>
      </c>
      <c r="AC167" s="48">
        <f ca="1">IF(Y167&gt;Inputs!$B$34,Inputs!$B$34,AA167)</f>
        <v>0</v>
      </c>
      <c r="AD167" s="48">
        <f ca="1">IF(AB167&gt;Inputs!$B$34,Inputs!$B$34,AB167)</f>
        <v>0</v>
      </c>
      <c r="AE167" s="48">
        <f ca="1">IF(AC167&gt;Inputs!$B$34,Inputs!$B$34,AC167)</f>
        <v>0</v>
      </c>
      <c r="AF167" s="49">
        <f ca="1">IF(AND(E167=1,G167=0),Inputs!$B$3,AD167)</f>
        <v>0</v>
      </c>
      <c r="AG167" s="49">
        <f ca="1">IF(AND(E167=1,G167=0),Inputs!$B$3,AE167)</f>
        <v>0</v>
      </c>
    </row>
    <row r="168" spans="1:33" x14ac:dyDescent="0.25">
      <c r="A168" s="6">
        <f>'Salary and Rating'!A169</f>
        <v>0</v>
      </c>
      <c r="B168" s="6">
        <f>'Salary and Rating'!B169</f>
        <v>0</v>
      </c>
      <c r="C168" s="14">
        <f ca="1">'2012-2013'!AF168</f>
        <v>0</v>
      </c>
      <c r="D168" s="44">
        <f ca="1">IF('2012-2013'!G168=0,0,'2012-2013'!D168+1)</f>
        <v>0</v>
      </c>
      <c r="E168" s="48">
        <f>'2012-2013'!E168</f>
        <v>0</v>
      </c>
      <c r="F168" s="42">
        <f ca="1">IF('Salary and Rating'!F169=1,VLOOKUP(D168,'Attrition Probabilities'!$A$5:$E$45,2,TRUE),IF('Salary and Rating'!F169=2,VLOOKUP(D168,'Attrition Probabilities'!$A$5:$E$45,3,TRUE),IF('Salary and Rating'!F169=3,VLOOKUP(D168,'Attrition Probabilities'!$A$5:$E$45,4,TRUE),IF('Salary and Rating'!F169=4,VLOOKUP(D168,'Attrition Probabilities'!$A$5:$E$45,5,TRUE),0))))</f>
        <v>0</v>
      </c>
      <c r="G168" s="48">
        <f t="shared" ca="1" si="10"/>
        <v>0</v>
      </c>
      <c r="H168" s="48">
        <f ca="1">IF(E168=0,0,IF(RAND()&lt;'Demand Component Probability'!$B$4,1,0))</f>
        <v>0</v>
      </c>
      <c r="I168" s="48">
        <f ca="1">IF(E168=0,0,IF(RAND()&lt;'Demand Component Probability'!$B$5,1,0))</f>
        <v>0</v>
      </c>
      <c r="J168" s="48">
        <f ca="1">IF(E168=0,0,IF(RAND()&lt;'Demand Component Probability'!$B$6,1,0))</f>
        <v>0</v>
      </c>
      <c r="K168" s="48">
        <f ca="1">'Salary and Rating'!L169</f>
        <v>0</v>
      </c>
      <c r="L168" s="48">
        <f ca="1">IFERROR(IF(VLOOKUP(K168,Inputs!$A$20:$G$29,3,FALSE)="Stipend Award",VLOOKUP(K168,Inputs!$A$7:$G$16,3,FALSE),0),0)</f>
        <v>0</v>
      </c>
      <c r="M168" s="48">
        <f ca="1">IFERROR(IF(VLOOKUP(K168,Inputs!$A$20:$G$29,4,FALSE)="Stipend Award",VLOOKUP(K168,Inputs!$A$7:$G$16,4,FALSE),0),0)</f>
        <v>0</v>
      </c>
      <c r="N168" s="48">
        <f ca="1">IFERROR(IF(H168=1,IF(VLOOKUP(K168,Inputs!$A$20:$G$29,5,FALSE)="Stipend Award",VLOOKUP(K168,Inputs!$A$7:$G$16,5,FALSE),0),0),0)</f>
        <v>0</v>
      </c>
      <c r="O168" s="48">
        <f ca="1">IFERROR(IF(I168=1,IF(VLOOKUP(K168,Inputs!$A$20:$G$29,6,FALSE)="Stipend Award",VLOOKUP(K168,Inputs!$A$7:$G$16,6,FALSE),0),0),0)</f>
        <v>0</v>
      </c>
      <c r="P168" s="48">
        <f ca="1">IFERROR(IF(J168=1,IF(VLOOKUP(K168,Inputs!$A$20:$G$29,7,FALSE)="Stipend Award",VLOOKUP(K168,Inputs!$A$7:$G$16,7,FALSE),0),0),0)</f>
        <v>0</v>
      </c>
      <c r="Q168" s="48">
        <f ca="1">IFERROR(IF(VLOOKUP(K168,Inputs!$A$20:$G$29,3,FALSE)="Base Increase",VLOOKUP(K168,Inputs!$A$7:$G$16,3,FALSE),0),0)</f>
        <v>0</v>
      </c>
      <c r="R168" s="48">
        <f ca="1">IFERROR(IF(VLOOKUP(K168,Inputs!$A$20:$G$29,4,FALSE)="Base Increase",VLOOKUP(K168,Inputs!$A$7:$G$16,4,FALSE),0),0)</f>
        <v>0</v>
      </c>
      <c r="S168" s="48">
        <f ca="1">IFERROR(IF(H168=1,IF(VLOOKUP(K168,Inputs!$A$20:$G$29,5,FALSE)="Base Increase",VLOOKUP(K168,Inputs!$A$7:$G$16,5,FALSE),0),0),0)</f>
        <v>0</v>
      </c>
      <c r="T168" s="48">
        <f ca="1">IFERROR(IF(I168=1,IF(VLOOKUP(K168,Inputs!$A$20:$G$29,6,FALSE)="Base Increase",VLOOKUP(K168,Inputs!$A$7:$G$16,6,FALSE),0),0),0)</f>
        <v>0</v>
      </c>
      <c r="U168" s="48">
        <f ca="1">IFERROR(IF(J168=1,IF(VLOOKUP(K168,Inputs!$A$20:$G$29,7,FALSE)="Base Increase",VLOOKUP(K168,Inputs!$A$7:$G$16,7,FALSE),0),0),0)</f>
        <v>0</v>
      </c>
      <c r="V168" s="48">
        <f t="shared" ca="1" si="11"/>
        <v>0</v>
      </c>
      <c r="W168" s="48">
        <f t="shared" ca="1" si="12"/>
        <v>0</v>
      </c>
      <c r="X168" s="48">
        <f t="shared" ca="1" si="13"/>
        <v>0</v>
      </c>
      <c r="Y168" s="48">
        <f t="shared" ca="1" si="14"/>
        <v>0</v>
      </c>
      <c r="Z168" s="48">
        <f ca="1">IF(AND(K168&lt;=4,X168&gt;Inputs!$B$32),MAX(C168,Inputs!$B$32),X168)</f>
        <v>0</v>
      </c>
      <c r="AA168" s="48">
        <f ca="1">IF(AND(K168&lt;=4,Y168&gt;Inputs!$B$32),MAX(C168,Inputs!$B$32),Y168)</f>
        <v>0</v>
      </c>
      <c r="AB168" s="48">
        <f ca="1">IF(AND(K168&lt;=7,Z168&gt;Inputs!$B$33),MAX(C168,Inputs!$B$33),Z168)</f>
        <v>0</v>
      </c>
      <c r="AC168" s="48">
        <f ca="1">IF(Y168&gt;Inputs!$B$34,Inputs!$B$34,AA168)</f>
        <v>0</v>
      </c>
      <c r="AD168" s="48">
        <f ca="1">IF(AB168&gt;Inputs!$B$34,Inputs!$B$34,AB168)</f>
        <v>0</v>
      </c>
      <c r="AE168" s="48">
        <f ca="1">IF(AC168&gt;Inputs!$B$34,Inputs!$B$34,AC168)</f>
        <v>0</v>
      </c>
      <c r="AF168" s="49">
        <f ca="1">IF(AND(E168=1,G168=0),Inputs!$B$3,AD168)</f>
        <v>0</v>
      </c>
      <c r="AG168" s="49">
        <f ca="1">IF(AND(E168=1,G168=0),Inputs!$B$3,AE168)</f>
        <v>0</v>
      </c>
    </row>
    <row r="169" spans="1:33" x14ac:dyDescent="0.25">
      <c r="A169" s="6">
        <f>'Salary and Rating'!A170</f>
        <v>0</v>
      </c>
      <c r="B169" s="6">
        <f>'Salary and Rating'!B170</f>
        <v>0</v>
      </c>
      <c r="C169" s="14">
        <f ca="1">'2012-2013'!AF169</f>
        <v>0</v>
      </c>
      <c r="D169" s="44">
        <f ca="1">IF('2012-2013'!G169=0,0,'2012-2013'!D169+1)</f>
        <v>0</v>
      </c>
      <c r="E169" s="48">
        <f>'2012-2013'!E169</f>
        <v>0</v>
      </c>
      <c r="F169" s="42">
        <f ca="1">IF('Salary and Rating'!F170=1,VLOOKUP(D169,'Attrition Probabilities'!$A$5:$E$45,2,TRUE),IF('Salary and Rating'!F170=2,VLOOKUP(D169,'Attrition Probabilities'!$A$5:$E$45,3,TRUE),IF('Salary and Rating'!F170=3,VLOOKUP(D169,'Attrition Probabilities'!$A$5:$E$45,4,TRUE),IF('Salary and Rating'!F170=4,VLOOKUP(D169,'Attrition Probabilities'!$A$5:$E$45,5,TRUE),0))))</f>
        <v>0</v>
      </c>
      <c r="G169" s="48">
        <f t="shared" ca="1" si="10"/>
        <v>0</v>
      </c>
      <c r="H169" s="48">
        <f ca="1">IF(E169=0,0,IF(RAND()&lt;'Demand Component Probability'!$B$4,1,0))</f>
        <v>0</v>
      </c>
      <c r="I169" s="48">
        <f ca="1">IF(E169=0,0,IF(RAND()&lt;'Demand Component Probability'!$B$5,1,0))</f>
        <v>0</v>
      </c>
      <c r="J169" s="48">
        <f ca="1">IF(E169=0,0,IF(RAND()&lt;'Demand Component Probability'!$B$6,1,0))</f>
        <v>0</v>
      </c>
      <c r="K169" s="48">
        <f ca="1">'Salary and Rating'!L170</f>
        <v>0</v>
      </c>
      <c r="L169" s="48">
        <f ca="1">IFERROR(IF(VLOOKUP(K169,Inputs!$A$20:$G$29,3,FALSE)="Stipend Award",VLOOKUP(K169,Inputs!$A$7:$G$16,3,FALSE),0),0)</f>
        <v>0</v>
      </c>
      <c r="M169" s="48">
        <f ca="1">IFERROR(IF(VLOOKUP(K169,Inputs!$A$20:$G$29,4,FALSE)="Stipend Award",VLOOKUP(K169,Inputs!$A$7:$G$16,4,FALSE),0),0)</f>
        <v>0</v>
      </c>
      <c r="N169" s="48">
        <f ca="1">IFERROR(IF(H169=1,IF(VLOOKUP(K169,Inputs!$A$20:$G$29,5,FALSE)="Stipend Award",VLOOKUP(K169,Inputs!$A$7:$G$16,5,FALSE),0),0),0)</f>
        <v>0</v>
      </c>
      <c r="O169" s="48">
        <f ca="1">IFERROR(IF(I169=1,IF(VLOOKUP(K169,Inputs!$A$20:$G$29,6,FALSE)="Stipend Award",VLOOKUP(K169,Inputs!$A$7:$G$16,6,FALSE),0),0),0)</f>
        <v>0</v>
      </c>
      <c r="P169" s="48">
        <f ca="1">IFERROR(IF(J169=1,IF(VLOOKUP(K169,Inputs!$A$20:$G$29,7,FALSE)="Stipend Award",VLOOKUP(K169,Inputs!$A$7:$G$16,7,FALSE),0),0),0)</f>
        <v>0</v>
      </c>
      <c r="Q169" s="48">
        <f ca="1">IFERROR(IF(VLOOKUP(K169,Inputs!$A$20:$G$29,3,FALSE)="Base Increase",VLOOKUP(K169,Inputs!$A$7:$G$16,3,FALSE),0),0)</f>
        <v>0</v>
      </c>
      <c r="R169" s="48">
        <f ca="1">IFERROR(IF(VLOOKUP(K169,Inputs!$A$20:$G$29,4,FALSE)="Base Increase",VLOOKUP(K169,Inputs!$A$7:$G$16,4,FALSE),0),0)</f>
        <v>0</v>
      </c>
      <c r="S169" s="48">
        <f ca="1">IFERROR(IF(H169=1,IF(VLOOKUP(K169,Inputs!$A$20:$G$29,5,FALSE)="Base Increase",VLOOKUP(K169,Inputs!$A$7:$G$16,5,FALSE),0),0),0)</f>
        <v>0</v>
      </c>
      <c r="T169" s="48">
        <f ca="1">IFERROR(IF(I169=1,IF(VLOOKUP(K169,Inputs!$A$20:$G$29,6,FALSE)="Base Increase",VLOOKUP(K169,Inputs!$A$7:$G$16,6,FALSE),0),0),0)</f>
        <v>0</v>
      </c>
      <c r="U169" s="48">
        <f ca="1">IFERROR(IF(J169=1,IF(VLOOKUP(K169,Inputs!$A$20:$G$29,7,FALSE)="Base Increase",VLOOKUP(K169,Inputs!$A$7:$G$16,7,FALSE),0),0),0)</f>
        <v>0</v>
      </c>
      <c r="V169" s="48">
        <f t="shared" ca="1" si="11"/>
        <v>0</v>
      </c>
      <c r="W169" s="48">
        <f t="shared" ca="1" si="12"/>
        <v>0</v>
      </c>
      <c r="X169" s="48">
        <f t="shared" ca="1" si="13"/>
        <v>0</v>
      </c>
      <c r="Y169" s="48">
        <f t="shared" ca="1" si="14"/>
        <v>0</v>
      </c>
      <c r="Z169" s="48">
        <f ca="1">IF(AND(K169&lt;=4,X169&gt;Inputs!$B$32),MAX(C169,Inputs!$B$32),X169)</f>
        <v>0</v>
      </c>
      <c r="AA169" s="48">
        <f ca="1">IF(AND(K169&lt;=4,Y169&gt;Inputs!$B$32),MAX(C169,Inputs!$B$32),Y169)</f>
        <v>0</v>
      </c>
      <c r="AB169" s="48">
        <f ca="1">IF(AND(K169&lt;=7,Z169&gt;Inputs!$B$33),MAX(C169,Inputs!$B$33),Z169)</f>
        <v>0</v>
      </c>
      <c r="AC169" s="48">
        <f ca="1">IF(Y169&gt;Inputs!$B$34,Inputs!$B$34,AA169)</f>
        <v>0</v>
      </c>
      <c r="AD169" s="48">
        <f ca="1">IF(AB169&gt;Inputs!$B$34,Inputs!$B$34,AB169)</f>
        <v>0</v>
      </c>
      <c r="AE169" s="48">
        <f ca="1">IF(AC169&gt;Inputs!$B$34,Inputs!$B$34,AC169)</f>
        <v>0</v>
      </c>
      <c r="AF169" s="49">
        <f ca="1">IF(AND(E169=1,G169=0),Inputs!$B$3,AD169)</f>
        <v>0</v>
      </c>
      <c r="AG169" s="49">
        <f ca="1">IF(AND(E169=1,G169=0),Inputs!$B$3,AE169)</f>
        <v>0</v>
      </c>
    </row>
    <row r="170" spans="1:33" x14ac:dyDescent="0.25">
      <c r="A170" s="6">
        <f>'Salary and Rating'!A171</f>
        <v>0</v>
      </c>
      <c r="B170" s="6">
        <f>'Salary and Rating'!B171</f>
        <v>0</v>
      </c>
      <c r="C170" s="14">
        <f ca="1">'2012-2013'!AF170</f>
        <v>0</v>
      </c>
      <c r="D170" s="44">
        <f ca="1">IF('2012-2013'!G170=0,0,'2012-2013'!D170+1)</f>
        <v>0</v>
      </c>
      <c r="E170" s="48">
        <f>'2012-2013'!E170</f>
        <v>0</v>
      </c>
      <c r="F170" s="42">
        <f ca="1">IF('Salary and Rating'!F171=1,VLOOKUP(D170,'Attrition Probabilities'!$A$5:$E$45,2,TRUE),IF('Salary and Rating'!F171=2,VLOOKUP(D170,'Attrition Probabilities'!$A$5:$E$45,3,TRUE),IF('Salary and Rating'!F171=3,VLOOKUP(D170,'Attrition Probabilities'!$A$5:$E$45,4,TRUE),IF('Salary and Rating'!F171=4,VLOOKUP(D170,'Attrition Probabilities'!$A$5:$E$45,5,TRUE),0))))</f>
        <v>0</v>
      </c>
      <c r="G170" s="48">
        <f t="shared" ca="1" si="10"/>
        <v>0</v>
      </c>
      <c r="H170" s="48">
        <f ca="1">IF(E170=0,0,IF(RAND()&lt;'Demand Component Probability'!$B$4,1,0))</f>
        <v>0</v>
      </c>
      <c r="I170" s="48">
        <f ca="1">IF(E170=0,0,IF(RAND()&lt;'Demand Component Probability'!$B$5,1,0))</f>
        <v>0</v>
      </c>
      <c r="J170" s="48">
        <f ca="1">IF(E170=0,0,IF(RAND()&lt;'Demand Component Probability'!$B$6,1,0))</f>
        <v>0</v>
      </c>
      <c r="K170" s="48">
        <f ca="1">'Salary and Rating'!L171</f>
        <v>0</v>
      </c>
      <c r="L170" s="48">
        <f ca="1">IFERROR(IF(VLOOKUP(K170,Inputs!$A$20:$G$29,3,FALSE)="Stipend Award",VLOOKUP(K170,Inputs!$A$7:$G$16,3,FALSE),0),0)</f>
        <v>0</v>
      </c>
      <c r="M170" s="48">
        <f ca="1">IFERROR(IF(VLOOKUP(K170,Inputs!$A$20:$G$29,4,FALSE)="Stipend Award",VLOOKUP(K170,Inputs!$A$7:$G$16,4,FALSE),0),0)</f>
        <v>0</v>
      </c>
      <c r="N170" s="48">
        <f ca="1">IFERROR(IF(H170=1,IF(VLOOKUP(K170,Inputs!$A$20:$G$29,5,FALSE)="Stipend Award",VLOOKUP(K170,Inputs!$A$7:$G$16,5,FALSE),0),0),0)</f>
        <v>0</v>
      </c>
      <c r="O170" s="48">
        <f ca="1">IFERROR(IF(I170=1,IF(VLOOKUP(K170,Inputs!$A$20:$G$29,6,FALSE)="Stipend Award",VLOOKUP(K170,Inputs!$A$7:$G$16,6,FALSE),0),0),0)</f>
        <v>0</v>
      </c>
      <c r="P170" s="48">
        <f ca="1">IFERROR(IF(J170=1,IF(VLOOKUP(K170,Inputs!$A$20:$G$29,7,FALSE)="Stipend Award",VLOOKUP(K170,Inputs!$A$7:$G$16,7,FALSE),0),0),0)</f>
        <v>0</v>
      </c>
      <c r="Q170" s="48">
        <f ca="1">IFERROR(IF(VLOOKUP(K170,Inputs!$A$20:$G$29,3,FALSE)="Base Increase",VLOOKUP(K170,Inputs!$A$7:$G$16,3,FALSE),0),0)</f>
        <v>0</v>
      </c>
      <c r="R170" s="48">
        <f ca="1">IFERROR(IF(VLOOKUP(K170,Inputs!$A$20:$G$29,4,FALSE)="Base Increase",VLOOKUP(K170,Inputs!$A$7:$G$16,4,FALSE),0),0)</f>
        <v>0</v>
      </c>
      <c r="S170" s="48">
        <f ca="1">IFERROR(IF(H170=1,IF(VLOOKUP(K170,Inputs!$A$20:$G$29,5,FALSE)="Base Increase",VLOOKUP(K170,Inputs!$A$7:$G$16,5,FALSE),0),0),0)</f>
        <v>0</v>
      </c>
      <c r="T170" s="48">
        <f ca="1">IFERROR(IF(I170=1,IF(VLOOKUP(K170,Inputs!$A$20:$G$29,6,FALSE)="Base Increase",VLOOKUP(K170,Inputs!$A$7:$G$16,6,FALSE),0),0),0)</f>
        <v>0</v>
      </c>
      <c r="U170" s="48">
        <f ca="1">IFERROR(IF(J170=1,IF(VLOOKUP(K170,Inputs!$A$20:$G$29,7,FALSE)="Base Increase",VLOOKUP(K170,Inputs!$A$7:$G$16,7,FALSE),0),0),0)</f>
        <v>0</v>
      </c>
      <c r="V170" s="48">
        <f t="shared" ca="1" si="11"/>
        <v>0</v>
      </c>
      <c r="W170" s="48">
        <f t="shared" ca="1" si="12"/>
        <v>0</v>
      </c>
      <c r="X170" s="48">
        <f t="shared" ca="1" si="13"/>
        <v>0</v>
      </c>
      <c r="Y170" s="48">
        <f t="shared" ca="1" si="14"/>
        <v>0</v>
      </c>
      <c r="Z170" s="48">
        <f ca="1">IF(AND(K170&lt;=4,X170&gt;Inputs!$B$32),MAX(C170,Inputs!$B$32),X170)</f>
        <v>0</v>
      </c>
      <c r="AA170" s="48">
        <f ca="1">IF(AND(K170&lt;=4,Y170&gt;Inputs!$B$32),MAX(C170,Inputs!$B$32),Y170)</f>
        <v>0</v>
      </c>
      <c r="AB170" s="48">
        <f ca="1">IF(AND(K170&lt;=7,Z170&gt;Inputs!$B$33),MAX(C170,Inputs!$B$33),Z170)</f>
        <v>0</v>
      </c>
      <c r="AC170" s="48">
        <f ca="1">IF(Y170&gt;Inputs!$B$34,Inputs!$B$34,AA170)</f>
        <v>0</v>
      </c>
      <c r="AD170" s="48">
        <f ca="1">IF(AB170&gt;Inputs!$B$34,Inputs!$B$34,AB170)</f>
        <v>0</v>
      </c>
      <c r="AE170" s="48">
        <f ca="1">IF(AC170&gt;Inputs!$B$34,Inputs!$B$34,AC170)</f>
        <v>0</v>
      </c>
      <c r="AF170" s="49">
        <f ca="1">IF(AND(E170=1,G170=0),Inputs!$B$3,AD170)</f>
        <v>0</v>
      </c>
      <c r="AG170" s="49">
        <f ca="1">IF(AND(E170=1,G170=0),Inputs!$B$3,AE170)</f>
        <v>0</v>
      </c>
    </row>
    <row r="171" spans="1:33" x14ac:dyDescent="0.25">
      <c r="A171" s="6">
        <f>'Salary and Rating'!A172</f>
        <v>0</v>
      </c>
      <c r="B171" s="6">
        <f>'Salary and Rating'!B172</f>
        <v>0</v>
      </c>
      <c r="C171" s="14">
        <f ca="1">'2012-2013'!AF171</f>
        <v>0</v>
      </c>
      <c r="D171" s="44">
        <f ca="1">IF('2012-2013'!G171=0,0,'2012-2013'!D171+1)</f>
        <v>0</v>
      </c>
      <c r="E171" s="48">
        <f>'2012-2013'!E171</f>
        <v>0</v>
      </c>
      <c r="F171" s="42">
        <f ca="1">IF('Salary and Rating'!F172=1,VLOOKUP(D171,'Attrition Probabilities'!$A$5:$E$45,2,TRUE),IF('Salary and Rating'!F172=2,VLOOKUP(D171,'Attrition Probabilities'!$A$5:$E$45,3,TRUE),IF('Salary and Rating'!F172=3,VLOOKUP(D171,'Attrition Probabilities'!$A$5:$E$45,4,TRUE),IF('Salary and Rating'!F172=4,VLOOKUP(D171,'Attrition Probabilities'!$A$5:$E$45,5,TRUE),0))))</f>
        <v>0</v>
      </c>
      <c r="G171" s="48">
        <f t="shared" ca="1" si="10"/>
        <v>0</v>
      </c>
      <c r="H171" s="48">
        <f ca="1">IF(E171=0,0,IF(RAND()&lt;'Demand Component Probability'!$B$4,1,0))</f>
        <v>0</v>
      </c>
      <c r="I171" s="48">
        <f ca="1">IF(E171=0,0,IF(RAND()&lt;'Demand Component Probability'!$B$5,1,0))</f>
        <v>0</v>
      </c>
      <c r="J171" s="48">
        <f ca="1">IF(E171=0,0,IF(RAND()&lt;'Demand Component Probability'!$B$6,1,0))</f>
        <v>0</v>
      </c>
      <c r="K171" s="48">
        <f ca="1">'Salary and Rating'!L172</f>
        <v>0</v>
      </c>
      <c r="L171" s="48">
        <f ca="1">IFERROR(IF(VLOOKUP(K171,Inputs!$A$20:$G$29,3,FALSE)="Stipend Award",VLOOKUP(K171,Inputs!$A$7:$G$16,3,FALSE),0),0)</f>
        <v>0</v>
      </c>
      <c r="M171" s="48">
        <f ca="1">IFERROR(IF(VLOOKUP(K171,Inputs!$A$20:$G$29,4,FALSE)="Stipend Award",VLOOKUP(K171,Inputs!$A$7:$G$16,4,FALSE),0),0)</f>
        <v>0</v>
      </c>
      <c r="N171" s="48">
        <f ca="1">IFERROR(IF(H171=1,IF(VLOOKUP(K171,Inputs!$A$20:$G$29,5,FALSE)="Stipend Award",VLOOKUP(K171,Inputs!$A$7:$G$16,5,FALSE),0),0),0)</f>
        <v>0</v>
      </c>
      <c r="O171" s="48">
        <f ca="1">IFERROR(IF(I171=1,IF(VLOOKUP(K171,Inputs!$A$20:$G$29,6,FALSE)="Stipend Award",VLOOKUP(K171,Inputs!$A$7:$G$16,6,FALSE),0),0),0)</f>
        <v>0</v>
      </c>
      <c r="P171" s="48">
        <f ca="1">IFERROR(IF(J171=1,IF(VLOOKUP(K171,Inputs!$A$20:$G$29,7,FALSE)="Stipend Award",VLOOKUP(K171,Inputs!$A$7:$G$16,7,FALSE),0),0),0)</f>
        <v>0</v>
      </c>
      <c r="Q171" s="48">
        <f ca="1">IFERROR(IF(VLOOKUP(K171,Inputs!$A$20:$G$29,3,FALSE)="Base Increase",VLOOKUP(K171,Inputs!$A$7:$G$16,3,FALSE),0),0)</f>
        <v>0</v>
      </c>
      <c r="R171" s="48">
        <f ca="1">IFERROR(IF(VLOOKUP(K171,Inputs!$A$20:$G$29,4,FALSE)="Base Increase",VLOOKUP(K171,Inputs!$A$7:$G$16,4,FALSE),0),0)</f>
        <v>0</v>
      </c>
      <c r="S171" s="48">
        <f ca="1">IFERROR(IF(H171=1,IF(VLOOKUP(K171,Inputs!$A$20:$G$29,5,FALSE)="Base Increase",VLOOKUP(K171,Inputs!$A$7:$G$16,5,FALSE),0),0),0)</f>
        <v>0</v>
      </c>
      <c r="T171" s="48">
        <f ca="1">IFERROR(IF(I171=1,IF(VLOOKUP(K171,Inputs!$A$20:$G$29,6,FALSE)="Base Increase",VLOOKUP(K171,Inputs!$A$7:$G$16,6,FALSE),0),0),0)</f>
        <v>0</v>
      </c>
      <c r="U171" s="48">
        <f ca="1">IFERROR(IF(J171=1,IF(VLOOKUP(K171,Inputs!$A$20:$G$29,7,FALSE)="Base Increase",VLOOKUP(K171,Inputs!$A$7:$G$16,7,FALSE),0),0),0)</f>
        <v>0</v>
      </c>
      <c r="V171" s="48">
        <f t="shared" ca="1" si="11"/>
        <v>0</v>
      </c>
      <c r="W171" s="48">
        <f t="shared" ca="1" si="12"/>
        <v>0</v>
      </c>
      <c r="X171" s="48">
        <f t="shared" ca="1" si="13"/>
        <v>0</v>
      </c>
      <c r="Y171" s="48">
        <f t="shared" ca="1" si="14"/>
        <v>0</v>
      </c>
      <c r="Z171" s="48">
        <f ca="1">IF(AND(K171&lt;=4,X171&gt;Inputs!$B$32),MAX(C171,Inputs!$B$32),X171)</f>
        <v>0</v>
      </c>
      <c r="AA171" s="48">
        <f ca="1">IF(AND(K171&lt;=4,Y171&gt;Inputs!$B$32),MAX(C171,Inputs!$B$32),Y171)</f>
        <v>0</v>
      </c>
      <c r="AB171" s="48">
        <f ca="1">IF(AND(K171&lt;=7,Z171&gt;Inputs!$B$33),MAX(C171,Inputs!$B$33),Z171)</f>
        <v>0</v>
      </c>
      <c r="AC171" s="48">
        <f ca="1">IF(Y171&gt;Inputs!$B$34,Inputs!$B$34,AA171)</f>
        <v>0</v>
      </c>
      <c r="AD171" s="48">
        <f ca="1">IF(AB171&gt;Inputs!$B$34,Inputs!$B$34,AB171)</f>
        <v>0</v>
      </c>
      <c r="AE171" s="48">
        <f ca="1">IF(AC171&gt;Inputs!$B$34,Inputs!$B$34,AC171)</f>
        <v>0</v>
      </c>
      <c r="AF171" s="49">
        <f ca="1">IF(AND(E171=1,G171=0),Inputs!$B$3,AD171)</f>
        <v>0</v>
      </c>
      <c r="AG171" s="49">
        <f ca="1">IF(AND(E171=1,G171=0),Inputs!$B$3,AE171)</f>
        <v>0</v>
      </c>
    </row>
    <row r="172" spans="1:33" x14ac:dyDescent="0.25">
      <c r="A172" s="6">
        <f>'Salary and Rating'!A173</f>
        <v>0</v>
      </c>
      <c r="B172" s="6">
        <f>'Salary and Rating'!B173</f>
        <v>0</v>
      </c>
      <c r="C172" s="14">
        <f ca="1">'2012-2013'!AF172</f>
        <v>0</v>
      </c>
      <c r="D172" s="44">
        <f ca="1">IF('2012-2013'!G172=0,0,'2012-2013'!D172+1)</f>
        <v>0</v>
      </c>
      <c r="E172" s="48">
        <f>'2012-2013'!E172</f>
        <v>0</v>
      </c>
      <c r="F172" s="42">
        <f ca="1">IF('Salary and Rating'!F173=1,VLOOKUP(D172,'Attrition Probabilities'!$A$5:$E$45,2,TRUE),IF('Salary and Rating'!F173=2,VLOOKUP(D172,'Attrition Probabilities'!$A$5:$E$45,3,TRUE),IF('Salary and Rating'!F173=3,VLOOKUP(D172,'Attrition Probabilities'!$A$5:$E$45,4,TRUE),IF('Salary and Rating'!F173=4,VLOOKUP(D172,'Attrition Probabilities'!$A$5:$E$45,5,TRUE),0))))</f>
        <v>0</v>
      </c>
      <c r="G172" s="48">
        <f t="shared" ca="1" si="10"/>
        <v>0</v>
      </c>
      <c r="H172" s="48">
        <f ca="1">IF(E172=0,0,IF(RAND()&lt;'Demand Component Probability'!$B$4,1,0))</f>
        <v>0</v>
      </c>
      <c r="I172" s="48">
        <f ca="1">IF(E172=0,0,IF(RAND()&lt;'Demand Component Probability'!$B$5,1,0))</f>
        <v>0</v>
      </c>
      <c r="J172" s="48">
        <f ca="1">IF(E172=0,0,IF(RAND()&lt;'Demand Component Probability'!$B$6,1,0))</f>
        <v>0</v>
      </c>
      <c r="K172" s="48">
        <f ca="1">'Salary and Rating'!L173</f>
        <v>0</v>
      </c>
      <c r="L172" s="48">
        <f ca="1">IFERROR(IF(VLOOKUP(K172,Inputs!$A$20:$G$29,3,FALSE)="Stipend Award",VLOOKUP(K172,Inputs!$A$7:$G$16,3,FALSE),0),0)</f>
        <v>0</v>
      </c>
      <c r="M172" s="48">
        <f ca="1">IFERROR(IF(VLOOKUP(K172,Inputs!$A$20:$G$29,4,FALSE)="Stipend Award",VLOOKUP(K172,Inputs!$A$7:$G$16,4,FALSE),0),0)</f>
        <v>0</v>
      </c>
      <c r="N172" s="48">
        <f ca="1">IFERROR(IF(H172=1,IF(VLOOKUP(K172,Inputs!$A$20:$G$29,5,FALSE)="Stipend Award",VLOOKUP(K172,Inputs!$A$7:$G$16,5,FALSE),0),0),0)</f>
        <v>0</v>
      </c>
      <c r="O172" s="48">
        <f ca="1">IFERROR(IF(I172=1,IF(VLOOKUP(K172,Inputs!$A$20:$G$29,6,FALSE)="Stipend Award",VLOOKUP(K172,Inputs!$A$7:$G$16,6,FALSE),0),0),0)</f>
        <v>0</v>
      </c>
      <c r="P172" s="48">
        <f ca="1">IFERROR(IF(J172=1,IF(VLOOKUP(K172,Inputs!$A$20:$G$29,7,FALSE)="Stipend Award",VLOOKUP(K172,Inputs!$A$7:$G$16,7,FALSE),0),0),0)</f>
        <v>0</v>
      </c>
      <c r="Q172" s="48">
        <f ca="1">IFERROR(IF(VLOOKUP(K172,Inputs!$A$20:$G$29,3,FALSE)="Base Increase",VLOOKUP(K172,Inputs!$A$7:$G$16,3,FALSE),0),0)</f>
        <v>0</v>
      </c>
      <c r="R172" s="48">
        <f ca="1">IFERROR(IF(VLOOKUP(K172,Inputs!$A$20:$G$29,4,FALSE)="Base Increase",VLOOKUP(K172,Inputs!$A$7:$G$16,4,FALSE),0),0)</f>
        <v>0</v>
      </c>
      <c r="S172" s="48">
        <f ca="1">IFERROR(IF(H172=1,IF(VLOOKUP(K172,Inputs!$A$20:$G$29,5,FALSE)="Base Increase",VLOOKUP(K172,Inputs!$A$7:$G$16,5,FALSE),0),0),0)</f>
        <v>0</v>
      </c>
      <c r="T172" s="48">
        <f ca="1">IFERROR(IF(I172=1,IF(VLOOKUP(K172,Inputs!$A$20:$G$29,6,FALSE)="Base Increase",VLOOKUP(K172,Inputs!$A$7:$G$16,6,FALSE),0),0),0)</f>
        <v>0</v>
      </c>
      <c r="U172" s="48">
        <f ca="1">IFERROR(IF(J172=1,IF(VLOOKUP(K172,Inputs!$A$20:$G$29,7,FALSE)="Base Increase",VLOOKUP(K172,Inputs!$A$7:$G$16,7,FALSE),0),0),0)</f>
        <v>0</v>
      </c>
      <c r="V172" s="48">
        <f t="shared" ca="1" si="11"/>
        <v>0</v>
      </c>
      <c r="W172" s="48">
        <f t="shared" ca="1" si="12"/>
        <v>0</v>
      </c>
      <c r="X172" s="48">
        <f t="shared" ca="1" si="13"/>
        <v>0</v>
      </c>
      <c r="Y172" s="48">
        <f t="shared" ca="1" si="14"/>
        <v>0</v>
      </c>
      <c r="Z172" s="48">
        <f ca="1">IF(AND(K172&lt;=4,X172&gt;Inputs!$B$32),MAX(C172,Inputs!$B$32),X172)</f>
        <v>0</v>
      </c>
      <c r="AA172" s="48">
        <f ca="1">IF(AND(K172&lt;=4,Y172&gt;Inputs!$B$32),MAX(C172,Inputs!$B$32),Y172)</f>
        <v>0</v>
      </c>
      <c r="AB172" s="48">
        <f ca="1">IF(AND(K172&lt;=7,Z172&gt;Inputs!$B$33),MAX(C172,Inputs!$B$33),Z172)</f>
        <v>0</v>
      </c>
      <c r="AC172" s="48">
        <f ca="1">IF(Y172&gt;Inputs!$B$34,Inputs!$B$34,AA172)</f>
        <v>0</v>
      </c>
      <c r="AD172" s="48">
        <f ca="1">IF(AB172&gt;Inputs!$B$34,Inputs!$B$34,AB172)</f>
        <v>0</v>
      </c>
      <c r="AE172" s="48">
        <f ca="1">IF(AC172&gt;Inputs!$B$34,Inputs!$B$34,AC172)</f>
        <v>0</v>
      </c>
      <c r="AF172" s="49">
        <f ca="1">IF(AND(E172=1,G172=0),Inputs!$B$3,AD172)</f>
        <v>0</v>
      </c>
      <c r="AG172" s="49">
        <f ca="1">IF(AND(E172=1,G172=0),Inputs!$B$3,AE172)</f>
        <v>0</v>
      </c>
    </row>
    <row r="173" spans="1:33" x14ac:dyDescent="0.25">
      <c r="A173" s="6">
        <f>'Salary and Rating'!A174</f>
        <v>0</v>
      </c>
      <c r="B173" s="6">
        <f>'Salary and Rating'!B174</f>
        <v>0</v>
      </c>
      <c r="C173" s="14">
        <f ca="1">'2012-2013'!AF173</f>
        <v>0</v>
      </c>
      <c r="D173" s="44">
        <f ca="1">IF('2012-2013'!G173=0,0,'2012-2013'!D173+1)</f>
        <v>0</v>
      </c>
      <c r="E173" s="48">
        <f>'2012-2013'!E173</f>
        <v>0</v>
      </c>
      <c r="F173" s="42">
        <f ca="1">IF('Salary and Rating'!F174=1,VLOOKUP(D173,'Attrition Probabilities'!$A$5:$E$45,2,TRUE),IF('Salary and Rating'!F174=2,VLOOKUP(D173,'Attrition Probabilities'!$A$5:$E$45,3,TRUE),IF('Salary and Rating'!F174=3,VLOOKUP(D173,'Attrition Probabilities'!$A$5:$E$45,4,TRUE),IF('Salary and Rating'!F174=4,VLOOKUP(D173,'Attrition Probabilities'!$A$5:$E$45,5,TRUE),0))))</f>
        <v>0</v>
      </c>
      <c r="G173" s="48">
        <f t="shared" ca="1" si="10"/>
        <v>0</v>
      </c>
      <c r="H173" s="48">
        <f ca="1">IF(E173=0,0,IF(RAND()&lt;'Demand Component Probability'!$B$4,1,0))</f>
        <v>0</v>
      </c>
      <c r="I173" s="48">
        <f ca="1">IF(E173=0,0,IF(RAND()&lt;'Demand Component Probability'!$B$5,1,0))</f>
        <v>0</v>
      </c>
      <c r="J173" s="48">
        <f ca="1">IF(E173=0,0,IF(RAND()&lt;'Demand Component Probability'!$B$6,1,0))</f>
        <v>0</v>
      </c>
      <c r="K173" s="48">
        <f ca="1">'Salary and Rating'!L174</f>
        <v>0</v>
      </c>
      <c r="L173" s="48">
        <f ca="1">IFERROR(IF(VLOOKUP(K173,Inputs!$A$20:$G$29,3,FALSE)="Stipend Award",VLOOKUP(K173,Inputs!$A$7:$G$16,3,FALSE),0),0)</f>
        <v>0</v>
      </c>
      <c r="M173" s="48">
        <f ca="1">IFERROR(IF(VLOOKUP(K173,Inputs!$A$20:$G$29,4,FALSE)="Stipend Award",VLOOKUP(K173,Inputs!$A$7:$G$16,4,FALSE),0),0)</f>
        <v>0</v>
      </c>
      <c r="N173" s="48">
        <f ca="1">IFERROR(IF(H173=1,IF(VLOOKUP(K173,Inputs!$A$20:$G$29,5,FALSE)="Stipend Award",VLOOKUP(K173,Inputs!$A$7:$G$16,5,FALSE),0),0),0)</f>
        <v>0</v>
      </c>
      <c r="O173" s="48">
        <f ca="1">IFERROR(IF(I173=1,IF(VLOOKUP(K173,Inputs!$A$20:$G$29,6,FALSE)="Stipend Award",VLOOKUP(K173,Inputs!$A$7:$G$16,6,FALSE),0),0),0)</f>
        <v>0</v>
      </c>
      <c r="P173" s="48">
        <f ca="1">IFERROR(IF(J173=1,IF(VLOOKUP(K173,Inputs!$A$20:$G$29,7,FALSE)="Stipend Award",VLOOKUP(K173,Inputs!$A$7:$G$16,7,FALSE),0),0),0)</f>
        <v>0</v>
      </c>
      <c r="Q173" s="48">
        <f ca="1">IFERROR(IF(VLOOKUP(K173,Inputs!$A$20:$G$29,3,FALSE)="Base Increase",VLOOKUP(K173,Inputs!$A$7:$G$16,3,FALSE),0),0)</f>
        <v>0</v>
      </c>
      <c r="R173" s="48">
        <f ca="1">IFERROR(IF(VLOOKUP(K173,Inputs!$A$20:$G$29,4,FALSE)="Base Increase",VLOOKUP(K173,Inputs!$A$7:$G$16,4,FALSE),0),0)</f>
        <v>0</v>
      </c>
      <c r="S173" s="48">
        <f ca="1">IFERROR(IF(H173=1,IF(VLOOKUP(K173,Inputs!$A$20:$G$29,5,FALSE)="Base Increase",VLOOKUP(K173,Inputs!$A$7:$G$16,5,FALSE),0),0),0)</f>
        <v>0</v>
      </c>
      <c r="T173" s="48">
        <f ca="1">IFERROR(IF(I173=1,IF(VLOOKUP(K173,Inputs!$A$20:$G$29,6,FALSE)="Base Increase",VLOOKUP(K173,Inputs!$A$7:$G$16,6,FALSE),0),0),0)</f>
        <v>0</v>
      </c>
      <c r="U173" s="48">
        <f ca="1">IFERROR(IF(J173=1,IF(VLOOKUP(K173,Inputs!$A$20:$G$29,7,FALSE)="Base Increase",VLOOKUP(K173,Inputs!$A$7:$G$16,7,FALSE),0),0),0)</f>
        <v>0</v>
      </c>
      <c r="V173" s="48">
        <f t="shared" ca="1" si="11"/>
        <v>0</v>
      </c>
      <c r="W173" s="48">
        <f t="shared" ca="1" si="12"/>
        <v>0</v>
      </c>
      <c r="X173" s="48">
        <f t="shared" ca="1" si="13"/>
        <v>0</v>
      </c>
      <c r="Y173" s="48">
        <f t="shared" ca="1" si="14"/>
        <v>0</v>
      </c>
      <c r="Z173" s="48">
        <f ca="1">IF(AND(K173&lt;=4,X173&gt;Inputs!$B$32),MAX(C173,Inputs!$B$32),X173)</f>
        <v>0</v>
      </c>
      <c r="AA173" s="48">
        <f ca="1">IF(AND(K173&lt;=4,Y173&gt;Inputs!$B$32),MAX(C173,Inputs!$B$32),Y173)</f>
        <v>0</v>
      </c>
      <c r="AB173" s="48">
        <f ca="1">IF(AND(K173&lt;=7,Z173&gt;Inputs!$B$33),MAX(C173,Inputs!$B$33),Z173)</f>
        <v>0</v>
      </c>
      <c r="AC173" s="48">
        <f ca="1">IF(Y173&gt;Inputs!$B$34,Inputs!$B$34,AA173)</f>
        <v>0</v>
      </c>
      <c r="AD173" s="48">
        <f ca="1">IF(AB173&gt;Inputs!$B$34,Inputs!$B$34,AB173)</f>
        <v>0</v>
      </c>
      <c r="AE173" s="48">
        <f ca="1">IF(AC173&gt;Inputs!$B$34,Inputs!$B$34,AC173)</f>
        <v>0</v>
      </c>
      <c r="AF173" s="49">
        <f ca="1">IF(AND(E173=1,G173=0),Inputs!$B$3,AD173)</f>
        <v>0</v>
      </c>
      <c r="AG173" s="49">
        <f ca="1">IF(AND(E173=1,G173=0),Inputs!$B$3,AE173)</f>
        <v>0</v>
      </c>
    </row>
    <row r="174" spans="1:33" x14ac:dyDescent="0.25">
      <c r="A174" s="6">
        <f>'Salary and Rating'!A175</f>
        <v>0</v>
      </c>
      <c r="B174" s="6">
        <f>'Salary and Rating'!B175</f>
        <v>0</v>
      </c>
      <c r="C174" s="14">
        <f ca="1">'2012-2013'!AF174</f>
        <v>0</v>
      </c>
      <c r="D174" s="44">
        <f ca="1">IF('2012-2013'!G174=0,0,'2012-2013'!D174+1)</f>
        <v>0</v>
      </c>
      <c r="E174" s="48">
        <f>'2012-2013'!E174</f>
        <v>0</v>
      </c>
      <c r="F174" s="42">
        <f ca="1">IF('Salary and Rating'!F175=1,VLOOKUP(D174,'Attrition Probabilities'!$A$5:$E$45,2,TRUE),IF('Salary and Rating'!F175=2,VLOOKUP(D174,'Attrition Probabilities'!$A$5:$E$45,3,TRUE),IF('Salary and Rating'!F175=3,VLOOKUP(D174,'Attrition Probabilities'!$A$5:$E$45,4,TRUE),IF('Salary and Rating'!F175=4,VLOOKUP(D174,'Attrition Probabilities'!$A$5:$E$45,5,TRUE),0))))</f>
        <v>0</v>
      </c>
      <c r="G174" s="48">
        <f t="shared" ca="1" si="10"/>
        <v>0</v>
      </c>
      <c r="H174" s="48">
        <f ca="1">IF(E174=0,0,IF(RAND()&lt;'Demand Component Probability'!$B$4,1,0))</f>
        <v>0</v>
      </c>
      <c r="I174" s="48">
        <f ca="1">IF(E174=0,0,IF(RAND()&lt;'Demand Component Probability'!$B$5,1,0))</f>
        <v>0</v>
      </c>
      <c r="J174" s="48">
        <f ca="1">IF(E174=0,0,IF(RAND()&lt;'Demand Component Probability'!$B$6,1,0))</f>
        <v>0</v>
      </c>
      <c r="K174" s="48">
        <f ca="1">'Salary and Rating'!L175</f>
        <v>0</v>
      </c>
      <c r="L174" s="48">
        <f ca="1">IFERROR(IF(VLOOKUP(K174,Inputs!$A$20:$G$29,3,FALSE)="Stipend Award",VLOOKUP(K174,Inputs!$A$7:$G$16,3,FALSE),0),0)</f>
        <v>0</v>
      </c>
      <c r="M174" s="48">
        <f ca="1">IFERROR(IF(VLOOKUP(K174,Inputs!$A$20:$G$29,4,FALSE)="Stipend Award",VLOOKUP(K174,Inputs!$A$7:$G$16,4,FALSE),0),0)</f>
        <v>0</v>
      </c>
      <c r="N174" s="48">
        <f ca="1">IFERROR(IF(H174=1,IF(VLOOKUP(K174,Inputs!$A$20:$G$29,5,FALSE)="Stipend Award",VLOOKUP(K174,Inputs!$A$7:$G$16,5,FALSE),0),0),0)</f>
        <v>0</v>
      </c>
      <c r="O174" s="48">
        <f ca="1">IFERROR(IF(I174=1,IF(VLOOKUP(K174,Inputs!$A$20:$G$29,6,FALSE)="Stipend Award",VLOOKUP(K174,Inputs!$A$7:$G$16,6,FALSE),0),0),0)</f>
        <v>0</v>
      </c>
      <c r="P174" s="48">
        <f ca="1">IFERROR(IF(J174=1,IF(VLOOKUP(K174,Inputs!$A$20:$G$29,7,FALSE)="Stipend Award",VLOOKUP(K174,Inputs!$A$7:$G$16,7,FALSE),0),0),0)</f>
        <v>0</v>
      </c>
      <c r="Q174" s="48">
        <f ca="1">IFERROR(IF(VLOOKUP(K174,Inputs!$A$20:$G$29,3,FALSE)="Base Increase",VLOOKUP(K174,Inputs!$A$7:$G$16,3,FALSE),0),0)</f>
        <v>0</v>
      </c>
      <c r="R174" s="48">
        <f ca="1">IFERROR(IF(VLOOKUP(K174,Inputs!$A$20:$G$29,4,FALSE)="Base Increase",VLOOKUP(K174,Inputs!$A$7:$G$16,4,FALSE),0),0)</f>
        <v>0</v>
      </c>
      <c r="S174" s="48">
        <f ca="1">IFERROR(IF(H174=1,IF(VLOOKUP(K174,Inputs!$A$20:$G$29,5,FALSE)="Base Increase",VLOOKUP(K174,Inputs!$A$7:$G$16,5,FALSE),0),0),0)</f>
        <v>0</v>
      </c>
      <c r="T174" s="48">
        <f ca="1">IFERROR(IF(I174=1,IF(VLOOKUP(K174,Inputs!$A$20:$G$29,6,FALSE)="Base Increase",VLOOKUP(K174,Inputs!$A$7:$G$16,6,FALSE),0),0),0)</f>
        <v>0</v>
      </c>
      <c r="U174" s="48">
        <f ca="1">IFERROR(IF(J174=1,IF(VLOOKUP(K174,Inputs!$A$20:$G$29,7,FALSE)="Base Increase",VLOOKUP(K174,Inputs!$A$7:$G$16,7,FALSE),0),0),0)</f>
        <v>0</v>
      </c>
      <c r="V174" s="48">
        <f t="shared" ca="1" si="11"/>
        <v>0</v>
      </c>
      <c r="W174" s="48">
        <f t="shared" ca="1" si="12"/>
        <v>0</v>
      </c>
      <c r="X174" s="48">
        <f t="shared" ca="1" si="13"/>
        <v>0</v>
      </c>
      <c r="Y174" s="48">
        <f t="shared" ca="1" si="14"/>
        <v>0</v>
      </c>
      <c r="Z174" s="48">
        <f ca="1">IF(AND(K174&lt;=4,X174&gt;Inputs!$B$32),MAX(C174,Inputs!$B$32),X174)</f>
        <v>0</v>
      </c>
      <c r="AA174" s="48">
        <f ca="1">IF(AND(K174&lt;=4,Y174&gt;Inputs!$B$32),MAX(C174,Inputs!$B$32),Y174)</f>
        <v>0</v>
      </c>
      <c r="AB174" s="48">
        <f ca="1">IF(AND(K174&lt;=7,Z174&gt;Inputs!$B$33),MAX(C174,Inputs!$B$33),Z174)</f>
        <v>0</v>
      </c>
      <c r="AC174" s="48">
        <f ca="1">IF(Y174&gt;Inputs!$B$34,Inputs!$B$34,AA174)</f>
        <v>0</v>
      </c>
      <c r="AD174" s="48">
        <f ca="1">IF(AB174&gt;Inputs!$B$34,Inputs!$B$34,AB174)</f>
        <v>0</v>
      </c>
      <c r="AE174" s="48">
        <f ca="1">IF(AC174&gt;Inputs!$B$34,Inputs!$B$34,AC174)</f>
        <v>0</v>
      </c>
      <c r="AF174" s="49">
        <f ca="1">IF(AND(E174=1,G174=0),Inputs!$B$3,AD174)</f>
        <v>0</v>
      </c>
      <c r="AG174" s="49">
        <f ca="1">IF(AND(E174=1,G174=0),Inputs!$B$3,AE174)</f>
        <v>0</v>
      </c>
    </row>
    <row r="175" spans="1:33" x14ac:dyDescent="0.25">
      <c r="A175" s="6">
        <f>'Salary and Rating'!A176</f>
        <v>0</v>
      </c>
      <c r="B175" s="6">
        <f>'Salary and Rating'!B176</f>
        <v>0</v>
      </c>
      <c r="C175" s="14">
        <f ca="1">'2012-2013'!AF175</f>
        <v>0</v>
      </c>
      <c r="D175" s="44">
        <f ca="1">IF('2012-2013'!G175=0,0,'2012-2013'!D175+1)</f>
        <v>0</v>
      </c>
      <c r="E175" s="48">
        <f>'2012-2013'!E175</f>
        <v>0</v>
      </c>
      <c r="F175" s="42">
        <f ca="1">IF('Salary and Rating'!F176=1,VLOOKUP(D175,'Attrition Probabilities'!$A$5:$E$45,2,TRUE),IF('Salary and Rating'!F176=2,VLOOKUP(D175,'Attrition Probabilities'!$A$5:$E$45,3,TRUE),IF('Salary and Rating'!F176=3,VLOOKUP(D175,'Attrition Probabilities'!$A$5:$E$45,4,TRUE),IF('Salary and Rating'!F176=4,VLOOKUP(D175,'Attrition Probabilities'!$A$5:$E$45,5,TRUE),0))))</f>
        <v>0</v>
      </c>
      <c r="G175" s="48">
        <f t="shared" ca="1" si="10"/>
        <v>0</v>
      </c>
      <c r="H175" s="48">
        <f ca="1">IF(E175=0,0,IF(RAND()&lt;'Demand Component Probability'!$B$4,1,0))</f>
        <v>0</v>
      </c>
      <c r="I175" s="48">
        <f ca="1">IF(E175=0,0,IF(RAND()&lt;'Demand Component Probability'!$B$5,1,0))</f>
        <v>0</v>
      </c>
      <c r="J175" s="48">
        <f ca="1">IF(E175=0,0,IF(RAND()&lt;'Demand Component Probability'!$B$6,1,0))</f>
        <v>0</v>
      </c>
      <c r="K175" s="48">
        <f ca="1">'Salary and Rating'!L176</f>
        <v>0</v>
      </c>
      <c r="L175" s="48">
        <f ca="1">IFERROR(IF(VLOOKUP(K175,Inputs!$A$20:$G$29,3,FALSE)="Stipend Award",VLOOKUP(K175,Inputs!$A$7:$G$16,3,FALSE),0),0)</f>
        <v>0</v>
      </c>
      <c r="M175" s="48">
        <f ca="1">IFERROR(IF(VLOOKUP(K175,Inputs!$A$20:$G$29,4,FALSE)="Stipend Award",VLOOKUP(K175,Inputs!$A$7:$G$16,4,FALSE),0),0)</f>
        <v>0</v>
      </c>
      <c r="N175" s="48">
        <f ca="1">IFERROR(IF(H175=1,IF(VLOOKUP(K175,Inputs!$A$20:$G$29,5,FALSE)="Stipend Award",VLOOKUP(K175,Inputs!$A$7:$G$16,5,FALSE),0),0),0)</f>
        <v>0</v>
      </c>
      <c r="O175" s="48">
        <f ca="1">IFERROR(IF(I175=1,IF(VLOOKUP(K175,Inputs!$A$20:$G$29,6,FALSE)="Stipend Award",VLOOKUP(K175,Inputs!$A$7:$G$16,6,FALSE),0),0),0)</f>
        <v>0</v>
      </c>
      <c r="P175" s="48">
        <f ca="1">IFERROR(IF(J175=1,IF(VLOOKUP(K175,Inputs!$A$20:$G$29,7,FALSE)="Stipend Award",VLOOKUP(K175,Inputs!$A$7:$G$16,7,FALSE),0),0),0)</f>
        <v>0</v>
      </c>
      <c r="Q175" s="48">
        <f ca="1">IFERROR(IF(VLOOKUP(K175,Inputs!$A$20:$G$29,3,FALSE)="Base Increase",VLOOKUP(K175,Inputs!$A$7:$G$16,3,FALSE),0),0)</f>
        <v>0</v>
      </c>
      <c r="R175" s="48">
        <f ca="1">IFERROR(IF(VLOOKUP(K175,Inputs!$A$20:$G$29,4,FALSE)="Base Increase",VLOOKUP(K175,Inputs!$A$7:$G$16,4,FALSE),0),0)</f>
        <v>0</v>
      </c>
      <c r="S175" s="48">
        <f ca="1">IFERROR(IF(H175=1,IF(VLOOKUP(K175,Inputs!$A$20:$G$29,5,FALSE)="Base Increase",VLOOKUP(K175,Inputs!$A$7:$G$16,5,FALSE),0),0),0)</f>
        <v>0</v>
      </c>
      <c r="T175" s="48">
        <f ca="1">IFERROR(IF(I175=1,IF(VLOOKUP(K175,Inputs!$A$20:$G$29,6,FALSE)="Base Increase",VLOOKUP(K175,Inputs!$A$7:$G$16,6,FALSE),0),0),0)</f>
        <v>0</v>
      </c>
      <c r="U175" s="48">
        <f ca="1">IFERROR(IF(J175=1,IF(VLOOKUP(K175,Inputs!$A$20:$G$29,7,FALSE)="Base Increase",VLOOKUP(K175,Inputs!$A$7:$G$16,7,FALSE),0),0),0)</f>
        <v>0</v>
      </c>
      <c r="V175" s="48">
        <f t="shared" ca="1" si="11"/>
        <v>0</v>
      </c>
      <c r="W175" s="48">
        <f t="shared" ca="1" si="12"/>
        <v>0</v>
      </c>
      <c r="X175" s="48">
        <f t="shared" ca="1" si="13"/>
        <v>0</v>
      </c>
      <c r="Y175" s="48">
        <f t="shared" ca="1" si="14"/>
        <v>0</v>
      </c>
      <c r="Z175" s="48">
        <f ca="1">IF(AND(K175&lt;=4,X175&gt;Inputs!$B$32),MAX(C175,Inputs!$B$32),X175)</f>
        <v>0</v>
      </c>
      <c r="AA175" s="48">
        <f ca="1">IF(AND(K175&lt;=4,Y175&gt;Inputs!$B$32),MAX(C175,Inputs!$B$32),Y175)</f>
        <v>0</v>
      </c>
      <c r="AB175" s="48">
        <f ca="1">IF(AND(K175&lt;=7,Z175&gt;Inputs!$B$33),MAX(C175,Inputs!$B$33),Z175)</f>
        <v>0</v>
      </c>
      <c r="AC175" s="48">
        <f ca="1">IF(Y175&gt;Inputs!$B$34,Inputs!$B$34,AA175)</f>
        <v>0</v>
      </c>
      <c r="AD175" s="48">
        <f ca="1">IF(AB175&gt;Inputs!$B$34,Inputs!$B$34,AB175)</f>
        <v>0</v>
      </c>
      <c r="AE175" s="48">
        <f ca="1">IF(AC175&gt;Inputs!$B$34,Inputs!$B$34,AC175)</f>
        <v>0</v>
      </c>
      <c r="AF175" s="49">
        <f ca="1">IF(AND(E175=1,G175=0),Inputs!$B$3,AD175)</f>
        <v>0</v>
      </c>
      <c r="AG175" s="49">
        <f ca="1">IF(AND(E175=1,G175=0),Inputs!$B$3,AE175)</f>
        <v>0</v>
      </c>
    </row>
    <row r="176" spans="1:33" x14ac:dyDescent="0.25">
      <c r="A176" s="6">
        <f>'Salary and Rating'!A177</f>
        <v>0</v>
      </c>
      <c r="B176" s="6">
        <f>'Salary and Rating'!B177</f>
        <v>0</v>
      </c>
      <c r="C176" s="14">
        <f ca="1">'2012-2013'!AF176</f>
        <v>0</v>
      </c>
      <c r="D176" s="44">
        <f ca="1">IF('2012-2013'!G176=0,0,'2012-2013'!D176+1)</f>
        <v>0</v>
      </c>
      <c r="E176" s="48">
        <f>'2012-2013'!E176</f>
        <v>0</v>
      </c>
      <c r="F176" s="42">
        <f ca="1">IF('Salary and Rating'!F177=1,VLOOKUP(D176,'Attrition Probabilities'!$A$5:$E$45,2,TRUE),IF('Salary and Rating'!F177=2,VLOOKUP(D176,'Attrition Probabilities'!$A$5:$E$45,3,TRUE),IF('Salary and Rating'!F177=3,VLOOKUP(D176,'Attrition Probabilities'!$A$5:$E$45,4,TRUE),IF('Salary and Rating'!F177=4,VLOOKUP(D176,'Attrition Probabilities'!$A$5:$E$45,5,TRUE),0))))</f>
        <v>0</v>
      </c>
      <c r="G176" s="48">
        <f t="shared" ca="1" si="10"/>
        <v>0</v>
      </c>
      <c r="H176" s="48">
        <f ca="1">IF(E176=0,0,IF(RAND()&lt;'Demand Component Probability'!$B$4,1,0))</f>
        <v>0</v>
      </c>
      <c r="I176" s="48">
        <f ca="1">IF(E176=0,0,IF(RAND()&lt;'Demand Component Probability'!$B$5,1,0))</f>
        <v>0</v>
      </c>
      <c r="J176" s="48">
        <f ca="1">IF(E176=0,0,IF(RAND()&lt;'Demand Component Probability'!$B$6,1,0))</f>
        <v>0</v>
      </c>
      <c r="K176" s="48">
        <f ca="1">'Salary and Rating'!L177</f>
        <v>0</v>
      </c>
      <c r="L176" s="48">
        <f ca="1">IFERROR(IF(VLOOKUP(K176,Inputs!$A$20:$G$29,3,FALSE)="Stipend Award",VLOOKUP(K176,Inputs!$A$7:$G$16,3,FALSE),0),0)</f>
        <v>0</v>
      </c>
      <c r="M176" s="48">
        <f ca="1">IFERROR(IF(VLOOKUP(K176,Inputs!$A$20:$G$29,4,FALSE)="Stipend Award",VLOOKUP(K176,Inputs!$A$7:$G$16,4,FALSE),0),0)</f>
        <v>0</v>
      </c>
      <c r="N176" s="48">
        <f ca="1">IFERROR(IF(H176=1,IF(VLOOKUP(K176,Inputs!$A$20:$G$29,5,FALSE)="Stipend Award",VLOOKUP(K176,Inputs!$A$7:$G$16,5,FALSE),0),0),0)</f>
        <v>0</v>
      </c>
      <c r="O176" s="48">
        <f ca="1">IFERROR(IF(I176=1,IF(VLOOKUP(K176,Inputs!$A$20:$G$29,6,FALSE)="Stipend Award",VLOOKUP(K176,Inputs!$A$7:$G$16,6,FALSE),0),0),0)</f>
        <v>0</v>
      </c>
      <c r="P176" s="48">
        <f ca="1">IFERROR(IF(J176=1,IF(VLOOKUP(K176,Inputs!$A$20:$G$29,7,FALSE)="Stipend Award",VLOOKUP(K176,Inputs!$A$7:$G$16,7,FALSE),0),0),0)</f>
        <v>0</v>
      </c>
      <c r="Q176" s="48">
        <f ca="1">IFERROR(IF(VLOOKUP(K176,Inputs!$A$20:$G$29,3,FALSE)="Base Increase",VLOOKUP(K176,Inputs!$A$7:$G$16,3,FALSE),0),0)</f>
        <v>0</v>
      </c>
      <c r="R176" s="48">
        <f ca="1">IFERROR(IF(VLOOKUP(K176,Inputs!$A$20:$G$29,4,FALSE)="Base Increase",VLOOKUP(K176,Inputs!$A$7:$G$16,4,FALSE),0),0)</f>
        <v>0</v>
      </c>
      <c r="S176" s="48">
        <f ca="1">IFERROR(IF(H176=1,IF(VLOOKUP(K176,Inputs!$A$20:$G$29,5,FALSE)="Base Increase",VLOOKUP(K176,Inputs!$A$7:$G$16,5,FALSE),0),0),0)</f>
        <v>0</v>
      </c>
      <c r="T176" s="48">
        <f ca="1">IFERROR(IF(I176=1,IF(VLOOKUP(K176,Inputs!$A$20:$G$29,6,FALSE)="Base Increase",VLOOKUP(K176,Inputs!$A$7:$G$16,6,FALSE),0),0),0)</f>
        <v>0</v>
      </c>
      <c r="U176" s="48">
        <f ca="1">IFERROR(IF(J176=1,IF(VLOOKUP(K176,Inputs!$A$20:$G$29,7,FALSE)="Base Increase",VLOOKUP(K176,Inputs!$A$7:$G$16,7,FALSE),0),0),0)</f>
        <v>0</v>
      </c>
      <c r="V176" s="48">
        <f t="shared" ca="1" si="11"/>
        <v>0</v>
      </c>
      <c r="W176" s="48">
        <f t="shared" ca="1" si="12"/>
        <v>0</v>
      </c>
      <c r="X176" s="48">
        <f t="shared" ca="1" si="13"/>
        <v>0</v>
      </c>
      <c r="Y176" s="48">
        <f t="shared" ca="1" si="14"/>
        <v>0</v>
      </c>
      <c r="Z176" s="48">
        <f ca="1">IF(AND(K176&lt;=4,X176&gt;Inputs!$B$32),MAX(C176,Inputs!$B$32),X176)</f>
        <v>0</v>
      </c>
      <c r="AA176" s="48">
        <f ca="1">IF(AND(K176&lt;=4,Y176&gt;Inputs!$B$32),MAX(C176,Inputs!$B$32),Y176)</f>
        <v>0</v>
      </c>
      <c r="AB176" s="48">
        <f ca="1">IF(AND(K176&lt;=7,Z176&gt;Inputs!$B$33),MAX(C176,Inputs!$B$33),Z176)</f>
        <v>0</v>
      </c>
      <c r="AC176" s="48">
        <f ca="1">IF(Y176&gt;Inputs!$B$34,Inputs!$B$34,AA176)</f>
        <v>0</v>
      </c>
      <c r="AD176" s="48">
        <f ca="1">IF(AB176&gt;Inputs!$B$34,Inputs!$B$34,AB176)</f>
        <v>0</v>
      </c>
      <c r="AE176" s="48">
        <f ca="1">IF(AC176&gt;Inputs!$B$34,Inputs!$B$34,AC176)</f>
        <v>0</v>
      </c>
      <c r="AF176" s="49">
        <f ca="1">IF(AND(E176=1,G176=0),Inputs!$B$3,AD176)</f>
        <v>0</v>
      </c>
      <c r="AG176" s="49">
        <f ca="1">IF(AND(E176=1,G176=0),Inputs!$B$3,AE176)</f>
        <v>0</v>
      </c>
    </row>
    <row r="177" spans="1:33" x14ac:dyDescent="0.25">
      <c r="A177" s="6">
        <f>'Salary and Rating'!A178</f>
        <v>0</v>
      </c>
      <c r="B177" s="6">
        <f>'Salary and Rating'!B178</f>
        <v>0</v>
      </c>
      <c r="C177" s="14">
        <f ca="1">'2012-2013'!AF177</f>
        <v>0</v>
      </c>
      <c r="D177" s="44">
        <f ca="1">IF('2012-2013'!G177=0,0,'2012-2013'!D177+1)</f>
        <v>0</v>
      </c>
      <c r="E177" s="48">
        <f>'2012-2013'!E177</f>
        <v>0</v>
      </c>
      <c r="F177" s="42">
        <f ca="1">IF('Salary and Rating'!F178=1,VLOOKUP(D177,'Attrition Probabilities'!$A$5:$E$45,2,TRUE),IF('Salary and Rating'!F178=2,VLOOKUP(D177,'Attrition Probabilities'!$A$5:$E$45,3,TRUE),IF('Salary and Rating'!F178=3,VLOOKUP(D177,'Attrition Probabilities'!$A$5:$E$45,4,TRUE),IF('Salary and Rating'!F178=4,VLOOKUP(D177,'Attrition Probabilities'!$A$5:$E$45,5,TRUE),0))))</f>
        <v>0</v>
      </c>
      <c r="G177" s="48">
        <f t="shared" ca="1" si="10"/>
        <v>0</v>
      </c>
      <c r="H177" s="48">
        <f ca="1">IF(E177=0,0,IF(RAND()&lt;'Demand Component Probability'!$B$4,1,0))</f>
        <v>0</v>
      </c>
      <c r="I177" s="48">
        <f ca="1">IF(E177=0,0,IF(RAND()&lt;'Demand Component Probability'!$B$5,1,0))</f>
        <v>0</v>
      </c>
      <c r="J177" s="48">
        <f ca="1">IF(E177=0,0,IF(RAND()&lt;'Demand Component Probability'!$B$6,1,0))</f>
        <v>0</v>
      </c>
      <c r="K177" s="48">
        <f ca="1">'Salary and Rating'!L178</f>
        <v>0</v>
      </c>
      <c r="L177" s="48">
        <f ca="1">IFERROR(IF(VLOOKUP(K177,Inputs!$A$20:$G$29,3,FALSE)="Stipend Award",VLOOKUP(K177,Inputs!$A$7:$G$16,3,FALSE),0),0)</f>
        <v>0</v>
      </c>
      <c r="M177" s="48">
        <f ca="1">IFERROR(IF(VLOOKUP(K177,Inputs!$A$20:$G$29,4,FALSE)="Stipend Award",VLOOKUP(K177,Inputs!$A$7:$G$16,4,FALSE),0),0)</f>
        <v>0</v>
      </c>
      <c r="N177" s="48">
        <f ca="1">IFERROR(IF(H177=1,IF(VLOOKUP(K177,Inputs!$A$20:$G$29,5,FALSE)="Stipend Award",VLOOKUP(K177,Inputs!$A$7:$G$16,5,FALSE),0),0),0)</f>
        <v>0</v>
      </c>
      <c r="O177" s="48">
        <f ca="1">IFERROR(IF(I177=1,IF(VLOOKUP(K177,Inputs!$A$20:$G$29,6,FALSE)="Stipend Award",VLOOKUP(K177,Inputs!$A$7:$G$16,6,FALSE),0),0),0)</f>
        <v>0</v>
      </c>
      <c r="P177" s="48">
        <f ca="1">IFERROR(IF(J177=1,IF(VLOOKUP(K177,Inputs!$A$20:$G$29,7,FALSE)="Stipend Award",VLOOKUP(K177,Inputs!$A$7:$G$16,7,FALSE),0),0),0)</f>
        <v>0</v>
      </c>
      <c r="Q177" s="48">
        <f ca="1">IFERROR(IF(VLOOKUP(K177,Inputs!$A$20:$G$29,3,FALSE)="Base Increase",VLOOKUP(K177,Inputs!$A$7:$G$16,3,FALSE),0),0)</f>
        <v>0</v>
      </c>
      <c r="R177" s="48">
        <f ca="1">IFERROR(IF(VLOOKUP(K177,Inputs!$A$20:$G$29,4,FALSE)="Base Increase",VLOOKUP(K177,Inputs!$A$7:$G$16,4,FALSE),0),0)</f>
        <v>0</v>
      </c>
      <c r="S177" s="48">
        <f ca="1">IFERROR(IF(H177=1,IF(VLOOKUP(K177,Inputs!$A$20:$G$29,5,FALSE)="Base Increase",VLOOKUP(K177,Inputs!$A$7:$G$16,5,FALSE),0),0),0)</f>
        <v>0</v>
      </c>
      <c r="T177" s="48">
        <f ca="1">IFERROR(IF(I177=1,IF(VLOOKUP(K177,Inputs!$A$20:$G$29,6,FALSE)="Base Increase",VLOOKUP(K177,Inputs!$A$7:$G$16,6,FALSE),0),0),0)</f>
        <v>0</v>
      </c>
      <c r="U177" s="48">
        <f ca="1">IFERROR(IF(J177=1,IF(VLOOKUP(K177,Inputs!$A$20:$G$29,7,FALSE)="Base Increase",VLOOKUP(K177,Inputs!$A$7:$G$16,7,FALSE),0),0),0)</f>
        <v>0</v>
      </c>
      <c r="V177" s="48">
        <f t="shared" ca="1" si="11"/>
        <v>0</v>
      </c>
      <c r="W177" s="48">
        <f t="shared" ca="1" si="12"/>
        <v>0</v>
      </c>
      <c r="X177" s="48">
        <f t="shared" ca="1" si="13"/>
        <v>0</v>
      </c>
      <c r="Y177" s="48">
        <f t="shared" ca="1" si="14"/>
        <v>0</v>
      </c>
      <c r="Z177" s="48">
        <f ca="1">IF(AND(K177&lt;=4,X177&gt;Inputs!$B$32),MAX(C177,Inputs!$B$32),X177)</f>
        <v>0</v>
      </c>
      <c r="AA177" s="48">
        <f ca="1">IF(AND(K177&lt;=4,Y177&gt;Inputs!$B$32),MAX(C177,Inputs!$B$32),Y177)</f>
        <v>0</v>
      </c>
      <c r="AB177" s="48">
        <f ca="1">IF(AND(K177&lt;=7,Z177&gt;Inputs!$B$33),MAX(C177,Inputs!$B$33),Z177)</f>
        <v>0</v>
      </c>
      <c r="AC177" s="48">
        <f ca="1">IF(Y177&gt;Inputs!$B$34,Inputs!$B$34,AA177)</f>
        <v>0</v>
      </c>
      <c r="AD177" s="48">
        <f ca="1">IF(AB177&gt;Inputs!$B$34,Inputs!$B$34,AB177)</f>
        <v>0</v>
      </c>
      <c r="AE177" s="48">
        <f ca="1">IF(AC177&gt;Inputs!$B$34,Inputs!$B$34,AC177)</f>
        <v>0</v>
      </c>
      <c r="AF177" s="49">
        <f ca="1">IF(AND(E177=1,G177=0),Inputs!$B$3,AD177)</f>
        <v>0</v>
      </c>
      <c r="AG177" s="49">
        <f ca="1">IF(AND(E177=1,G177=0),Inputs!$B$3,AE177)</f>
        <v>0</v>
      </c>
    </row>
    <row r="178" spans="1:33" x14ac:dyDescent="0.25">
      <c r="A178" s="6">
        <f>'Salary and Rating'!A179</f>
        <v>0</v>
      </c>
      <c r="B178" s="6">
        <f>'Salary and Rating'!B179</f>
        <v>0</v>
      </c>
      <c r="C178" s="14">
        <f ca="1">'2012-2013'!AF178</f>
        <v>0</v>
      </c>
      <c r="D178" s="44">
        <f ca="1">IF('2012-2013'!G178=0,0,'2012-2013'!D178+1)</f>
        <v>0</v>
      </c>
      <c r="E178" s="48">
        <f>'2012-2013'!E178</f>
        <v>0</v>
      </c>
      <c r="F178" s="42">
        <f ca="1">IF('Salary and Rating'!F179=1,VLOOKUP(D178,'Attrition Probabilities'!$A$5:$E$45,2,TRUE),IF('Salary and Rating'!F179=2,VLOOKUP(D178,'Attrition Probabilities'!$A$5:$E$45,3,TRUE),IF('Salary and Rating'!F179=3,VLOOKUP(D178,'Attrition Probabilities'!$A$5:$E$45,4,TRUE),IF('Salary and Rating'!F179=4,VLOOKUP(D178,'Attrition Probabilities'!$A$5:$E$45,5,TRUE),0))))</f>
        <v>0</v>
      </c>
      <c r="G178" s="48">
        <f t="shared" ca="1" si="10"/>
        <v>0</v>
      </c>
      <c r="H178" s="48">
        <f ca="1">IF(E178=0,0,IF(RAND()&lt;'Demand Component Probability'!$B$4,1,0))</f>
        <v>0</v>
      </c>
      <c r="I178" s="48">
        <f ca="1">IF(E178=0,0,IF(RAND()&lt;'Demand Component Probability'!$B$5,1,0))</f>
        <v>0</v>
      </c>
      <c r="J178" s="48">
        <f ca="1">IF(E178=0,0,IF(RAND()&lt;'Demand Component Probability'!$B$6,1,0))</f>
        <v>0</v>
      </c>
      <c r="K178" s="48">
        <f ca="1">'Salary and Rating'!L179</f>
        <v>0</v>
      </c>
      <c r="L178" s="48">
        <f ca="1">IFERROR(IF(VLOOKUP(K178,Inputs!$A$20:$G$29,3,FALSE)="Stipend Award",VLOOKUP(K178,Inputs!$A$7:$G$16,3,FALSE),0),0)</f>
        <v>0</v>
      </c>
      <c r="M178" s="48">
        <f ca="1">IFERROR(IF(VLOOKUP(K178,Inputs!$A$20:$G$29,4,FALSE)="Stipend Award",VLOOKUP(K178,Inputs!$A$7:$G$16,4,FALSE),0),0)</f>
        <v>0</v>
      </c>
      <c r="N178" s="48">
        <f ca="1">IFERROR(IF(H178=1,IF(VLOOKUP(K178,Inputs!$A$20:$G$29,5,FALSE)="Stipend Award",VLOOKUP(K178,Inputs!$A$7:$G$16,5,FALSE),0),0),0)</f>
        <v>0</v>
      </c>
      <c r="O178" s="48">
        <f ca="1">IFERROR(IF(I178=1,IF(VLOOKUP(K178,Inputs!$A$20:$G$29,6,FALSE)="Stipend Award",VLOOKUP(K178,Inputs!$A$7:$G$16,6,FALSE),0),0),0)</f>
        <v>0</v>
      </c>
      <c r="P178" s="48">
        <f ca="1">IFERROR(IF(J178=1,IF(VLOOKUP(K178,Inputs!$A$20:$G$29,7,FALSE)="Stipend Award",VLOOKUP(K178,Inputs!$A$7:$G$16,7,FALSE),0),0),0)</f>
        <v>0</v>
      </c>
      <c r="Q178" s="48">
        <f ca="1">IFERROR(IF(VLOOKUP(K178,Inputs!$A$20:$G$29,3,FALSE)="Base Increase",VLOOKUP(K178,Inputs!$A$7:$G$16,3,FALSE),0),0)</f>
        <v>0</v>
      </c>
      <c r="R178" s="48">
        <f ca="1">IFERROR(IF(VLOOKUP(K178,Inputs!$A$20:$G$29,4,FALSE)="Base Increase",VLOOKUP(K178,Inputs!$A$7:$G$16,4,FALSE),0),0)</f>
        <v>0</v>
      </c>
      <c r="S178" s="48">
        <f ca="1">IFERROR(IF(H178=1,IF(VLOOKUP(K178,Inputs!$A$20:$G$29,5,FALSE)="Base Increase",VLOOKUP(K178,Inputs!$A$7:$G$16,5,FALSE),0),0),0)</f>
        <v>0</v>
      </c>
      <c r="T178" s="48">
        <f ca="1">IFERROR(IF(I178=1,IF(VLOOKUP(K178,Inputs!$A$20:$G$29,6,FALSE)="Base Increase",VLOOKUP(K178,Inputs!$A$7:$G$16,6,FALSE),0),0),0)</f>
        <v>0</v>
      </c>
      <c r="U178" s="48">
        <f ca="1">IFERROR(IF(J178=1,IF(VLOOKUP(K178,Inputs!$A$20:$G$29,7,FALSE)="Base Increase",VLOOKUP(K178,Inputs!$A$7:$G$16,7,FALSE),0),0),0)</f>
        <v>0</v>
      </c>
      <c r="V178" s="48">
        <f t="shared" ca="1" si="11"/>
        <v>0</v>
      </c>
      <c r="W178" s="48">
        <f t="shared" ca="1" si="12"/>
        <v>0</v>
      </c>
      <c r="X178" s="48">
        <f t="shared" ca="1" si="13"/>
        <v>0</v>
      </c>
      <c r="Y178" s="48">
        <f t="shared" ca="1" si="14"/>
        <v>0</v>
      </c>
      <c r="Z178" s="48">
        <f ca="1">IF(AND(K178&lt;=4,X178&gt;Inputs!$B$32),MAX(C178,Inputs!$B$32),X178)</f>
        <v>0</v>
      </c>
      <c r="AA178" s="48">
        <f ca="1">IF(AND(K178&lt;=4,Y178&gt;Inputs!$B$32),MAX(C178,Inputs!$B$32),Y178)</f>
        <v>0</v>
      </c>
      <c r="AB178" s="48">
        <f ca="1">IF(AND(K178&lt;=7,Z178&gt;Inputs!$B$33),MAX(C178,Inputs!$B$33),Z178)</f>
        <v>0</v>
      </c>
      <c r="AC178" s="48">
        <f ca="1">IF(Y178&gt;Inputs!$B$34,Inputs!$B$34,AA178)</f>
        <v>0</v>
      </c>
      <c r="AD178" s="48">
        <f ca="1">IF(AB178&gt;Inputs!$B$34,Inputs!$B$34,AB178)</f>
        <v>0</v>
      </c>
      <c r="AE178" s="48">
        <f ca="1">IF(AC178&gt;Inputs!$B$34,Inputs!$B$34,AC178)</f>
        <v>0</v>
      </c>
      <c r="AF178" s="49">
        <f ca="1">IF(AND(E178=1,G178=0),Inputs!$B$3,AD178)</f>
        <v>0</v>
      </c>
      <c r="AG178" s="49">
        <f ca="1">IF(AND(E178=1,G178=0),Inputs!$B$3,AE178)</f>
        <v>0</v>
      </c>
    </row>
    <row r="179" spans="1:33" x14ac:dyDescent="0.25">
      <c r="A179" s="6">
        <f>'Salary and Rating'!A180</f>
        <v>0</v>
      </c>
      <c r="B179" s="6">
        <f>'Salary and Rating'!B180</f>
        <v>0</v>
      </c>
      <c r="C179" s="14">
        <f ca="1">'2012-2013'!AF179</f>
        <v>0</v>
      </c>
      <c r="D179" s="44">
        <f ca="1">IF('2012-2013'!G179=0,0,'2012-2013'!D179+1)</f>
        <v>0</v>
      </c>
      <c r="E179" s="48">
        <f>'2012-2013'!E179</f>
        <v>0</v>
      </c>
      <c r="F179" s="42">
        <f ca="1">IF('Salary and Rating'!F180=1,VLOOKUP(D179,'Attrition Probabilities'!$A$5:$E$45,2,TRUE),IF('Salary and Rating'!F180=2,VLOOKUP(D179,'Attrition Probabilities'!$A$5:$E$45,3,TRUE),IF('Salary and Rating'!F180=3,VLOOKUP(D179,'Attrition Probabilities'!$A$5:$E$45,4,TRUE),IF('Salary and Rating'!F180=4,VLOOKUP(D179,'Attrition Probabilities'!$A$5:$E$45,5,TRUE),0))))</f>
        <v>0</v>
      </c>
      <c r="G179" s="48">
        <f t="shared" ca="1" si="10"/>
        <v>0</v>
      </c>
      <c r="H179" s="48">
        <f ca="1">IF(E179=0,0,IF(RAND()&lt;'Demand Component Probability'!$B$4,1,0))</f>
        <v>0</v>
      </c>
      <c r="I179" s="48">
        <f ca="1">IF(E179=0,0,IF(RAND()&lt;'Demand Component Probability'!$B$5,1,0))</f>
        <v>0</v>
      </c>
      <c r="J179" s="48">
        <f ca="1">IF(E179=0,0,IF(RAND()&lt;'Demand Component Probability'!$B$6,1,0))</f>
        <v>0</v>
      </c>
      <c r="K179" s="48">
        <f ca="1">'Salary and Rating'!L180</f>
        <v>0</v>
      </c>
      <c r="L179" s="48">
        <f ca="1">IFERROR(IF(VLOOKUP(K179,Inputs!$A$20:$G$29,3,FALSE)="Stipend Award",VLOOKUP(K179,Inputs!$A$7:$G$16,3,FALSE),0),0)</f>
        <v>0</v>
      </c>
      <c r="M179" s="48">
        <f ca="1">IFERROR(IF(VLOOKUP(K179,Inputs!$A$20:$G$29,4,FALSE)="Stipend Award",VLOOKUP(K179,Inputs!$A$7:$G$16,4,FALSE),0),0)</f>
        <v>0</v>
      </c>
      <c r="N179" s="48">
        <f ca="1">IFERROR(IF(H179=1,IF(VLOOKUP(K179,Inputs!$A$20:$G$29,5,FALSE)="Stipend Award",VLOOKUP(K179,Inputs!$A$7:$G$16,5,FALSE),0),0),0)</f>
        <v>0</v>
      </c>
      <c r="O179" s="48">
        <f ca="1">IFERROR(IF(I179=1,IF(VLOOKUP(K179,Inputs!$A$20:$G$29,6,FALSE)="Stipend Award",VLOOKUP(K179,Inputs!$A$7:$G$16,6,FALSE),0),0),0)</f>
        <v>0</v>
      </c>
      <c r="P179" s="48">
        <f ca="1">IFERROR(IF(J179=1,IF(VLOOKUP(K179,Inputs!$A$20:$G$29,7,FALSE)="Stipend Award",VLOOKUP(K179,Inputs!$A$7:$G$16,7,FALSE),0),0),0)</f>
        <v>0</v>
      </c>
      <c r="Q179" s="48">
        <f ca="1">IFERROR(IF(VLOOKUP(K179,Inputs!$A$20:$G$29,3,FALSE)="Base Increase",VLOOKUP(K179,Inputs!$A$7:$G$16,3,FALSE),0),0)</f>
        <v>0</v>
      </c>
      <c r="R179" s="48">
        <f ca="1">IFERROR(IF(VLOOKUP(K179,Inputs!$A$20:$G$29,4,FALSE)="Base Increase",VLOOKUP(K179,Inputs!$A$7:$G$16,4,FALSE),0),0)</f>
        <v>0</v>
      </c>
      <c r="S179" s="48">
        <f ca="1">IFERROR(IF(H179=1,IF(VLOOKUP(K179,Inputs!$A$20:$G$29,5,FALSE)="Base Increase",VLOOKUP(K179,Inputs!$A$7:$G$16,5,FALSE),0),0),0)</f>
        <v>0</v>
      </c>
      <c r="T179" s="48">
        <f ca="1">IFERROR(IF(I179=1,IF(VLOOKUP(K179,Inputs!$A$20:$G$29,6,FALSE)="Base Increase",VLOOKUP(K179,Inputs!$A$7:$G$16,6,FALSE),0),0),0)</f>
        <v>0</v>
      </c>
      <c r="U179" s="48">
        <f ca="1">IFERROR(IF(J179=1,IF(VLOOKUP(K179,Inputs!$A$20:$G$29,7,FALSE)="Base Increase",VLOOKUP(K179,Inputs!$A$7:$G$16,7,FALSE),0),0),0)</f>
        <v>0</v>
      </c>
      <c r="V179" s="48">
        <f t="shared" ca="1" si="11"/>
        <v>0</v>
      </c>
      <c r="W179" s="48">
        <f t="shared" ca="1" si="12"/>
        <v>0</v>
      </c>
      <c r="X179" s="48">
        <f t="shared" ca="1" si="13"/>
        <v>0</v>
      </c>
      <c r="Y179" s="48">
        <f t="shared" ca="1" si="14"/>
        <v>0</v>
      </c>
      <c r="Z179" s="48">
        <f ca="1">IF(AND(K179&lt;=4,X179&gt;Inputs!$B$32),MAX(C179,Inputs!$B$32),X179)</f>
        <v>0</v>
      </c>
      <c r="AA179" s="48">
        <f ca="1">IF(AND(K179&lt;=4,Y179&gt;Inputs!$B$32),MAX(C179,Inputs!$B$32),Y179)</f>
        <v>0</v>
      </c>
      <c r="AB179" s="48">
        <f ca="1">IF(AND(K179&lt;=7,Z179&gt;Inputs!$B$33),MAX(C179,Inputs!$B$33),Z179)</f>
        <v>0</v>
      </c>
      <c r="AC179" s="48">
        <f ca="1">IF(Y179&gt;Inputs!$B$34,Inputs!$B$34,AA179)</f>
        <v>0</v>
      </c>
      <c r="AD179" s="48">
        <f ca="1">IF(AB179&gt;Inputs!$B$34,Inputs!$B$34,AB179)</f>
        <v>0</v>
      </c>
      <c r="AE179" s="48">
        <f ca="1">IF(AC179&gt;Inputs!$B$34,Inputs!$B$34,AC179)</f>
        <v>0</v>
      </c>
      <c r="AF179" s="49">
        <f ca="1">IF(AND(E179=1,G179=0),Inputs!$B$3,AD179)</f>
        <v>0</v>
      </c>
      <c r="AG179" s="49">
        <f ca="1">IF(AND(E179=1,G179=0),Inputs!$B$3,AE179)</f>
        <v>0</v>
      </c>
    </row>
    <row r="180" spans="1:33" x14ac:dyDescent="0.25">
      <c r="A180" s="6">
        <f>'Salary and Rating'!A181</f>
        <v>0</v>
      </c>
      <c r="B180" s="6">
        <f>'Salary and Rating'!B181</f>
        <v>0</v>
      </c>
      <c r="C180" s="14">
        <f ca="1">'2012-2013'!AF180</f>
        <v>0</v>
      </c>
      <c r="D180" s="44">
        <f ca="1">IF('2012-2013'!G180=0,0,'2012-2013'!D180+1)</f>
        <v>0</v>
      </c>
      <c r="E180" s="48">
        <f>'2012-2013'!E180</f>
        <v>0</v>
      </c>
      <c r="F180" s="42">
        <f ca="1">IF('Salary and Rating'!F181=1,VLOOKUP(D180,'Attrition Probabilities'!$A$5:$E$45,2,TRUE),IF('Salary and Rating'!F181=2,VLOOKUP(D180,'Attrition Probabilities'!$A$5:$E$45,3,TRUE),IF('Salary and Rating'!F181=3,VLOOKUP(D180,'Attrition Probabilities'!$A$5:$E$45,4,TRUE),IF('Salary and Rating'!F181=4,VLOOKUP(D180,'Attrition Probabilities'!$A$5:$E$45,5,TRUE),0))))</f>
        <v>0</v>
      </c>
      <c r="G180" s="48">
        <f t="shared" ca="1" si="10"/>
        <v>0</v>
      </c>
      <c r="H180" s="48">
        <f ca="1">IF(E180=0,0,IF(RAND()&lt;'Demand Component Probability'!$B$4,1,0))</f>
        <v>0</v>
      </c>
      <c r="I180" s="48">
        <f ca="1">IF(E180=0,0,IF(RAND()&lt;'Demand Component Probability'!$B$5,1,0))</f>
        <v>0</v>
      </c>
      <c r="J180" s="48">
        <f ca="1">IF(E180=0,0,IF(RAND()&lt;'Demand Component Probability'!$B$6,1,0))</f>
        <v>0</v>
      </c>
      <c r="K180" s="48">
        <f ca="1">'Salary and Rating'!L181</f>
        <v>0</v>
      </c>
      <c r="L180" s="48">
        <f ca="1">IFERROR(IF(VLOOKUP(K180,Inputs!$A$20:$G$29,3,FALSE)="Stipend Award",VLOOKUP(K180,Inputs!$A$7:$G$16,3,FALSE),0),0)</f>
        <v>0</v>
      </c>
      <c r="M180" s="48">
        <f ca="1">IFERROR(IF(VLOOKUP(K180,Inputs!$A$20:$G$29,4,FALSE)="Stipend Award",VLOOKUP(K180,Inputs!$A$7:$G$16,4,FALSE),0),0)</f>
        <v>0</v>
      </c>
      <c r="N180" s="48">
        <f ca="1">IFERROR(IF(H180=1,IF(VLOOKUP(K180,Inputs!$A$20:$G$29,5,FALSE)="Stipend Award",VLOOKUP(K180,Inputs!$A$7:$G$16,5,FALSE),0),0),0)</f>
        <v>0</v>
      </c>
      <c r="O180" s="48">
        <f ca="1">IFERROR(IF(I180=1,IF(VLOOKUP(K180,Inputs!$A$20:$G$29,6,FALSE)="Stipend Award",VLOOKUP(K180,Inputs!$A$7:$G$16,6,FALSE),0),0),0)</f>
        <v>0</v>
      </c>
      <c r="P180" s="48">
        <f ca="1">IFERROR(IF(J180=1,IF(VLOOKUP(K180,Inputs!$A$20:$G$29,7,FALSE)="Stipend Award",VLOOKUP(K180,Inputs!$A$7:$G$16,7,FALSE),0),0),0)</f>
        <v>0</v>
      </c>
      <c r="Q180" s="48">
        <f ca="1">IFERROR(IF(VLOOKUP(K180,Inputs!$A$20:$G$29,3,FALSE)="Base Increase",VLOOKUP(K180,Inputs!$A$7:$G$16,3,FALSE),0),0)</f>
        <v>0</v>
      </c>
      <c r="R180" s="48">
        <f ca="1">IFERROR(IF(VLOOKUP(K180,Inputs!$A$20:$G$29,4,FALSE)="Base Increase",VLOOKUP(K180,Inputs!$A$7:$G$16,4,FALSE),0),0)</f>
        <v>0</v>
      </c>
      <c r="S180" s="48">
        <f ca="1">IFERROR(IF(H180=1,IF(VLOOKUP(K180,Inputs!$A$20:$G$29,5,FALSE)="Base Increase",VLOOKUP(K180,Inputs!$A$7:$G$16,5,FALSE),0),0),0)</f>
        <v>0</v>
      </c>
      <c r="T180" s="48">
        <f ca="1">IFERROR(IF(I180=1,IF(VLOOKUP(K180,Inputs!$A$20:$G$29,6,FALSE)="Base Increase",VLOOKUP(K180,Inputs!$A$7:$G$16,6,FALSE),0),0),0)</f>
        <v>0</v>
      </c>
      <c r="U180" s="48">
        <f ca="1">IFERROR(IF(J180=1,IF(VLOOKUP(K180,Inputs!$A$20:$G$29,7,FALSE)="Base Increase",VLOOKUP(K180,Inputs!$A$7:$G$16,7,FALSE),0),0),0)</f>
        <v>0</v>
      </c>
      <c r="V180" s="48">
        <f t="shared" ca="1" si="11"/>
        <v>0</v>
      </c>
      <c r="W180" s="48">
        <f t="shared" ca="1" si="12"/>
        <v>0</v>
      </c>
      <c r="X180" s="48">
        <f t="shared" ca="1" si="13"/>
        <v>0</v>
      </c>
      <c r="Y180" s="48">
        <f t="shared" ca="1" si="14"/>
        <v>0</v>
      </c>
      <c r="Z180" s="48">
        <f ca="1">IF(AND(K180&lt;=4,X180&gt;Inputs!$B$32),MAX(C180,Inputs!$B$32),X180)</f>
        <v>0</v>
      </c>
      <c r="AA180" s="48">
        <f ca="1">IF(AND(K180&lt;=4,Y180&gt;Inputs!$B$32),MAX(C180,Inputs!$B$32),Y180)</f>
        <v>0</v>
      </c>
      <c r="AB180" s="48">
        <f ca="1">IF(AND(K180&lt;=7,Z180&gt;Inputs!$B$33),MAX(C180,Inputs!$B$33),Z180)</f>
        <v>0</v>
      </c>
      <c r="AC180" s="48">
        <f ca="1">IF(Y180&gt;Inputs!$B$34,Inputs!$B$34,AA180)</f>
        <v>0</v>
      </c>
      <c r="AD180" s="48">
        <f ca="1">IF(AB180&gt;Inputs!$B$34,Inputs!$B$34,AB180)</f>
        <v>0</v>
      </c>
      <c r="AE180" s="48">
        <f ca="1">IF(AC180&gt;Inputs!$B$34,Inputs!$B$34,AC180)</f>
        <v>0</v>
      </c>
      <c r="AF180" s="49">
        <f ca="1">IF(AND(E180=1,G180=0),Inputs!$B$3,AD180)</f>
        <v>0</v>
      </c>
      <c r="AG180" s="49">
        <f ca="1">IF(AND(E180=1,G180=0),Inputs!$B$3,AE180)</f>
        <v>0</v>
      </c>
    </row>
    <row r="181" spans="1:33" x14ac:dyDescent="0.25">
      <c r="A181" s="6">
        <f>'Salary and Rating'!A182</f>
        <v>0</v>
      </c>
      <c r="B181" s="6">
        <f>'Salary and Rating'!B182</f>
        <v>0</v>
      </c>
      <c r="C181" s="14">
        <f ca="1">'2012-2013'!AF181</f>
        <v>0</v>
      </c>
      <c r="D181" s="44">
        <f ca="1">IF('2012-2013'!G181=0,0,'2012-2013'!D181+1)</f>
        <v>0</v>
      </c>
      <c r="E181" s="48">
        <f>'2012-2013'!E181</f>
        <v>0</v>
      </c>
      <c r="F181" s="42">
        <f ca="1">IF('Salary and Rating'!F182=1,VLOOKUP(D181,'Attrition Probabilities'!$A$5:$E$45,2,TRUE),IF('Salary and Rating'!F182=2,VLOOKUP(D181,'Attrition Probabilities'!$A$5:$E$45,3,TRUE),IF('Salary and Rating'!F182=3,VLOOKUP(D181,'Attrition Probabilities'!$A$5:$E$45,4,TRUE),IF('Salary and Rating'!F182=4,VLOOKUP(D181,'Attrition Probabilities'!$A$5:$E$45,5,TRUE),0))))</f>
        <v>0</v>
      </c>
      <c r="G181" s="48">
        <f t="shared" ca="1" si="10"/>
        <v>0</v>
      </c>
      <c r="H181" s="48">
        <f ca="1">IF(E181=0,0,IF(RAND()&lt;'Demand Component Probability'!$B$4,1,0))</f>
        <v>0</v>
      </c>
      <c r="I181" s="48">
        <f ca="1">IF(E181=0,0,IF(RAND()&lt;'Demand Component Probability'!$B$5,1,0))</f>
        <v>0</v>
      </c>
      <c r="J181" s="48">
        <f ca="1">IF(E181=0,0,IF(RAND()&lt;'Demand Component Probability'!$B$6,1,0))</f>
        <v>0</v>
      </c>
      <c r="K181" s="48">
        <f ca="1">'Salary and Rating'!L182</f>
        <v>0</v>
      </c>
      <c r="L181" s="48">
        <f ca="1">IFERROR(IF(VLOOKUP(K181,Inputs!$A$20:$G$29,3,FALSE)="Stipend Award",VLOOKUP(K181,Inputs!$A$7:$G$16,3,FALSE),0),0)</f>
        <v>0</v>
      </c>
      <c r="M181" s="48">
        <f ca="1">IFERROR(IF(VLOOKUP(K181,Inputs!$A$20:$G$29,4,FALSE)="Stipend Award",VLOOKUP(K181,Inputs!$A$7:$G$16,4,FALSE),0),0)</f>
        <v>0</v>
      </c>
      <c r="N181" s="48">
        <f ca="1">IFERROR(IF(H181=1,IF(VLOOKUP(K181,Inputs!$A$20:$G$29,5,FALSE)="Stipend Award",VLOOKUP(K181,Inputs!$A$7:$G$16,5,FALSE),0),0),0)</f>
        <v>0</v>
      </c>
      <c r="O181" s="48">
        <f ca="1">IFERROR(IF(I181=1,IF(VLOOKUP(K181,Inputs!$A$20:$G$29,6,FALSE)="Stipend Award",VLOOKUP(K181,Inputs!$A$7:$G$16,6,FALSE),0),0),0)</f>
        <v>0</v>
      </c>
      <c r="P181" s="48">
        <f ca="1">IFERROR(IF(J181=1,IF(VLOOKUP(K181,Inputs!$A$20:$G$29,7,FALSE)="Stipend Award",VLOOKUP(K181,Inputs!$A$7:$G$16,7,FALSE),0),0),0)</f>
        <v>0</v>
      </c>
      <c r="Q181" s="48">
        <f ca="1">IFERROR(IF(VLOOKUP(K181,Inputs!$A$20:$G$29,3,FALSE)="Base Increase",VLOOKUP(K181,Inputs!$A$7:$G$16,3,FALSE),0),0)</f>
        <v>0</v>
      </c>
      <c r="R181" s="48">
        <f ca="1">IFERROR(IF(VLOOKUP(K181,Inputs!$A$20:$G$29,4,FALSE)="Base Increase",VLOOKUP(K181,Inputs!$A$7:$G$16,4,FALSE),0),0)</f>
        <v>0</v>
      </c>
      <c r="S181" s="48">
        <f ca="1">IFERROR(IF(H181=1,IF(VLOOKUP(K181,Inputs!$A$20:$G$29,5,FALSE)="Base Increase",VLOOKUP(K181,Inputs!$A$7:$G$16,5,FALSE),0),0),0)</f>
        <v>0</v>
      </c>
      <c r="T181" s="48">
        <f ca="1">IFERROR(IF(I181=1,IF(VLOOKUP(K181,Inputs!$A$20:$G$29,6,FALSE)="Base Increase",VLOOKUP(K181,Inputs!$A$7:$G$16,6,FALSE),0),0),0)</f>
        <v>0</v>
      </c>
      <c r="U181" s="48">
        <f ca="1">IFERROR(IF(J181=1,IF(VLOOKUP(K181,Inputs!$A$20:$G$29,7,FALSE)="Base Increase",VLOOKUP(K181,Inputs!$A$7:$G$16,7,FALSE),0),0),0)</f>
        <v>0</v>
      </c>
      <c r="V181" s="48">
        <f t="shared" ca="1" si="11"/>
        <v>0</v>
      </c>
      <c r="W181" s="48">
        <f t="shared" ca="1" si="12"/>
        <v>0</v>
      </c>
      <c r="X181" s="48">
        <f t="shared" ca="1" si="13"/>
        <v>0</v>
      </c>
      <c r="Y181" s="48">
        <f t="shared" ca="1" si="14"/>
        <v>0</v>
      </c>
      <c r="Z181" s="48">
        <f ca="1">IF(AND(K181&lt;=4,X181&gt;Inputs!$B$32),MAX(C181,Inputs!$B$32),X181)</f>
        <v>0</v>
      </c>
      <c r="AA181" s="48">
        <f ca="1">IF(AND(K181&lt;=4,Y181&gt;Inputs!$B$32),MAX(C181,Inputs!$B$32),Y181)</f>
        <v>0</v>
      </c>
      <c r="AB181" s="48">
        <f ca="1">IF(AND(K181&lt;=7,Z181&gt;Inputs!$B$33),MAX(C181,Inputs!$B$33),Z181)</f>
        <v>0</v>
      </c>
      <c r="AC181" s="48">
        <f ca="1">IF(Y181&gt;Inputs!$B$34,Inputs!$B$34,AA181)</f>
        <v>0</v>
      </c>
      <c r="AD181" s="48">
        <f ca="1">IF(AB181&gt;Inputs!$B$34,Inputs!$B$34,AB181)</f>
        <v>0</v>
      </c>
      <c r="AE181" s="48">
        <f ca="1">IF(AC181&gt;Inputs!$B$34,Inputs!$B$34,AC181)</f>
        <v>0</v>
      </c>
      <c r="AF181" s="49">
        <f ca="1">IF(AND(E181=1,G181=0),Inputs!$B$3,AD181)</f>
        <v>0</v>
      </c>
      <c r="AG181" s="49">
        <f ca="1">IF(AND(E181=1,G181=0),Inputs!$B$3,AE181)</f>
        <v>0</v>
      </c>
    </row>
    <row r="182" spans="1:33" x14ac:dyDescent="0.25">
      <c r="A182" s="6">
        <f>'Salary and Rating'!A183</f>
        <v>0</v>
      </c>
      <c r="B182" s="6">
        <f>'Salary and Rating'!B183</f>
        <v>0</v>
      </c>
      <c r="C182" s="14">
        <f ca="1">'2012-2013'!AF182</f>
        <v>0</v>
      </c>
      <c r="D182" s="44">
        <f ca="1">IF('2012-2013'!G182=0,0,'2012-2013'!D182+1)</f>
        <v>0</v>
      </c>
      <c r="E182" s="48">
        <f>'2012-2013'!E182</f>
        <v>0</v>
      </c>
      <c r="F182" s="42">
        <f ca="1">IF('Salary and Rating'!F183=1,VLOOKUP(D182,'Attrition Probabilities'!$A$5:$E$45,2,TRUE),IF('Salary and Rating'!F183=2,VLOOKUP(D182,'Attrition Probabilities'!$A$5:$E$45,3,TRUE),IF('Salary and Rating'!F183=3,VLOOKUP(D182,'Attrition Probabilities'!$A$5:$E$45,4,TRUE),IF('Salary and Rating'!F183=4,VLOOKUP(D182,'Attrition Probabilities'!$A$5:$E$45,5,TRUE),0))))</f>
        <v>0</v>
      </c>
      <c r="G182" s="48">
        <f t="shared" ca="1" si="10"/>
        <v>0</v>
      </c>
      <c r="H182" s="48">
        <f ca="1">IF(E182=0,0,IF(RAND()&lt;'Demand Component Probability'!$B$4,1,0))</f>
        <v>0</v>
      </c>
      <c r="I182" s="48">
        <f ca="1">IF(E182=0,0,IF(RAND()&lt;'Demand Component Probability'!$B$5,1,0))</f>
        <v>0</v>
      </c>
      <c r="J182" s="48">
        <f ca="1">IF(E182=0,0,IF(RAND()&lt;'Demand Component Probability'!$B$6,1,0))</f>
        <v>0</v>
      </c>
      <c r="K182" s="48">
        <f ca="1">'Salary and Rating'!L183</f>
        <v>0</v>
      </c>
      <c r="L182" s="48">
        <f ca="1">IFERROR(IF(VLOOKUP(K182,Inputs!$A$20:$G$29,3,FALSE)="Stipend Award",VLOOKUP(K182,Inputs!$A$7:$G$16,3,FALSE),0),0)</f>
        <v>0</v>
      </c>
      <c r="M182" s="48">
        <f ca="1">IFERROR(IF(VLOOKUP(K182,Inputs!$A$20:$G$29,4,FALSE)="Stipend Award",VLOOKUP(K182,Inputs!$A$7:$G$16,4,FALSE),0),0)</f>
        <v>0</v>
      </c>
      <c r="N182" s="48">
        <f ca="1">IFERROR(IF(H182=1,IF(VLOOKUP(K182,Inputs!$A$20:$G$29,5,FALSE)="Stipend Award",VLOOKUP(K182,Inputs!$A$7:$G$16,5,FALSE),0),0),0)</f>
        <v>0</v>
      </c>
      <c r="O182" s="48">
        <f ca="1">IFERROR(IF(I182=1,IF(VLOOKUP(K182,Inputs!$A$20:$G$29,6,FALSE)="Stipend Award",VLOOKUP(K182,Inputs!$A$7:$G$16,6,FALSE),0),0),0)</f>
        <v>0</v>
      </c>
      <c r="P182" s="48">
        <f ca="1">IFERROR(IF(J182=1,IF(VLOOKUP(K182,Inputs!$A$20:$G$29,7,FALSE)="Stipend Award",VLOOKUP(K182,Inputs!$A$7:$G$16,7,FALSE),0),0),0)</f>
        <v>0</v>
      </c>
      <c r="Q182" s="48">
        <f ca="1">IFERROR(IF(VLOOKUP(K182,Inputs!$A$20:$G$29,3,FALSE)="Base Increase",VLOOKUP(K182,Inputs!$A$7:$G$16,3,FALSE),0),0)</f>
        <v>0</v>
      </c>
      <c r="R182" s="48">
        <f ca="1">IFERROR(IF(VLOOKUP(K182,Inputs!$A$20:$G$29,4,FALSE)="Base Increase",VLOOKUP(K182,Inputs!$A$7:$G$16,4,FALSE),0),0)</f>
        <v>0</v>
      </c>
      <c r="S182" s="48">
        <f ca="1">IFERROR(IF(H182=1,IF(VLOOKUP(K182,Inputs!$A$20:$G$29,5,FALSE)="Base Increase",VLOOKUP(K182,Inputs!$A$7:$G$16,5,FALSE),0),0),0)</f>
        <v>0</v>
      </c>
      <c r="T182" s="48">
        <f ca="1">IFERROR(IF(I182=1,IF(VLOOKUP(K182,Inputs!$A$20:$G$29,6,FALSE)="Base Increase",VLOOKUP(K182,Inputs!$A$7:$G$16,6,FALSE),0),0),0)</f>
        <v>0</v>
      </c>
      <c r="U182" s="48">
        <f ca="1">IFERROR(IF(J182=1,IF(VLOOKUP(K182,Inputs!$A$20:$G$29,7,FALSE)="Base Increase",VLOOKUP(K182,Inputs!$A$7:$G$16,7,FALSE),0),0),0)</f>
        <v>0</v>
      </c>
      <c r="V182" s="48">
        <f t="shared" ca="1" si="11"/>
        <v>0</v>
      </c>
      <c r="W182" s="48">
        <f t="shared" ca="1" si="12"/>
        <v>0</v>
      </c>
      <c r="X182" s="48">
        <f t="shared" ca="1" si="13"/>
        <v>0</v>
      </c>
      <c r="Y182" s="48">
        <f t="shared" ca="1" si="14"/>
        <v>0</v>
      </c>
      <c r="Z182" s="48">
        <f ca="1">IF(AND(K182&lt;=4,X182&gt;Inputs!$B$32),MAX(C182,Inputs!$B$32),X182)</f>
        <v>0</v>
      </c>
      <c r="AA182" s="48">
        <f ca="1">IF(AND(K182&lt;=4,Y182&gt;Inputs!$B$32),MAX(C182,Inputs!$B$32),Y182)</f>
        <v>0</v>
      </c>
      <c r="AB182" s="48">
        <f ca="1">IF(AND(K182&lt;=7,Z182&gt;Inputs!$B$33),MAX(C182,Inputs!$B$33),Z182)</f>
        <v>0</v>
      </c>
      <c r="AC182" s="48">
        <f ca="1">IF(Y182&gt;Inputs!$B$34,Inputs!$B$34,AA182)</f>
        <v>0</v>
      </c>
      <c r="AD182" s="48">
        <f ca="1">IF(AB182&gt;Inputs!$B$34,Inputs!$B$34,AB182)</f>
        <v>0</v>
      </c>
      <c r="AE182" s="48">
        <f ca="1">IF(AC182&gt;Inputs!$B$34,Inputs!$B$34,AC182)</f>
        <v>0</v>
      </c>
      <c r="AF182" s="49">
        <f ca="1">IF(AND(E182=1,G182=0),Inputs!$B$3,AD182)</f>
        <v>0</v>
      </c>
      <c r="AG182" s="49">
        <f ca="1">IF(AND(E182=1,G182=0),Inputs!$B$3,AE182)</f>
        <v>0</v>
      </c>
    </row>
    <row r="183" spans="1:33" x14ac:dyDescent="0.25">
      <c r="A183" s="6">
        <f>'Salary and Rating'!A184</f>
        <v>0</v>
      </c>
      <c r="B183" s="6">
        <f>'Salary and Rating'!B184</f>
        <v>0</v>
      </c>
      <c r="C183" s="14">
        <f ca="1">'2012-2013'!AF183</f>
        <v>0</v>
      </c>
      <c r="D183" s="44">
        <f ca="1">IF('2012-2013'!G183=0,0,'2012-2013'!D183+1)</f>
        <v>0</v>
      </c>
      <c r="E183" s="48">
        <f>'2012-2013'!E183</f>
        <v>0</v>
      </c>
      <c r="F183" s="42">
        <f ca="1">IF('Salary and Rating'!F184=1,VLOOKUP(D183,'Attrition Probabilities'!$A$5:$E$45,2,TRUE),IF('Salary and Rating'!F184=2,VLOOKUP(D183,'Attrition Probabilities'!$A$5:$E$45,3,TRUE),IF('Salary and Rating'!F184=3,VLOOKUP(D183,'Attrition Probabilities'!$A$5:$E$45,4,TRUE),IF('Salary and Rating'!F184=4,VLOOKUP(D183,'Attrition Probabilities'!$A$5:$E$45,5,TRUE),0))))</f>
        <v>0</v>
      </c>
      <c r="G183" s="48">
        <f t="shared" ca="1" si="10"/>
        <v>0</v>
      </c>
      <c r="H183" s="48">
        <f ca="1">IF(E183=0,0,IF(RAND()&lt;'Demand Component Probability'!$B$4,1,0))</f>
        <v>0</v>
      </c>
      <c r="I183" s="48">
        <f ca="1">IF(E183=0,0,IF(RAND()&lt;'Demand Component Probability'!$B$5,1,0))</f>
        <v>0</v>
      </c>
      <c r="J183" s="48">
        <f ca="1">IF(E183=0,0,IF(RAND()&lt;'Demand Component Probability'!$B$6,1,0))</f>
        <v>0</v>
      </c>
      <c r="K183" s="48">
        <f ca="1">'Salary and Rating'!L184</f>
        <v>0</v>
      </c>
      <c r="L183" s="48">
        <f ca="1">IFERROR(IF(VLOOKUP(K183,Inputs!$A$20:$G$29,3,FALSE)="Stipend Award",VLOOKUP(K183,Inputs!$A$7:$G$16,3,FALSE),0),0)</f>
        <v>0</v>
      </c>
      <c r="M183" s="48">
        <f ca="1">IFERROR(IF(VLOOKUP(K183,Inputs!$A$20:$G$29,4,FALSE)="Stipend Award",VLOOKUP(K183,Inputs!$A$7:$G$16,4,FALSE),0),0)</f>
        <v>0</v>
      </c>
      <c r="N183" s="48">
        <f ca="1">IFERROR(IF(H183=1,IF(VLOOKUP(K183,Inputs!$A$20:$G$29,5,FALSE)="Stipend Award",VLOOKUP(K183,Inputs!$A$7:$G$16,5,FALSE),0),0),0)</f>
        <v>0</v>
      </c>
      <c r="O183" s="48">
        <f ca="1">IFERROR(IF(I183=1,IF(VLOOKUP(K183,Inputs!$A$20:$G$29,6,FALSE)="Stipend Award",VLOOKUP(K183,Inputs!$A$7:$G$16,6,FALSE),0),0),0)</f>
        <v>0</v>
      </c>
      <c r="P183" s="48">
        <f ca="1">IFERROR(IF(J183=1,IF(VLOOKUP(K183,Inputs!$A$20:$G$29,7,FALSE)="Stipend Award",VLOOKUP(K183,Inputs!$A$7:$G$16,7,FALSE),0),0),0)</f>
        <v>0</v>
      </c>
      <c r="Q183" s="48">
        <f ca="1">IFERROR(IF(VLOOKUP(K183,Inputs!$A$20:$G$29,3,FALSE)="Base Increase",VLOOKUP(K183,Inputs!$A$7:$G$16,3,FALSE),0),0)</f>
        <v>0</v>
      </c>
      <c r="R183" s="48">
        <f ca="1">IFERROR(IF(VLOOKUP(K183,Inputs!$A$20:$G$29,4,FALSE)="Base Increase",VLOOKUP(K183,Inputs!$A$7:$G$16,4,FALSE),0),0)</f>
        <v>0</v>
      </c>
      <c r="S183" s="48">
        <f ca="1">IFERROR(IF(H183=1,IF(VLOOKUP(K183,Inputs!$A$20:$G$29,5,FALSE)="Base Increase",VLOOKUP(K183,Inputs!$A$7:$G$16,5,FALSE),0),0),0)</f>
        <v>0</v>
      </c>
      <c r="T183" s="48">
        <f ca="1">IFERROR(IF(I183=1,IF(VLOOKUP(K183,Inputs!$A$20:$G$29,6,FALSE)="Base Increase",VLOOKUP(K183,Inputs!$A$7:$G$16,6,FALSE),0),0),0)</f>
        <v>0</v>
      </c>
      <c r="U183" s="48">
        <f ca="1">IFERROR(IF(J183=1,IF(VLOOKUP(K183,Inputs!$A$20:$G$29,7,FALSE)="Base Increase",VLOOKUP(K183,Inputs!$A$7:$G$16,7,FALSE),0),0),0)</f>
        <v>0</v>
      </c>
      <c r="V183" s="48">
        <f t="shared" ca="1" si="11"/>
        <v>0</v>
      </c>
      <c r="W183" s="48">
        <f t="shared" ca="1" si="12"/>
        <v>0</v>
      </c>
      <c r="X183" s="48">
        <f t="shared" ca="1" si="13"/>
        <v>0</v>
      </c>
      <c r="Y183" s="48">
        <f t="shared" ca="1" si="14"/>
        <v>0</v>
      </c>
      <c r="Z183" s="48">
        <f ca="1">IF(AND(K183&lt;=4,X183&gt;Inputs!$B$32),MAX(C183,Inputs!$B$32),X183)</f>
        <v>0</v>
      </c>
      <c r="AA183" s="48">
        <f ca="1">IF(AND(K183&lt;=4,Y183&gt;Inputs!$B$32),MAX(C183,Inputs!$B$32),Y183)</f>
        <v>0</v>
      </c>
      <c r="AB183" s="48">
        <f ca="1">IF(AND(K183&lt;=7,Z183&gt;Inputs!$B$33),MAX(C183,Inputs!$B$33),Z183)</f>
        <v>0</v>
      </c>
      <c r="AC183" s="48">
        <f ca="1">IF(Y183&gt;Inputs!$B$34,Inputs!$B$34,AA183)</f>
        <v>0</v>
      </c>
      <c r="AD183" s="48">
        <f ca="1">IF(AB183&gt;Inputs!$B$34,Inputs!$B$34,AB183)</f>
        <v>0</v>
      </c>
      <c r="AE183" s="48">
        <f ca="1">IF(AC183&gt;Inputs!$B$34,Inputs!$B$34,AC183)</f>
        <v>0</v>
      </c>
      <c r="AF183" s="49">
        <f ca="1">IF(AND(E183=1,G183=0),Inputs!$B$3,AD183)</f>
        <v>0</v>
      </c>
      <c r="AG183" s="49">
        <f ca="1">IF(AND(E183=1,G183=0),Inputs!$B$3,AE183)</f>
        <v>0</v>
      </c>
    </row>
    <row r="184" spans="1:33" x14ac:dyDescent="0.25">
      <c r="A184" s="6">
        <f>'Salary and Rating'!A185</f>
        <v>0</v>
      </c>
      <c r="B184" s="6">
        <f>'Salary and Rating'!B185</f>
        <v>0</v>
      </c>
      <c r="C184" s="14">
        <f ca="1">'2012-2013'!AF184</f>
        <v>0</v>
      </c>
      <c r="D184" s="44">
        <f ca="1">IF('2012-2013'!G184=0,0,'2012-2013'!D184+1)</f>
        <v>0</v>
      </c>
      <c r="E184" s="48">
        <f>'2012-2013'!E184</f>
        <v>0</v>
      </c>
      <c r="F184" s="42">
        <f ca="1">IF('Salary and Rating'!F185=1,VLOOKUP(D184,'Attrition Probabilities'!$A$5:$E$45,2,TRUE),IF('Salary and Rating'!F185=2,VLOOKUP(D184,'Attrition Probabilities'!$A$5:$E$45,3,TRUE),IF('Salary and Rating'!F185=3,VLOOKUP(D184,'Attrition Probabilities'!$A$5:$E$45,4,TRUE),IF('Salary and Rating'!F185=4,VLOOKUP(D184,'Attrition Probabilities'!$A$5:$E$45,5,TRUE),0))))</f>
        <v>0</v>
      </c>
      <c r="G184" s="48">
        <f t="shared" ca="1" si="10"/>
        <v>0</v>
      </c>
      <c r="H184" s="48">
        <f ca="1">IF(E184=0,0,IF(RAND()&lt;'Demand Component Probability'!$B$4,1,0))</f>
        <v>0</v>
      </c>
      <c r="I184" s="48">
        <f ca="1">IF(E184=0,0,IF(RAND()&lt;'Demand Component Probability'!$B$5,1,0))</f>
        <v>0</v>
      </c>
      <c r="J184" s="48">
        <f ca="1">IF(E184=0,0,IF(RAND()&lt;'Demand Component Probability'!$B$6,1,0))</f>
        <v>0</v>
      </c>
      <c r="K184" s="48">
        <f ca="1">'Salary and Rating'!L185</f>
        <v>0</v>
      </c>
      <c r="L184" s="48">
        <f ca="1">IFERROR(IF(VLOOKUP(K184,Inputs!$A$20:$G$29,3,FALSE)="Stipend Award",VLOOKUP(K184,Inputs!$A$7:$G$16,3,FALSE),0),0)</f>
        <v>0</v>
      </c>
      <c r="M184" s="48">
        <f ca="1">IFERROR(IF(VLOOKUP(K184,Inputs!$A$20:$G$29,4,FALSE)="Stipend Award",VLOOKUP(K184,Inputs!$A$7:$G$16,4,FALSE),0),0)</f>
        <v>0</v>
      </c>
      <c r="N184" s="48">
        <f ca="1">IFERROR(IF(H184=1,IF(VLOOKUP(K184,Inputs!$A$20:$G$29,5,FALSE)="Stipend Award",VLOOKUP(K184,Inputs!$A$7:$G$16,5,FALSE),0),0),0)</f>
        <v>0</v>
      </c>
      <c r="O184" s="48">
        <f ca="1">IFERROR(IF(I184=1,IF(VLOOKUP(K184,Inputs!$A$20:$G$29,6,FALSE)="Stipend Award",VLOOKUP(K184,Inputs!$A$7:$G$16,6,FALSE),0),0),0)</f>
        <v>0</v>
      </c>
      <c r="P184" s="48">
        <f ca="1">IFERROR(IF(J184=1,IF(VLOOKUP(K184,Inputs!$A$20:$G$29,7,FALSE)="Stipend Award",VLOOKUP(K184,Inputs!$A$7:$G$16,7,FALSE),0),0),0)</f>
        <v>0</v>
      </c>
      <c r="Q184" s="48">
        <f ca="1">IFERROR(IF(VLOOKUP(K184,Inputs!$A$20:$G$29,3,FALSE)="Base Increase",VLOOKUP(K184,Inputs!$A$7:$G$16,3,FALSE),0),0)</f>
        <v>0</v>
      </c>
      <c r="R184" s="48">
        <f ca="1">IFERROR(IF(VLOOKUP(K184,Inputs!$A$20:$G$29,4,FALSE)="Base Increase",VLOOKUP(K184,Inputs!$A$7:$G$16,4,FALSE),0),0)</f>
        <v>0</v>
      </c>
      <c r="S184" s="48">
        <f ca="1">IFERROR(IF(H184=1,IF(VLOOKUP(K184,Inputs!$A$20:$G$29,5,FALSE)="Base Increase",VLOOKUP(K184,Inputs!$A$7:$G$16,5,FALSE),0),0),0)</f>
        <v>0</v>
      </c>
      <c r="T184" s="48">
        <f ca="1">IFERROR(IF(I184=1,IF(VLOOKUP(K184,Inputs!$A$20:$G$29,6,FALSE)="Base Increase",VLOOKUP(K184,Inputs!$A$7:$G$16,6,FALSE),0),0),0)</f>
        <v>0</v>
      </c>
      <c r="U184" s="48">
        <f ca="1">IFERROR(IF(J184=1,IF(VLOOKUP(K184,Inputs!$A$20:$G$29,7,FALSE)="Base Increase",VLOOKUP(K184,Inputs!$A$7:$G$16,7,FALSE),0),0),0)</f>
        <v>0</v>
      </c>
      <c r="V184" s="48">
        <f t="shared" ca="1" si="11"/>
        <v>0</v>
      </c>
      <c r="W184" s="48">
        <f t="shared" ca="1" si="12"/>
        <v>0</v>
      </c>
      <c r="X184" s="48">
        <f t="shared" ca="1" si="13"/>
        <v>0</v>
      </c>
      <c r="Y184" s="48">
        <f t="shared" ca="1" si="14"/>
        <v>0</v>
      </c>
      <c r="Z184" s="48">
        <f ca="1">IF(AND(K184&lt;=4,X184&gt;Inputs!$B$32),MAX(C184,Inputs!$B$32),X184)</f>
        <v>0</v>
      </c>
      <c r="AA184" s="48">
        <f ca="1">IF(AND(K184&lt;=4,Y184&gt;Inputs!$B$32),MAX(C184,Inputs!$B$32),Y184)</f>
        <v>0</v>
      </c>
      <c r="AB184" s="48">
        <f ca="1">IF(AND(K184&lt;=7,Z184&gt;Inputs!$B$33),MAX(C184,Inputs!$B$33),Z184)</f>
        <v>0</v>
      </c>
      <c r="AC184" s="48">
        <f ca="1">IF(Y184&gt;Inputs!$B$34,Inputs!$B$34,AA184)</f>
        <v>0</v>
      </c>
      <c r="AD184" s="48">
        <f ca="1">IF(AB184&gt;Inputs!$B$34,Inputs!$B$34,AB184)</f>
        <v>0</v>
      </c>
      <c r="AE184" s="48">
        <f ca="1">IF(AC184&gt;Inputs!$B$34,Inputs!$B$34,AC184)</f>
        <v>0</v>
      </c>
      <c r="AF184" s="49">
        <f ca="1">IF(AND(E184=1,G184=0),Inputs!$B$3,AD184)</f>
        <v>0</v>
      </c>
      <c r="AG184" s="49">
        <f ca="1">IF(AND(E184=1,G184=0),Inputs!$B$3,AE184)</f>
        <v>0</v>
      </c>
    </row>
    <row r="185" spans="1:33" x14ac:dyDescent="0.25">
      <c r="A185" s="6">
        <f>'Salary and Rating'!A186</f>
        <v>0</v>
      </c>
      <c r="B185" s="6">
        <f>'Salary and Rating'!B186</f>
        <v>0</v>
      </c>
      <c r="C185" s="14">
        <f ca="1">'2012-2013'!AF185</f>
        <v>0</v>
      </c>
      <c r="D185" s="44">
        <f ca="1">IF('2012-2013'!G185=0,0,'2012-2013'!D185+1)</f>
        <v>0</v>
      </c>
      <c r="E185" s="48">
        <f>'2012-2013'!E185</f>
        <v>0</v>
      </c>
      <c r="F185" s="42">
        <f ca="1">IF('Salary and Rating'!F186=1,VLOOKUP(D185,'Attrition Probabilities'!$A$5:$E$45,2,TRUE),IF('Salary and Rating'!F186=2,VLOOKUP(D185,'Attrition Probabilities'!$A$5:$E$45,3,TRUE),IF('Salary and Rating'!F186=3,VLOOKUP(D185,'Attrition Probabilities'!$A$5:$E$45,4,TRUE),IF('Salary and Rating'!F186=4,VLOOKUP(D185,'Attrition Probabilities'!$A$5:$E$45,5,TRUE),0))))</f>
        <v>0</v>
      </c>
      <c r="G185" s="48">
        <f t="shared" ca="1" si="10"/>
        <v>0</v>
      </c>
      <c r="H185" s="48">
        <f ca="1">IF(E185=0,0,IF(RAND()&lt;'Demand Component Probability'!$B$4,1,0))</f>
        <v>0</v>
      </c>
      <c r="I185" s="48">
        <f ca="1">IF(E185=0,0,IF(RAND()&lt;'Demand Component Probability'!$B$5,1,0))</f>
        <v>0</v>
      </c>
      <c r="J185" s="48">
        <f ca="1">IF(E185=0,0,IF(RAND()&lt;'Demand Component Probability'!$B$6,1,0))</f>
        <v>0</v>
      </c>
      <c r="K185" s="48">
        <f ca="1">'Salary and Rating'!L186</f>
        <v>0</v>
      </c>
      <c r="L185" s="48">
        <f ca="1">IFERROR(IF(VLOOKUP(K185,Inputs!$A$20:$G$29,3,FALSE)="Stipend Award",VLOOKUP(K185,Inputs!$A$7:$G$16,3,FALSE),0),0)</f>
        <v>0</v>
      </c>
      <c r="M185" s="48">
        <f ca="1">IFERROR(IF(VLOOKUP(K185,Inputs!$A$20:$G$29,4,FALSE)="Stipend Award",VLOOKUP(K185,Inputs!$A$7:$G$16,4,FALSE),0),0)</f>
        <v>0</v>
      </c>
      <c r="N185" s="48">
        <f ca="1">IFERROR(IF(H185=1,IF(VLOOKUP(K185,Inputs!$A$20:$G$29,5,FALSE)="Stipend Award",VLOOKUP(K185,Inputs!$A$7:$G$16,5,FALSE),0),0),0)</f>
        <v>0</v>
      </c>
      <c r="O185" s="48">
        <f ca="1">IFERROR(IF(I185=1,IF(VLOOKUP(K185,Inputs!$A$20:$G$29,6,FALSE)="Stipend Award",VLOOKUP(K185,Inputs!$A$7:$G$16,6,FALSE),0),0),0)</f>
        <v>0</v>
      </c>
      <c r="P185" s="48">
        <f ca="1">IFERROR(IF(J185=1,IF(VLOOKUP(K185,Inputs!$A$20:$G$29,7,FALSE)="Stipend Award",VLOOKUP(K185,Inputs!$A$7:$G$16,7,FALSE),0),0),0)</f>
        <v>0</v>
      </c>
      <c r="Q185" s="48">
        <f ca="1">IFERROR(IF(VLOOKUP(K185,Inputs!$A$20:$G$29,3,FALSE)="Base Increase",VLOOKUP(K185,Inputs!$A$7:$G$16,3,FALSE),0),0)</f>
        <v>0</v>
      </c>
      <c r="R185" s="48">
        <f ca="1">IFERROR(IF(VLOOKUP(K185,Inputs!$A$20:$G$29,4,FALSE)="Base Increase",VLOOKUP(K185,Inputs!$A$7:$G$16,4,FALSE),0),0)</f>
        <v>0</v>
      </c>
      <c r="S185" s="48">
        <f ca="1">IFERROR(IF(H185=1,IF(VLOOKUP(K185,Inputs!$A$20:$G$29,5,FALSE)="Base Increase",VLOOKUP(K185,Inputs!$A$7:$G$16,5,FALSE),0),0),0)</f>
        <v>0</v>
      </c>
      <c r="T185" s="48">
        <f ca="1">IFERROR(IF(I185=1,IF(VLOOKUP(K185,Inputs!$A$20:$G$29,6,FALSE)="Base Increase",VLOOKUP(K185,Inputs!$A$7:$G$16,6,FALSE),0),0),0)</f>
        <v>0</v>
      </c>
      <c r="U185" s="48">
        <f ca="1">IFERROR(IF(J185=1,IF(VLOOKUP(K185,Inputs!$A$20:$G$29,7,FALSE)="Base Increase",VLOOKUP(K185,Inputs!$A$7:$G$16,7,FALSE),0),0),0)</f>
        <v>0</v>
      </c>
      <c r="V185" s="48">
        <f t="shared" ca="1" si="11"/>
        <v>0</v>
      </c>
      <c r="W185" s="48">
        <f t="shared" ca="1" si="12"/>
        <v>0</v>
      </c>
      <c r="X185" s="48">
        <f t="shared" ca="1" si="13"/>
        <v>0</v>
      </c>
      <c r="Y185" s="48">
        <f t="shared" ca="1" si="14"/>
        <v>0</v>
      </c>
      <c r="Z185" s="48">
        <f ca="1">IF(AND(K185&lt;=4,X185&gt;Inputs!$B$32),MAX(C185,Inputs!$B$32),X185)</f>
        <v>0</v>
      </c>
      <c r="AA185" s="48">
        <f ca="1">IF(AND(K185&lt;=4,Y185&gt;Inputs!$B$32),MAX(C185,Inputs!$B$32),Y185)</f>
        <v>0</v>
      </c>
      <c r="AB185" s="48">
        <f ca="1">IF(AND(K185&lt;=7,Z185&gt;Inputs!$B$33),MAX(C185,Inputs!$B$33),Z185)</f>
        <v>0</v>
      </c>
      <c r="AC185" s="48">
        <f ca="1">IF(Y185&gt;Inputs!$B$34,Inputs!$B$34,AA185)</f>
        <v>0</v>
      </c>
      <c r="AD185" s="48">
        <f ca="1">IF(AB185&gt;Inputs!$B$34,Inputs!$B$34,AB185)</f>
        <v>0</v>
      </c>
      <c r="AE185" s="48">
        <f ca="1">IF(AC185&gt;Inputs!$B$34,Inputs!$B$34,AC185)</f>
        <v>0</v>
      </c>
      <c r="AF185" s="49">
        <f ca="1">IF(AND(E185=1,G185=0),Inputs!$B$3,AD185)</f>
        <v>0</v>
      </c>
      <c r="AG185" s="49">
        <f ca="1">IF(AND(E185=1,G185=0),Inputs!$B$3,AE185)</f>
        <v>0</v>
      </c>
    </row>
    <row r="186" spans="1:33" x14ac:dyDescent="0.25">
      <c r="A186" s="6">
        <f>'Salary and Rating'!A187</f>
        <v>0</v>
      </c>
      <c r="B186" s="6">
        <f>'Salary and Rating'!B187</f>
        <v>0</v>
      </c>
      <c r="C186" s="14">
        <f ca="1">'2012-2013'!AF186</f>
        <v>0</v>
      </c>
      <c r="D186" s="44">
        <f ca="1">IF('2012-2013'!G186=0,0,'2012-2013'!D186+1)</f>
        <v>0</v>
      </c>
      <c r="E186" s="48">
        <f>'2012-2013'!E186</f>
        <v>0</v>
      </c>
      <c r="F186" s="42">
        <f ca="1">IF('Salary and Rating'!F187=1,VLOOKUP(D186,'Attrition Probabilities'!$A$5:$E$45,2,TRUE),IF('Salary and Rating'!F187=2,VLOOKUP(D186,'Attrition Probabilities'!$A$5:$E$45,3,TRUE),IF('Salary and Rating'!F187=3,VLOOKUP(D186,'Attrition Probabilities'!$A$5:$E$45,4,TRUE),IF('Salary and Rating'!F187=4,VLOOKUP(D186,'Attrition Probabilities'!$A$5:$E$45,5,TRUE),0))))</f>
        <v>0</v>
      </c>
      <c r="G186" s="48">
        <f t="shared" ca="1" si="10"/>
        <v>0</v>
      </c>
      <c r="H186" s="48">
        <f ca="1">IF(E186=0,0,IF(RAND()&lt;'Demand Component Probability'!$B$4,1,0))</f>
        <v>0</v>
      </c>
      <c r="I186" s="48">
        <f ca="1">IF(E186=0,0,IF(RAND()&lt;'Demand Component Probability'!$B$5,1,0))</f>
        <v>0</v>
      </c>
      <c r="J186" s="48">
        <f ca="1">IF(E186=0,0,IF(RAND()&lt;'Demand Component Probability'!$B$6,1,0))</f>
        <v>0</v>
      </c>
      <c r="K186" s="48">
        <f ca="1">'Salary and Rating'!L187</f>
        <v>0</v>
      </c>
      <c r="L186" s="48">
        <f ca="1">IFERROR(IF(VLOOKUP(K186,Inputs!$A$20:$G$29,3,FALSE)="Stipend Award",VLOOKUP(K186,Inputs!$A$7:$G$16,3,FALSE),0),0)</f>
        <v>0</v>
      </c>
      <c r="M186" s="48">
        <f ca="1">IFERROR(IF(VLOOKUP(K186,Inputs!$A$20:$G$29,4,FALSE)="Stipend Award",VLOOKUP(K186,Inputs!$A$7:$G$16,4,FALSE),0),0)</f>
        <v>0</v>
      </c>
      <c r="N186" s="48">
        <f ca="1">IFERROR(IF(H186=1,IF(VLOOKUP(K186,Inputs!$A$20:$G$29,5,FALSE)="Stipend Award",VLOOKUP(K186,Inputs!$A$7:$G$16,5,FALSE),0),0),0)</f>
        <v>0</v>
      </c>
      <c r="O186" s="48">
        <f ca="1">IFERROR(IF(I186=1,IF(VLOOKUP(K186,Inputs!$A$20:$G$29,6,FALSE)="Stipend Award",VLOOKUP(K186,Inputs!$A$7:$G$16,6,FALSE),0),0),0)</f>
        <v>0</v>
      </c>
      <c r="P186" s="48">
        <f ca="1">IFERROR(IF(J186=1,IF(VLOOKUP(K186,Inputs!$A$20:$G$29,7,FALSE)="Stipend Award",VLOOKUP(K186,Inputs!$A$7:$G$16,7,FALSE),0),0),0)</f>
        <v>0</v>
      </c>
      <c r="Q186" s="48">
        <f ca="1">IFERROR(IF(VLOOKUP(K186,Inputs!$A$20:$G$29,3,FALSE)="Base Increase",VLOOKUP(K186,Inputs!$A$7:$G$16,3,FALSE),0),0)</f>
        <v>0</v>
      </c>
      <c r="R186" s="48">
        <f ca="1">IFERROR(IF(VLOOKUP(K186,Inputs!$A$20:$G$29,4,FALSE)="Base Increase",VLOOKUP(K186,Inputs!$A$7:$G$16,4,FALSE),0),0)</f>
        <v>0</v>
      </c>
      <c r="S186" s="48">
        <f ca="1">IFERROR(IF(H186=1,IF(VLOOKUP(K186,Inputs!$A$20:$G$29,5,FALSE)="Base Increase",VLOOKUP(K186,Inputs!$A$7:$G$16,5,FALSE),0),0),0)</f>
        <v>0</v>
      </c>
      <c r="T186" s="48">
        <f ca="1">IFERROR(IF(I186=1,IF(VLOOKUP(K186,Inputs!$A$20:$G$29,6,FALSE)="Base Increase",VLOOKUP(K186,Inputs!$A$7:$G$16,6,FALSE),0),0),0)</f>
        <v>0</v>
      </c>
      <c r="U186" s="48">
        <f ca="1">IFERROR(IF(J186=1,IF(VLOOKUP(K186,Inputs!$A$20:$G$29,7,FALSE)="Base Increase",VLOOKUP(K186,Inputs!$A$7:$G$16,7,FALSE),0),0),0)</f>
        <v>0</v>
      </c>
      <c r="V186" s="48">
        <f t="shared" ca="1" si="11"/>
        <v>0</v>
      </c>
      <c r="W186" s="48">
        <f t="shared" ca="1" si="12"/>
        <v>0</v>
      </c>
      <c r="X186" s="48">
        <f t="shared" ca="1" si="13"/>
        <v>0</v>
      </c>
      <c r="Y186" s="48">
        <f t="shared" ca="1" si="14"/>
        <v>0</v>
      </c>
      <c r="Z186" s="48">
        <f ca="1">IF(AND(K186&lt;=4,X186&gt;Inputs!$B$32),MAX(C186,Inputs!$B$32),X186)</f>
        <v>0</v>
      </c>
      <c r="AA186" s="48">
        <f ca="1">IF(AND(K186&lt;=4,Y186&gt;Inputs!$B$32),MAX(C186,Inputs!$B$32),Y186)</f>
        <v>0</v>
      </c>
      <c r="AB186" s="48">
        <f ca="1">IF(AND(K186&lt;=7,Z186&gt;Inputs!$B$33),MAX(C186,Inputs!$B$33),Z186)</f>
        <v>0</v>
      </c>
      <c r="AC186" s="48">
        <f ca="1">IF(Y186&gt;Inputs!$B$34,Inputs!$B$34,AA186)</f>
        <v>0</v>
      </c>
      <c r="AD186" s="48">
        <f ca="1">IF(AB186&gt;Inputs!$B$34,Inputs!$B$34,AB186)</f>
        <v>0</v>
      </c>
      <c r="AE186" s="48">
        <f ca="1">IF(AC186&gt;Inputs!$B$34,Inputs!$B$34,AC186)</f>
        <v>0</v>
      </c>
      <c r="AF186" s="49">
        <f ca="1">IF(AND(E186=1,G186=0),Inputs!$B$3,AD186)</f>
        <v>0</v>
      </c>
      <c r="AG186" s="49">
        <f ca="1">IF(AND(E186=1,G186=0),Inputs!$B$3,AE186)</f>
        <v>0</v>
      </c>
    </row>
    <row r="187" spans="1:33" x14ac:dyDescent="0.25">
      <c r="A187" s="6">
        <f>'Salary and Rating'!A188</f>
        <v>0</v>
      </c>
      <c r="B187" s="6">
        <f>'Salary and Rating'!B188</f>
        <v>0</v>
      </c>
      <c r="C187" s="14">
        <f ca="1">'2012-2013'!AF187</f>
        <v>0</v>
      </c>
      <c r="D187" s="44">
        <f ca="1">IF('2012-2013'!G187=0,0,'2012-2013'!D187+1)</f>
        <v>0</v>
      </c>
      <c r="E187" s="48">
        <f>'2012-2013'!E187</f>
        <v>0</v>
      </c>
      <c r="F187" s="42">
        <f ca="1">IF('Salary and Rating'!F188=1,VLOOKUP(D187,'Attrition Probabilities'!$A$5:$E$45,2,TRUE),IF('Salary and Rating'!F188=2,VLOOKUP(D187,'Attrition Probabilities'!$A$5:$E$45,3,TRUE),IF('Salary and Rating'!F188=3,VLOOKUP(D187,'Attrition Probabilities'!$A$5:$E$45,4,TRUE),IF('Salary and Rating'!F188=4,VLOOKUP(D187,'Attrition Probabilities'!$A$5:$E$45,5,TRUE),0))))</f>
        <v>0</v>
      </c>
      <c r="G187" s="48">
        <f t="shared" ca="1" si="10"/>
        <v>0</v>
      </c>
      <c r="H187" s="48">
        <f ca="1">IF(E187=0,0,IF(RAND()&lt;'Demand Component Probability'!$B$4,1,0))</f>
        <v>0</v>
      </c>
      <c r="I187" s="48">
        <f ca="1">IF(E187=0,0,IF(RAND()&lt;'Demand Component Probability'!$B$5,1,0))</f>
        <v>0</v>
      </c>
      <c r="J187" s="48">
        <f ca="1">IF(E187=0,0,IF(RAND()&lt;'Demand Component Probability'!$B$6,1,0))</f>
        <v>0</v>
      </c>
      <c r="K187" s="48">
        <f ca="1">'Salary and Rating'!L188</f>
        <v>0</v>
      </c>
      <c r="L187" s="48">
        <f ca="1">IFERROR(IF(VLOOKUP(K187,Inputs!$A$20:$G$29,3,FALSE)="Stipend Award",VLOOKUP(K187,Inputs!$A$7:$G$16,3,FALSE),0),0)</f>
        <v>0</v>
      </c>
      <c r="M187" s="48">
        <f ca="1">IFERROR(IF(VLOOKUP(K187,Inputs!$A$20:$G$29,4,FALSE)="Stipend Award",VLOOKUP(K187,Inputs!$A$7:$G$16,4,FALSE),0),0)</f>
        <v>0</v>
      </c>
      <c r="N187" s="48">
        <f ca="1">IFERROR(IF(H187=1,IF(VLOOKUP(K187,Inputs!$A$20:$G$29,5,FALSE)="Stipend Award",VLOOKUP(K187,Inputs!$A$7:$G$16,5,FALSE),0),0),0)</f>
        <v>0</v>
      </c>
      <c r="O187" s="48">
        <f ca="1">IFERROR(IF(I187=1,IF(VLOOKUP(K187,Inputs!$A$20:$G$29,6,FALSE)="Stipend Award",VLOOKUP(K187,Inputs!$A$7:$G$16,6,FALSE),0),0),0)</f>
        <v>0</v>
      </c>
      <c r="P187" s="48">
        <f ca="1">IFERROR(IF(J187=1,IF(VLOOKUP(K187,Inputs!$A$20:$G$29,7,FALSE)="Stipend Award",VLOOKUP(K187,Inputs!$A$7:$G$16,7,FALSE),0),0),0)</f>
        <v>0</v>
      </c>
      <c r="Q187" s="48">
        <f ca="1">IFERROR(IF(VLOOKUP(K187,Inputs!$A$20:$G$29,3,FALSE)="Base Increase",VLOOKUP(K187,Inputs!$A$7:$G$16,3,FALSE),0),0)</f>
        <v>0</v>
      </c>
      <c r="R187" s="48">
        <f ca="1">IFERROR(IF(VLOOKUP(K187,Inputs!$A$20:$G$29,4,FALSE)="Base Increase",VLOOKUP(K187,Inputs!$A$7:$G$16,4,FALSE),0),0)</f>
        <v>0</v>
      </c>
      <c r="S187" s="48">
        <f ca="1">IFERROR(IF(H187=1,IF(VLOOKUP(K187,Inputs!$A$20:$G$29,5,FALSE)="Base Increase",VLOOKUP(K187,Inputs!$A$7:$G$16,5,FALSE),0),0),0)</f>
        <v>0</v>
      </c>
      <c r="T187" s="48">
        <f ca="1">IFERROR(IF(I187=1,IF(VLOOKUP(K187,Inputs!$A$20:$G$29,6,FALSE)="Base Increase",VLOOKUP(K187,Inputs!$A$7:$G$16,6,FALSE),0),0),0)</f>
        <v>0</v>
      </c>
      <c r="U187" s="48">
        <f ca="1">IFERROR(IF(J187=1,IF(VLOOKUP(K187,Inputs!$A$20:$G$29,7,FALSE)="Base Increase",VLOOKUP(K187,Inputs!$A$7:$G$16,7,FALSE),0),0),0)</f>
        <v>0</v>
      </c>
      <c r="V187" s="48">
        <f t="shared" ca="1" si="11"/>
        <v>0</v>
      </c>
      <c r="W187" s="48">
        <f t="shared" ca="1" si="12"/>
        <v>0</v>
      </c>
      <c r="X187" s="48">
        <f t="shared" ca="1" si="13"/>
        <v>0</v>
      </c>
      <c r="Y187" s="48">
        <f t="shared" ca="1" si="14"/>
        <v>0</v>
      </c>
      <c r="Z187" s="48">
        <f ca="1">IF(AND(K187&lt;=4,X187&gt;Inputs!$B$32),MAX(C187,Inputs!$B$32),X187)</f>
        <v>0</v>
      </c>
      <c r="AA187" s="48">
        <f ca="1">IF(AND(K187&lt;=4,Y187&gt;Inputs!$B$32),MAX(C187,Inputs!$B$32),Y187)</f>
        <v>0</v>
      </c>
      <c r="AB187" s="48">
        <f ca="1">IF(AND(K187&lt;=7,Z187&gt;Inputs!$B$33),MAX(C187,Inputs!$B$33),Z187)</f>
        <v>0</v>
      </c>
      <c r="AC187" s="48">
        <f ca="1">IF(Y187&gt;Inputs!$B$34,Inputs!$B$34,AA187)</f>
        <v>0</v>
      </c>
      <c r="AD187" s="48">
        <f ca="1">IF(AB187&gt;Inputs!$B$34,Inputs!$B$34,AB187)</f>
        <v>0</v>
      </c>
      <c r="AE187" s="48">
        <f ca="1">IF(AC187&gt;Inputs!$B$34,Inputs!$B$34,AC187)</f>
        <v>0</v>
      </c>
      <c r="AF187" s="49">
        <f ca="1">IF(AND(E187=1,G187=0),Inputs!$B$3,AD187)</f>
        <v>0</v>
      </c>
      <c r="AG187" s="49">
        <f ca="1">IF(AND(E187=1,G187=0),Inputs!$B$3,AE187)</f>
        <v>0</v>
      </c>
    </row>
    <row r="188" spans="1:33" x14ac:dyDescent="0.25">
      <c r="A188" s="6">
        <f>'Salary and Rating'!A189</f>
        <v>0</v>
      </c>
      <c r="B188" s="6">
        <f>'Salary and Rating'!B189</f>
        <v>0</v>
      </c>
      <c r="C188" s="14">
        <f ca="1">'2012-2013'!AF188</f>
        <v>0</v>
      </c>
      <c r="D188" s="44">
        <f ca="1">IF('2012-2013'!G188=0,0,'2012-2013'!D188+1)</f>
        <v>0</v>
      </c>
      <c r="E188" s="48">
        <f>'2012-2013'!E188</f>
        <v>0</v>
      </c>
      <c r="F188" s="42">
        <f ca="1">IF('Salary and Rating'!F189=1,VLOOKUP(D188,'Attrition Probabilities'!$A$5:$E$45,2,TRUE),IF('Salary and Rating'!F189=2,VLOOKUP(D188,'Attrition Probabilities'!$A$5:$E$45,3,TRUE),IF('Salary and Rating'!F189=3,VLOOKUP(D188,'Attrition Probabilities'!$A$5:$E$45,4,TRUE),IF('Salary and Rating'!F189=4,VLOOKUP(D188,'Attrition Probabilities'!$A$5:$E$45,5,TRUE),0))))</f>
        <v>0</v>
      </c>
      <c r="G188" s="48">
        <f t="shared" ca="1" si="10"/>
        <v>0</v>
      </c>
      <c r="H188" s="48">
        <f ca="1">IF(E188=0,0,IF(RAND()&lt;'Demand Component Probability'!$B$4,1,0))</f>
        <v>0</v>
      </c>
      <c r="I188" s="48">
        <f ca="1">IF(E188=0,0,IF(RAND()&lt;'Demand Component Probability'!$B$5,1,0))</f>
        <v>0</v>
      </c>
      <c r="J188" s="48">
        <f ca="1">IF(E188=0,0,IF(RAND()&lt;'Demand Component Probability'!$B$6,1,0))</f>
        <v>0</v>
      </c>
      <c r="K188" s="48">
        <f ca="1">'Salary and Rating'!L189</f>
        <v>0</v>
      </c>
      <c r="L188" s="48">
        <f ca="1">IFERROR(IF(VLOOKUP(K188,Inputs!$A$20:$G$29,3,FALSE)="Stipend Award",VLOOKUP(K188,Inputs!$A$7:$G$16,3,FALSE),0),0)</f>
        <v>0</v>
      </c>
      <c r="M188" s="48">
        <f ca="1">IFERROR(IF(VLOOKUP(K188,Inputs!$A$20:$G$29,4,FALSE)="Stipend Award",VLOOKUP(K188,Inputs!$A$7:$G$16,4,FALSE),0),0)</f>
        <v>0</v>
      </c>
      <c r="N188" s="48">
        <f ca="1">IFERROR(IF(H188=1,IF(VLOOKUP(K188,Inputs!$A$20:$G$29,5,FALSE)="Stipend Award",VLOOKUP(K188,Inputs!$A$7:$G$16,5,FALSE),0),0),0)</f>
        <v>0</v>
      </c>
      <c r="O188" s="48">
        <f ca="1">IFERROR(IF(I188=1,IF(VLOOKUP(K188,Inputs!$A$20:$G$29,6,FALSE)="Stipend Award",VLOOKUP(K188,Inputs!$A$7:$G$16,6,FALSE),0),0),0)</f>
        <v>0</v>
      </c>
      <c r="P188" s="48">
        <f ca="1">IFERROR(IF(J188=1,IF(VLOOKUP(K188,Inputs!$A$20:$G$29,7,FALSE)="Stipend Award",VLOOKUP(K188,Inputs!$A$7:$G$16,7,FALSE),0),0),0)</f>
        <v>0</v>
      </c>
      <c r="Q188" s="48">
        <f ca="1">IFERROR(IF(VLOOKUP(K188,Inputs!$A$20:$G$29,3,FALSE)="Base Increase",VLOOKUP(K188,Inputs!$A$7:$G$16,3,FALSE),0),0)</f>
        <v>0</v>
      </c>
      <c r="R188" s="48">
        <f ca="1">IFERROR(IF(VLOOKUP(K188,Inputs!$A$20:$G$29,4,FALSE)="Base Increase",VLOOKUP(K188,Inputs!$A$7:$G$16,4,FALSE),0),0)</f>
        <v>0</v>
      </c>
      <c r="S188" s="48">
        <f ca="1">IFERROR(IF(H188=1,IF(VLOOKUP(K188,Inputs!$A$20:$G$29,5,FALSE)="Base Increase",VLOOKUP(K188,Inputs!$A$7:$G$16,5,FALSE),0),0),0)</f>
        <v>0</v>
      </c>
      <c r="T188" s="48">
        <f ca="1">IFERROR(IF(I188=1,IF(VLOOKUP(K188,Inputs!$A$20:$G$29,6,FALSE)="Base Increase",VLOOKUP(K188,Inputs!$A$7:$G$16,6,FALSE),0),0),0)</f>
        <v>0</v>
      </c>
      <c r="U188" s="48">
        <f ca="1">IFERROR(IF(J188=1,IF(VLOOKUP(K188,Inputs!$A$20:$G$29,7,FALSE)="Base Increase",VLOOKUP(K188,Inputs!$A$7:$G$16,7,FALSE),0),0),0)</f>
        <v>0</v>
      </c>
      <c r="V188" s="48">
        <f t="shared" ca="1" si="11"/>
        <v>0</v>
      </c>
      <c r="W188" s="48">
        <f t="shared" ca="1" si="12"/>
        <v>0</v>
      </c>
      <c r="X188" s="48">
        <f t="shared" ca="1" si="13"/>
        <v>0</v>
      </c>
      <c r="Y188" s="48">
        <f t="shared" ca="1" si="14"/>
        <v>0</v>
      </c>
      <c r="Z188" s="48">
        <f ca="1">IF(AND(K188&lt;=4,X188&gt;Inputs!$B$32),MAX(C188,Inputs!$B$32),X188)</f>
        <v>0</v>
      </c>
      <c r="AA188" s="48">
        <f ca="1">IF(AND(K188&lt;=4,Y188&gt;Inputs!$B$32),MAX(C188,Inputs!$B$32),Y188)</f>
        <v>0</v>
      </c>
      <c r="AB188" s="48">
        <f ca="1">IF(AND(K188&lt;=7,Z188&gt;Inputs!$B$33),MAX(C188,Inputs!$B$33),Z188)</f>
        <v>0</v>
      </c>
      <c r="AC188" s="48">
        <f ca="1">IF(Y188&gt;Inputs!$B$34,Inputs!$B$34,AA188)</f>
        <v>0</v>
      </c>
      <c r="AD188" s="48">
        <f ca="1">IF(AB188&gt;Inputs!$B$34,Inputs!$B$34,AB188)</f>
        <v>0</v>
      </c>
      <c r="AE188" s="48">
        <f ca="1">IF(AC188&gt;Inputs!$B$34,Inputs!$B$34,AC188)</f>
        <v>0</v>
      </c>
      <c r="AF188" s="49">
        <f ca="1">IF(AND(E188=1,G188=0),Inputs!$B$3,AD188)</f>
        <v>0</v>
      </c>
      <c r="AG188" s="49">
        <f ca="1">IF(AND(E188=1,G188=0),Inputs!$B$3,AE188)</f>
        <v>0</v>
      </c>
    </row>
    <row r="189" spans="1:33" x14ac:dyDescent="0.25">
      <c r="A189" s="6">
        <f>'Salary and Rating'!A190</f>
        <v>0</v>
      </c>
      <c r="B189" s="6">
        <f>'Salary and Rating'!B190</f>
        <v>0</v>
      </c>
      <c r="C189" s="14">
        <f ca="1">'2012-2013'!AF189</f>
        <v>0</v>
      </c>
      <c r="D189" s="44">
        <f ca="1">IF('2012-2013'!G189=0,0,'2012-2013'!D189+1)</f>
        <v>0</v>
      </c>
      <c r="E189" s="48">
        <f>'2012-2013'!E189</f>
        <v>0</v>
      </c>
      <c r="F189" s="42">
        <f ca="1">IF('Salary and Rating'!F190=1,VLOOKUP(D189,'Attrition Probabilities'!$A$5:$E$45,2,TRUE),IF('Salary and Rating'!F190=2,VLOOKUP(D189,'Attrition Probabilities'!$A$5:$E$45,3,TRUE),IF('Salary and Rating'!F190=3,VLOOKUP(D189,'Attrition Probabilities'!$A$5:$E$45,4,TRUE),IF('Salary and Rating'!F190=4,VLOOKUP(D189,'Attrition Probabilities'!$A$5:$E$45,5,TRUE),0))))</f>
        <v>0</v>
      </c>
      <c r="G189" s="48">
        <f t="shared" ca="1" si="10"/>
        <v>0</v>
      </c>
      <c r="H189" s="48">
        <f ca="1">IF(E189=0,0,IF(RAND()&lt;'Demand Component Probability'!$B$4,1,0))</f>
        <v>0</v>
      </c>
      <c r="I189" s="48">
        <f ca="1">IF(E189=0,0,IF(RAND()&lt;'Demand Component Probability'!$B$5,1,0))</f>
        <v>0</v>
      </c>
      <c r="J189" s="48">
        <f ca="1">IF(E189=0,0,IF(RAND()&lt;'Demand Component Probability'!$B$6,1,0))</f>
        <v>0</v>
      </c>
      <c r="K189" s="48">
        <f ca="1">'Salary and Rating'!L190</f>
        <v>0</v>
      </c>
      <c r="L189" s="48">
        <f ca="1">IFERROR(IF(VLOOKUP(K189,Inputs!$A$20:$G$29,3,FALSE)="Stipend Award",VLOOKUP(K189,Inputs!$A$7:$G$16,3,FALSE),0),0)</f>
        <v>0</v>
      </c>
      <c r="M189" s="48">
        <f ca="1">IFERROR(IF(VLOOKUP(K189,Inputs!$A$20:$G$29,4,FALSE)="Stipend Award",VLOOKUP(K189,Inputs!$A$7:$G$16,4,FALSE),0),0)</f>
        <v>0</v>
      </c>
      <c r="N189" s="48">
        <f ca="1">IFERROR(IF(H189=1,IF(VLOOKUP(K189,Inputs!$A$20:$G$29,5,FALSE)="Stipend Award",VLOOKUP(K189,Inputs!$A$7:$G$16,5,FALSE),0),0),0)</f>
        <v>0</v>
      </c>
      <c r="O189" s="48">
        <f ca="1">IFERROR(IF(I189=1,IF(VLOOKUP(K189,Inputs!$A$20:$G$29,6,FALSE)="Stipend Award",VLOOKUP(K189,Inputs!$A$7:$G$16,6,FALSE),0),0),0)</f>
        <v>0</v>
      </c>
      <c r="P189" s="48">
        <f ca="1">IFERROR(IF(J189=1,IF(VLOOKUP(K189,Inputs!$A$20:$G$29,7,FALSE)="Stipend Award",VLOOKUP(K189,Inputs!$A$7:$G$16,7,FALSE),0),0),0)</f>
        <v>0</v>
      </c>
      <c r="Q189" s="48">
        <f ca="1">IFERROR(IF(VLOOKUP(K189,Inputs!$A$20:$G$29,3,FALSE)="Base Increase",VLOOKUP(K189,Inputs!$A$7:$G$16,3,FALSE),0),0)</f>
        <v>0</v>
      </c>
      <c r="R189" s="48">
        <f ca="1">IFERROR(IF(VLOOKUP(K189,Inputs!$A$20:$G$29,4,FALSE)="Base Increase",VLOOKUP(K189,Inputs!$A$7:$G$16,4,FALSE),0),0)</f>
        <v>0</v>
      </c>
      <c r="S189" s="48">
        <f ca="1">IFERROR(IF(H189=1,IF(VLOOKUP(K189,Inputs!$A$20:$G$29,5,FALSE)="Base Increase",VLOOKUP(K189,Inputs!$A$7:$G$16,5,FALSE),0),0),0)</f>
        <v>0</v>
      </c>
      <c r="T189" s="48">
        <f ca="1">IFERROR(IF(I189=1,IF(VLOOKUP(K189,Inputs!$A$20:$G$29,6,FALSE)="Base Increase",VLOOKUP(K189,Inputs!$A$7:$G$16,6,FALSE),0),0),0)</f>
        <v>0</v>
      </c>
      <c r="U189" s="48">
        <f ca="1">IFERROR(IF(J189=1,IF(VLOOKUP(K189,Inputs!$A$20:$G$29,7,FALSE)="Base Increase",VLOOKUP(K189,Inputs!$A$7:$G$16,7,FALSE),0),0),0)</f>
        <v>0</v>
      </c>
      <c r="V189" s="48">
        <f t="shared" ca="1" si="11"/>
        <v>0</v>
      </c>
      <c r="W189" s="48">
        <f t="shared" ca="1" si="12"/>
        <v>0</v>
      </c>
      <c r="X189" s="48">
        <f t="shared" ca="1" si="13"/>
        <v>0</v>
      </c>
      <c r="Y189" s="48">
        <f t="shared" ca="1" si="14"/>
        <v>0</v>
      </c>
      <c r="Z189" s="48">
        <f ca="1">IF(AND(K189&lt;=4,X189&gt;Inputs!$B$32),MAX(C189,Inputs!$B$32),X189)</f>
        <v>0</v>
      </c>
      <c r="AA189" s="48">
        <f ca="1">IF(AND(K189&lt;=4,Y189&gt;Inputs!$B$32),MAX(C189,Inputs!$B$32),Y189)</f>
        <v>0</v>
      </c>
      <c r="AB189" s="48">
        <f ca="1">IF(AND(K189&lt;=7,Z189&gt;Inputs!$B$33),MAX(C189,Inputs!$B$33),Z189)</f>
        <v>0</v>
      </c>
      <c r="AC189" s="48">
        <f ca="1">IF(Y189&gt;Inputs!$B$34,Inputs!$B$34,AA189)</f>
        <v>0</v>
      </c>
      <c r="AD189" s="48">
        <f ca="1">IF(AB189&gt;Inputs!$B$34,Inputs!$B$34,AB189)</f>
        <v>0</v>
      </c>
      <c r="AE189" s="48">
        <f ca="1">IF(AC189&gt;Inputs!$B$34,Inputs!$B$34,AC189)</f>
        <v>0</v>
      </c>
      <c r="AF189" s="49">
        <f ca="1">IF(AND(E189=1,G189=0),Inputs!$B$3,AD189)</f>
        <v>0</v>
      </c>
      <c r="AG189" s="49">
        <f ca="1">IF(AND(E189=1,G189=0),Inputs!$B$3,AE189)</f>
        <v>0</v>
      </c>
    </row>
    <row r="190" spans="1:33" x14ac:dyDescent="0.25">
      <c r="A190" s="6">
        <f>'Salary and Rating'!A191</f>
        <v>0</v>
      </c>
      <c r="B190" s="6">
        <f>'Salary and Rating'!B191</f>
        <v>0</v>
      </c>
      <c r="C190" s="14">
        <f ca="1">'2012-2013'!AF190</f>
        <v>0</v>
      </c>
      <c r="D190" s="44">
        <f ca="1">IF('2012-2013'!G190=0,0,'2012-2013'!D190+1)</f>
        <v>0</v>
      </c>
      <c r="E190" s="48">
        <f>'2012-2013'!E190</f>
        <v>0</v>
      </c>
      <c r="F190" s="42">
        <f ca="1">IF('Salary and Rating'!F191=1,VLOOKUP(D190,'Attrition Probabilities'!$A$5:$E$45,2,TRUE),IF('Salary and Rating'!F191=2,VLOOKUP(D190,'Attrition Probabilities'!$A$5:$E$45,3,TRUE),IF('Salary and Rating'!F191=3,VLOOKUP(D190,'Attrition Probabilities'!$A$5:$E$45,4,TRUE),IF('Salary and Rating'!F191=4,VLOOKUP(D190,'Attrition Probabilities'!$A$5:$E$45,5,TRUE),0))))</f>
        <v>0</v>
      </c>
      <c r="G190" s="48">
        <f t="shared" ca="1" si="10"/>
        <v>0</v>
      </c>
      <c r="H190" s="48">
        <f ca="1">IF(E190=0,0,IF(RAND()&lt;'Demand Component Probability'!$B$4,1,0))</f>
        <v>0</v>
      </c>
      <c r="I190" s="48">
        <f ca="1">IF(E190=0,0,IF(RAND()&lt;'Demand Component Probability'!$B$5,1,0))</f>
        <v>0</v>
      </c>
      <c r="J190" s="48">
        <f ca="1">IF(E190=0,0,IF(RAND()&lt;'Demand Component Probability'!$B$6,1,0))</f>
        <v>0</v>
      </c>
      <c r="K190" s="48">
        <f ca="1">'Salary and Rating'!L191</f>
        <v>0</v>
      </c>
      <c r="L190" s="48">
        <f ca="1">IFERROR(IF(VLOOKUP(K190,Inputs!$A$20:$G$29,3,FALSE)="Stipend Award",VLOOKUP(K190,Inputs!$A$7:$G$16,3,FALSE),0),0)</f>
        <v>0</v>
      </c>
      <c r="M190" s="48">
        <f ca="1">IFERROR(IF(VLOOKUP(K190,Inputs!$A$20:$G$29,4,FALSE)="Stipend Award",VLOOKUP(K190,Inputs!$A$7:$G$16,4,FALSE),0),0)</f>
        <v>0</v>
      </c>
      <c r="N190" s="48">
        <f ca="1">IFERROR(IF(H190=1,IF(VLOOKUP(K190,Inputs!$A$20:$G$29,5,FALSE)="Stipend Award",VLOOKUP(K190,Inputs!$A$7:$G$16,5,FALSE),0),0),0)</f>
        <v>0</v>
      </c>
      <c r="O190" s="48">
        <f ca="1">IFERROR(IF(I190=1,IF(VLOOKUP(K190,Inputs!$A$20:$G$29,6,FALSE)="Stipend Award",VLOOKUP(K190,Inputs!$A$7:$G$16,6,FALSE),0),0),0)</f>
        <v>0</v>
      </c>
      <c r="P190" s="48">
        <f ca="1">IFERROR(IF(J190=1,IF(VLOOKUP(K190,Inputs!$A$20:$G$29,7,FALSE)="Stipend Award",VLOOKUP(K190,Inputs!$A$7:$G$16,7,FALSE),0),0),0)</f>
        <v>0</v>
      </c>
      <c r="Q190" s="48">
        <f ca="1">IFERROR(IF(VLOOKUP(K190,Inputs!$A$20:$G$29,3,FALSE)="Base Increase",VLOOKUP(K190,Inputs!$A$7:$G$16,3,FALSE),0),0)</f>
        <v>0</v>
      </c>
      <c r="R190" s="48">
        <f ca="1">IFERROR(IF(VLOOKUP(K190,Inputs!$A$20:$G$29,4,FALSE)="Base Increase",VLOOKUP(K190,Inputs!$A$7:$G$16,4,FALSE),0),0)</f>
        <v>0</v>
      </c>
      <c r="S190" s="48">
        <f ca="1">IFERROR(IF(H190=1,IF(VLOOKUP(K190,Inputs!$A$20:$G$29,5,FALSE)="Base Increase",VLOOKUP(K190,Inputs!$A$7:$G$16,5,FALSE),0),0),0)</f>
        <v>0</v>
      </c>
      <c r="T190" s="48">
        <f ca="1">IFERROR(IF(I190=1,IF(VLOOKUP(K190,Inputs!$A$20:$G$29,6,FALSE)="Base Increase",VLOOKUP(K190,Inputs!$A$7:$G$16,6,FALSE),0),0),0)</f>
        <v>0</v>
      </c>
      <c r="U190" s="48">
        <f ca="1">IFERROR(IF(J190=1,IF(VLOOKUP(K190,Inputs!$A$20:$G$29,7,FALSE)="Base Increase",VLOOKUP(K190,Inputs!$A$7:$G$16,7,FALSE),0),0),0)</f>
        <v>0</v>
      </c>
      <c r="V190" s="48">
        <f t="shared" ca="1" si="11"/>
        <v>0</v>
      </c>
      <c r="W190" s="48">
        <f t="shared" ca="1" si="12"/>
        <v>0</v>
      </c>
      <c r="X190" s="48">
        <f t="shared" ca="1" si="13"/>
        <v>0</v>
      </c>
      <c r="Y190" s="48">
        <f t="shared" ca="1" si="14"/>
        <v>0</v>
      </c>
      <c r="Z190" s="48">
        <f ca="1">IF(AND(K190&lt;=4,X190&gt;Inputs!$B$32),MAX(C190,Inputs!$B$32),X190)</f>
        <v>0</v>
      </c>
      <c r="AA190" s="48">
        <f ca="1">IF(AND(K190&lt;=4,Y190&gt;Inputs!$B$32),MAX(C190,Inputs!$B$32),Y190)</f>
        <v>0</v>
      </c>
      <c r="AB190" s="48">
        <f ca="1">IF(AND(K190&lt;=7,Z190&gt;Inputs!$B$33),MAX(C190,Inputs!$B$33),Z190)</f>
        <v>0</v>
      </c>
      <c r="AC190" s="48">
        <f ca="1">IF(Y190&gt;Inputs!$B$34,Inputs!$B$34,AA190)</f>
        <v>0</v>
      </c>
      <c r="AD190" s="48">
        <f ca="1">IF(AB190&gt;Inputs!$B$34,Inputs!$B$34,AB190)</f>
        <v>0</v>
      </c>
      <c r="AE190" s="48">
        <f ca="1">IF(AC190&gt;Inputs!$B$34,Inputs!$B$34,AC190)</f>
        <v>0</v>
      </c>
      <c r="AF190" s="49">
        <f ca="1">IF(AND(E190=1,G190=0),Inputs!$B$3,AD190)</f>
        <v>0</v>
      </c>
      <c r="AG190" s="49">
        <f ca="1">IF(AND(E190=1,G190=0),Inputs!$B$3,AE190)</f>
        <v>0</v>
      </c>
    </row>
    <row r="191" spans="1:33" x14ac:dyDescent="0.25">
      <c r="A191" s="6">
        <f>'Salary and Rating'!A192</f>
        <v>0</v>
      </c>
      <c r="B191" s="6">
        <f>'Salary and Rating'!B192</f>
        <v>0</v>
      </c>
      <c r="C191" s="14">
        <f ca="1">'2012-2013'!AF191</f>
        <v>0</v>
      </c>
      <c r="D191" s="44">
        <f ca="1">IF('2012-2013'!G191=0,0,'2012-2013'!D191+1)</f>
        <v>0</v>
      </c>
      <c r="E191" s="48">
        <f>'2012-2013'!E191</f>
        <v>0</v>
      </c>
      <c r="F191" s="42">
        <f ca="1">IF('Salary and Rating'!F192=1,VLOOKUP(D191,'Attrition Probabilities'!$A$5:$E$45,2,TRUE),IF('Salary and Rating'!F192=2,VLOOKUP(D191,'Attrition Probabilities'!$A$5:$E$45,3,TRUE),IF('Salary and Rating'!F192=3,VLOOKUP(D191,'Attrition Probabilities'!$A$5:$E$45,4,TRUE),IF('Salary and Rating'!F192=4,VLOOKUP(D191,'Attrition Probabilities'!$A$5:$E$45,5,TRUE),0))))</f>
        <v>0</v>
      </c>
      <c r="G191" s="48">
        <f t="shared" ca="1" si="10"/>
        <v>0</v>
      </c>
      <c r="H191" s="48">
        <f ca="1">IF(E191=0,0,IF(RAND()&lt;'Demand Component Probability'!$B$4,1,0))</f>
        <v>0</v>
      </c>
      <c r="I191" s="48">
        <f ca="1">IF(E191=0,0,IF(RAND()&lt;'Demand Component Probability'!$B$5,1,0))</f>
        <v>0</v>
      </c>
      <c r="J191" s="48">
        <f ca="1">IF(E191=0,0,IF(RAND()&lt;'Demand Component Probability'!$B$6,1,0))</f>
        <v>0</v>
      </c>
      <c r="K191" s="48">
        <f ca="1">'Salary and Rating'!L192</f>
        <v>0</v>
      </c>
      <c r="L191" s="48">
        <f ca="1">IFERROR(IF(VLOOKUP(K191,Inputs!$A$20:$G$29,3,FALSE)="Stipend Award",VLOOKUP(K191,Inputs!$A$7:$G$16,3,FALSE),0),0)</f>
        <v>0</v>
      </c>
      <c r="M191" s="48">
        <f ca="1">IFERROR(IF(VLOOKUP(K191,Inputs!$A$20:$G$29,4,FALSE)="Stipend Award",VLOOKUP(K191,Inputs!$A$7:$G$16,4,FALSE),0),0)</f>
        <v>0</v>
      </c>
      <c r="N191" s="48">
        <f ca="1">IFERROR(IF(H191=1,IF(VLOOKUP(K191,Inputs!$A$20:$G$29,5,FALSE)="Stipend Award",VLOOKUP(K191,Inputs!$A$7:$G$16,5,FALSE),0),0),0)</f>
        <v>0</v>
      </c>
      <c r="O191" s="48">
        <f ca="1">IFERROR(IF(I191=1,IF(VLOOKUP(K191,Inputs!$A$20:$G$29,6,FALSE)="Stipend Award",VLOOKUP(K191,Inputs!$A$7:$G$16,6,FALSE),0),0),0)</f>
        <v>0</v>
      </c>
      <c r="P191" s="48">
        <f ca="1">IFERROR(IF(J191=1,IF(VLOOKUP(K191,Inputs!$A$20:$G$29,7,FALSE)="Stipend Award",VLOOKUP(K191,Inputs!$A$7:$G$16,7,FALSE),0),0),0)</f>
        <v>0</v>
      </c>
      <c r="Q191" s="48">
        <f ca="1">IFERROR(IF(VLOOKUP(K191,Inputs!$A$20:$G$29,3,FALSE)="Base Increase",VLOOKUP(K191,Inputs!$A$7:$G$16,3,FALSE),0),0)</f>
        <v>0</v>
      </c>
      <c r="R191" s="48">
        <f ca="1">IFERROR(IF(VLOOKUP(K191,Inputs!$A$20:$G$29,4,FALSE)="Base Increase",VLOOKUP(K191,Inputs!$A$7:$G$16,4,FALSE),0),0)</f>
        <v>0</v>
      </c>
      <c r="S191" s="48">
        <f ca="1">IFERROR(IF(H191=1,IF(VLOOKUP(K191,Inputs!$A$20:$G$29,5,FALSE)="Base Increase",VLOOKUP(K191,Inputs!$A$7:$G$16,5,FALSE),0),0),0)</f>
        <v>0</v>
      </c>
      <c r="T191" s="48">
        <f ca="1">IFERROR(IF(I191=1,IF(VLOOKUP(K191,Inputs!$A$20:$G$29,6,FALSE)="Base Increase",VLOOKUP(K191,Inputs!$A$7:$G$16,6,FALSE),0),0),0)</f>
        <v>0</v>
      </c>
      <c r="U191" s="48">
        <f ca="1">IFERROR(IF(J191=1,IF(VLOOKUP(K191,Inputs!$A$20:$G$29,7,FALSE)="Base Increase",VLOOKUP(K191,Inputs!$A$7:$G$16,7,FALSE),0),0),0)</f>
        <v>0</v>
      </c>
      <c r="V191" s="48">
        <f t="shared" ca="1" si="11"/>
        <v>0</v>
      </c>
      <c r="W191" s="48">
        <f t="shared" ca="1" si="12"/>
        <v>0</v>
      </c>
      <c r="X191" s="48">
        <f t="shared" ca="1" si="13"/>
        <v>0</v>
      </c>
      <c r="Y191" s="48">
        <f t="shared" ca="1" si="14"/>
        <v>0</v>
      </c>
      <c r="Z191" s="48">
        <f ca="1">IF(AND(K191&lt;=4,X191&gt;Inputs!$B$32),MAX(C191,Inputs!$B$32),X191)</f>
        <v>0</v>
      </c>
      <c r="AA191" s="48">
        <f ca="1">IF(AND(K191&lt;=4,Y191&gt;Inputs!$B$32),MAX(C191,Inputs!$B$32),Y191)</f>
        <v>0</v>
      </c>
      <c r="AB191" s="48">
        <f ca="1">IF(AND(K191&lt;=7,Z191&gt;Inputs!$B$33),MAX(C191,Inputs!$B$33),Z191)</f>
        <v>0</v>
      </c>
      <c r="AC191" s="48">
        <f ca="1">IF(Y191&gt;Inputs!$B$34,Inputs!$B$34,AA191)</f>
        <v>0</v>
      </c>
      <c r="AD191" s="48">
        <f ca="1">IF(AB191&gt;Inputs!$B$34,Inputs!$B$34,AB191)</f>
        <v>0</v>
      </c>
      <c r="AE191" s="48">
        <f ca="1">IF(AC191&gt;Inputs!$B$34,Inputs!$B$34,AC191)</f>
        <v>0</v>
      </c>
      <c r="AF191" s="49">
        <f ca="1">IF(AND(E191=1,G191=0),Inputs!$B$3,AD191)</f>
        <v>0</v>
      </c>
      <c r="AG191" s="49">
        <f ca="1">IF(AND(E191=1,G191=0),Inputs!$B$3,AE191)</f>
        <v>0</v>
      </c>
    </row>
    <row r="192" spans="1:33" x14ac:dyDescent="0.25">
      <c r="A192" s="6">
        <f>'Salary and Rating'!A193</f>
        <v>0</v>
      </c>
      <c r="B192" s="6">
        <f>'Salary and Rating'!B193</f>
        <v>0</v>
      </c>
      <c r="C192" s="14">
        <f ca="1">'2012-2013'!AF192</f>
        <v>0</v>
      </c>
      <c r="D192" s="44">
        <f ca="1">IF('2012-2013'!G192=0,0,'2012-2013'!D192+1)</f>
        <v>0</v>
      </c>
      <c r="E192" s="48">
        <f>'2012-2013'!E192</f>
        <v>0</v>
      </c>
      <c r="F192" s="42">
        <f ca="1">IF('Salary and Rating'!F193=1,VLOOKUP(D192,'Attrition Probabilities'!$A$5:$E$45,2,TRUE),IF('Salary and Rating'!F193=2,VLOOKUP(D192,'Attrition Probabilities'!$A$5:$E$45,3,TRUE),IF('Salary and Rating'!F193=3,VLOOKUP(D192,'Attrition Probabilities'!$A$5:$E$45,4,TRUE),IF('Salary and Rating'!F193=4,VLOOKUP(D192,'Attrition Probabilities'!$A$5:$E$45,5,TRUE),0))))</f>
        <v>0</v>
      </c>
      <c r="G192" s="48">
        <f t="shared" ca="1" si="10"/>
        <v>0</v>
      </c>
      <c r="H192" s="48">
        <f ca="1">IF(E192=0,0,IF(RAND()&lt;'Demand Component Probability'!$B$4,1,0))</f>
        <v>0</v>
      </c>
      <c r="I192" s="48">
        <f ca="1">IF(E192=0,0,IF(RAND()&lt;'Demand Component Probability'!$B$5,1,0))</f>
        <v>0</v>
      </c>
      <c r="J192" s="48">
        <f ca="1">IF(E192=0,0,IF(RAND()&lt;'Demand Component Probability'!$B$6,1,0))</f>
        <v>0</v>
      </c>
      <c r="K192" s="48">
        <f ca="1">'Salary and Rating'!L193</f>
        <v>0</v>
      </c>
      <c r="L192" s="48">
        <f ca="1">IFERROR(IF(VLOOKUP(K192,Inputs!$A$20:$G$29,3,FALSE)="Stipend Award",VLOOKUP(K192,Inputs!$A$7:$G$16,3,FALSE),0),0)</f>
        <v>0</v>
      </c>
      <c r="M192" s="48">
        <f ca="1">IFERROR(IF(VLOOKUP(K192,Inputs!$A$20:$G$29,4,FALSE)="Stipend Award",VLOOKUP(K192,Inputs!$A$7:$G$16,4,FALSE),0),0)</f>
        <v>0</v>
      </c>
      <c r="N192" s="48">
        <f ca="1">IFERROR(IF(H192=1,IF(VLOOKUP(K192,Inputs!$A$20:$G$29,5,FALSE)="Stipend Award",VLOOKUP(K192,Inputs!$A$7:$G$16,5,FALSE),0),0),0)</f>
        <v>0</v>
      </c>
      <c r="O192" s="48">
        <f ca="1">IFERROR(IF(I192=1,IF(VLOOKUP(K192,Inputs!$A$20:$G$29,6,FALSE)="Stipend Award",VLOOKUP(K192,Inputs!$A$7:$G$16,6,FALSE),0),0),0)</f>
        <v>0</v>
      </c>
      <c r="P192" s="48">
        <f ca="1">IFERROR(IF(J192=1,IF(VLOOKUP(K192,Inputs!$A$20:$G$29,7,FALSE)="Stipend Award",VLOOKUP(K192,Inputs!$A$7:$G$16,7,FALSE),0),0),0)</f>
        <v>0</v>
      </c>
      <c r="Q192" s="48">
        <f ca="1">IFERROR(IF(VLOOKUP(K192,Inputs!$A$20:$G$29,3,FALSE)="Base Increase",VLOOKUP(K192,Inputs!$A$7:$G$16,3,FALSE),0),0)</f>
        <v>0</v>
      </c>
      <c r="R192" s="48">
        <f ca="1">IFERROR(IF(VLOOKUP(K192,Inputs!$A$20:$G$29,4,FALSE)="Base Increase",VLOOKUP(K192,Inputs!$A$7:$G$16,4,FALSE),0),0)</f>
        <v>0</v>
      </c>
      <c r="S192" s="48">
        <f ca="1">IFERROR(IF(H192=1,IF(VLOOKUP(K192,Inputs!$A$20:$G$29,5,FALSE)="Base Increase",VLOOKUP(K192,Inputs!$A$7:$G$16,5,FALSE),0),0),0)</f>
        <v>0</v>
      </c>
      <c r="T192" s="48">
        <f ca="1">IFERROR(IF(I192=1,IF(VLOOKUP(K192,Inputs!$A$20:$G$29,6,FALSE)="Base Increase",VLOOKUP(K192,Inputs!$A$7:$G$16,6,FALSE),0),0),0)</f>
        <v>0</v>
      </c>
      <c r="U192" s="48">
        <f ca="1">IFERROR(IF(J192=1,IF(VLOOKUP(K192,Inputs!$A$20:$G$29,7,FALSE)="Base Increase",VLOOKUP(K192,Inputs!$A$7:$G$16,7,FALSE),0),0),0)</f>
        <v>0</v>
      </c>
      <c r="V192" s="48">
        <f t="shared" ca="1" si="11"/>
        <v>0</v>
      </c>
      <c r="W192" s="48">
        <f t="shared" ca="1" si="12"/>
        <v>0</v>
      </c>
      <c r="X192" s="48">
        <f t="shared" ca="1" si="13"/>
        <v>0</v>
      </c>
      <c r="Y192" s="48">
        <f t="shared" ca="1" si="14"/>
        <v>0</v>
      </c>
      <c r="Z192" s="48">
        <f ca="1">IF(AND(K192&lt;=4,X192&gt;Inputs!$B$32),MAX(C192,Inputs!$B$32),X192)</f>
        <v>0</v>
      </c>
      <c r="AA192" s="48">
        <f ca="1">IF(AND(K192&lt;=4,Y192&gt;Inputs!$B$32),MAX(C192,Inputs!$B$32),Y192)</f>
        <v>0</v>
      </c>
      <c r="AB192" s="48">
        <f ca="1">IF(AND(K192&lt;=7,Z192&gt;Inputs!$B$33),MAX(C192,Inputs!$B$33),Z192)</f>
        <v>0</v>
      </c>
      <c r="AC192" s="48">
        <f ca="1">IF(Y192&gt;Inputs!$B$34,Inputs!$B$34,AA192)</f>
        <v>0</v>
      </c>
      <c r="AD192" s="48">
        <f ca="1">IF(AB192&gt;Inputs!$B$34,Inputs!$B$34,AB192)</f>
        <v>0</v>
      </c>
      <c r="AE192" s="48">
        <f ca="1">IF(AC192&gt;Inputs!$B$34,Inputs!$B$34,AC192)</f>
        <v>0</v>
      </c>
      <c r="AF192" s="49">
        <f ca="1">IF(AND(E192=1,G192=0),Inputs!$B$3,AD192)</f>
        <v>0</v>
      </c>
      <c r="AG192" s="49">
        <f ca="1">IF(AND(E192=1,G192=0),Inputs!$B$3,AE192)</f>
        <v>0</v>
      </c>
    </row>
    <row r="193" spans="1:33" x14ac:dyDescent="0.25">
      <c r="A193" s="6">
        <f>'Salary and Rating'!A194</f>
        <v>0</v>
      </c>
      <c r="B193" s="6">
        <f>'Salary and Rating'!B194</f>
        <v>0</v>
      </c>
      <c r="C193" s="14">
        <f ca="1">'2012-2013'!AF193</f>
        <v>0</v>
      </c>
      <c r="D193" s="44">
        <f ca="1">IF('2012-2013'!G193=0,0,'2012-2013'!D193+1)</f>
        <v>0</v>
      </c>
      <c r="E193" s="48">
        <f>'2012-2013'!E193</f>
        <v>0</v>
      </c>
      <c r="F193" s="42">
        <f ca="1">IF('Salary and Rating'!F194=1,VLOOKUP(D193,'Attrition Probabilities'!$A$5:$E$45,2,TRUE),IF('Salary and Rating'!F194=2,VLOOKUP(D193,'Attrition Probabilities'!$A$5:$E$45,3,TRUE),IF('Salary and Rating'!F194=3,VLOOKUP(D193,'Attrition Probabilities'!$A$5:$E$45,4,TRUE),IF('Salary and Rating'!F194=4,VLOOKUP(D193,'Attrition Probabilities'!$A$5:$E$45,5,TRUE),0))))</f>
        <v>0</v>
      </c>
      <c r="G193" s="48">
        <f t="shared" ca="1" si="10"/>
        <v>0</v>
      </c>
      <c r="H193" s="48">
        <f ca="1">IF(E193=0,0,IF(RAND()&lt;'Demand Component Probability'!$B$4,1,0))</f>
        <v>0</v>
      </c>
      <c r="I193" s="48">
        <f ca="1">IF(E193=0,0,IF(RAND()&lt;'Demand Component Probability'!$B$5,1,0))</f>
        <v>0</v>
      </c>
      <c r="J193" s="48">
        <f ca="1">IF(E193=0,0,IF(RAND()&lt;'Demand Component Probability'!$B$6,1,0))</f>
        <v>0</v>
      </c>
      <c r="K193" s="48">
        <f ca="1">'Salary and Rating'!L194</f>
        <v>0</v>
      </c>
      <c r="L193" s="48">
        <f ca="1">IFERROR(IF(VLOOKUP(K193,Inputs!$A$20:$G$29,3,FALSE)="Stipend Award",VLOOKUP(K193,Inputs!$A$7:$G$16,3,FALSE),0),0)</f>
        <v>0</v>
      </c>
      <c r="M193" s="48">
        <f ca="1">IFERROR(IF(VLOOKUP(K193,Inputs!$A$20:$G$29,4,FALSE)="Stipend Award",VLOOKUP(K193,Inputs!$A$7:$G$16,4,FALSE),0),0)</f>
        <v>0</v>
      </c>
      <c r="N193" s="48">
        <f ca="1">IFERROR(IF(H193=1,IF(VLOOKUP(K193,Inputs!$A$20:$G$29,5,FALSE)="Stipend Award",VLOOKUP(K193,Inputs!$A$7:$G$16,5,FALSE),0),0),0)</f>
        <v>0</v>
      </c>
      <c r="O193" s="48">
        <f ca="1">IFERROR(IF(I193=1,IF(VLOOKUP(K193,Inputs!$A$20:$G$29,6,FALSE)="Stipend Award",VLOOKUP(K193,Inputs!$A$7:$G$16,6,FALSE),0),0),0)</f>
        <v>0</v>
      </c>
      <c r="P193" s="48">
        <f ca="1">IFERROR(IF(J193=1,IF(VLOOKUP(K193,Inputs!$A$20:$G$29,7,FALSE)="Stipend Award",VLOOKUP(K193,Inputs!$A$7:$G$16,7,FALSE),0),0),0)</f>
        <v>0</v>
      </c>
      <c r="Q193" s="48">
        <f ca="1">IFERROR(IF(VLOOKUP(K193,Inputs!$A$20:$G$29,3,FALSE)="Base Increase",VLOOKUP(K193,Inputs!$A$7:$G$16,3,FALSE),0),0)</f>
        <v>0</v>
      </c>
      <c r="R193" s="48">
        <f ca="1">IFERROR(IF(VLOOKUP(K193,Inputs!$A$20:$G$29,4,FALSE)="Base Increase",VLOOKUP(K193,Inputs!$A$7:$G$16,4,FALSE),0),0)</f>
        <v>0</v>
      </c>
      <c r="S193" s="48">
        <f ca="1">IFERROR(IF(H193=1,IF(VLOOKUP(K193,Inputs!$A$20:$G$29,5,FALSE)="Base Increase",VLOOKUP(K193,Inputs!$A$7:$G$16,5,FALSE),0),0),0)</f>
        <v>0</v>
      </c>
      <c r="T193" s="48">
        <f ca="1">IFERROR(IF(I193=1,IF(VLOOKUP(K193,Inputs!$A$20:$G$29,6,FALSE)="Base Increase",VLOOKUP(K193,Inputs!$A$7:$G$16,6,FALSE),0),0),0)</f>
        <v>0</v>
      </c>
      <c r="U193" s="48">
        <f ca="1">IFERROR(IF(J193=1,IF(VLOOKUP(K193,Inputs!$A$20:$G$29,7,FALSE)="Base Increase",VLOOKUP(K193,Inputs!$A$7:$G$16,7,FALSE),0),0),0)</f>
        <v>0</v>
      </c>
      <c r="V193" s="48">
        <f t="shared" ca="1" si="11"/>
        <v>0</v>
      </c>
      <c r="W193" s="48">
        <f t="shared" ca="1" si="12"/>
        <v>0</v>
      </c>
      <c r="X193" s="48">
        <f t="shared" ca="1" si="13"/>
        <v>0</v>
      </c>
      <c r="Y193" s="48">
        <f t="shared" ca="1" si="14"/>
        <v>0</v>
      </c>
      <c r="Z193" s="48">
        <f ca="1">IF(AND(K193&lt;=4,X193&gt;Inputs!$B$32),MAX(C193,Inputs!$B$32),X193)</f>
        <v>0</v>
      </c>
      <c r="AA193" s="48">
        <f ca="1">IF(AND(K193&lt;=4,Y193&gt;Inputs!$B$32),MAX(C193,Inputs!$B$32),Y193)</f>
        <v>0</v>
      </c>
      <c r="AB193" s="48">
        <f ca="1">IF(AND(K193&lt;=7,Z193&gt;Inputs!$B$33),MAX(C193,Inputs!$B$33),Z193)</f>
        <v>0</v>
      </c>
      <c r="AC193" s="48">
        <f ca="1">IF(Y193&gt;Inputs!$B$34,Inputs!$B$34,AA193)</f>
        <v>0</v>
      </c>
      <c r="AD193" s="48">
        <f ca="1">IF(AB193&gt;Inputs!$B$34,Inputs!$B$34,AB193)</f>
        <v>0</v>
      </c>
      <c r="AE193" s="48">
        <f ca="1">IF(AC193&gt;Inputs!$B$34,Inputs!$B$34,AC193)</f>
        <v>0</v>
      </c>
      <c r="AF193" s="49">
        <f ca="1">IF(AND(E193=1,G193=0),Inputs!$B$3,AD193)</f>
        <v>0</v>
      </c>
      <c r="AG193" s="49">
        <f ca="1">IF(AND(E193=1,G193=0),Inputs!$B$3,AE193)</f>
        <v>0</v>
      </c>
    </row>
    <row r="194" spans="1:33" x14ac:dyDescent="0.25">
      <c r="A194" s="6">
        <f>'Salary and Rating'!A195</f>
        <v>0</v>
      </c>
      <c r="B194" s="6">
        <f>'Salary and Rating'!B195</f>
        <v>0</v>
      </c>
      <c r="C194" s="14">
        <f ca="1">'2012-2013'!AF194</f>
        <v>0</v>
      </c>
      <c r="D194" s="44">
        <f ca="1">IF('2012-2013'!G194=0,0,'2012-2013'!D194+1)</f>
        <v>0</v>
      </c>
      <c r="E194" s="48">
        <f>'2012-2013'!E194</f>
        <v>0</v>
      </c>
      <c r="F194" s="42">
        <f ca="1">IF('Salary and Rating'!F195=1,VLOOKUP(D194,'Attrition Probabilities'!$A$5:$E$45,2,TRUE),IF('Salary and Rating'!F195=2,VLOOKUP(D194,'Attrition Probabilities'!$A$5:$E$45,3,TRUE),IF('Salary and Rating'!F195=3,VLOOKUP(D194,'Attrition Probabilities'!$A$5:$E$45,4,TRUE),IF('Salary and Rating'!F195=4,VLOOKUP(D194,'Attrition Probabilities'!$A$5:$E$45,5,TRUE),0))))</f>
        <v>0</v>
      </c>
      <c r="G194" s="48">
        <f t="shared" ca="1" si="10"/>
        <v>0</v>
      </c>
      <c r="H194" s="48">
        <f ca="1">IF(E194=0,0,IF(RAND()&lt;'Demand Component Probability'!$B$4,1,0))</f>
        <v>0</v>
      </c>
      <c r="I194" s="48">
        <f ca="1">IF(E194=0,0,IF(RAND()&lt;'Demand Component Probability'!$B$5,1,0))</f>
        <v>0</v>
      </c>
      <c r="J194" s="48">
        <f ca="1">IF(E194=0,0,IF(RAND()&lt;'Demand Component Probability'!$B$6,1,0))</f>
        <v>0</v>
      </c>
      <c r="K194" s="48">
        <f ca="1">'Salary and Rating'!L195</f>
        <v>0</v>
      </c>
      <c r="L194" s="48">
        <f ca="1">IFERROR(IF(VLOOKUP(K194,Inputs!$A$20:$G$29,3,FALSE)="Stipend Award",VLOOKUP(K194,Inputs!$A$7:$G$16,3,FALSE),0),0)</f>
        <v>0</v>
      </c>
      <c r="M194" s="48">
        <f ca="1">IFERROR(IF(VLOOKUP(K194,Inputs!$A$20:$G$29,4,FALSE)="Stipend Award",VLOOKUP(K194,Inputs!$A$7:$G$16,4,FALSE),0),0)</f>
        <v>0</v>
      </c>
      <c r="N194" s="48">
        <f ca="1">IFERROR(IF(H194=1,IF(VLOOKUP(K194,Inputs!$A$20:$G$29,5,FALSE)="Stipend Award",VLOOKUP(K194,Inputs!$A$7:$G$16,5,FALSE),0),0),0)</f>
        <v>0</v>
      </c>
      <c r="O194" s="48">
        <f ca="1">IFERROR(IF(I194=1,IF(VLOOKUP(K194,Inputs!$A$20:$G$29,6,FALSE)="Stipend Award",VLOOKUP(K194,Inputs!$A$7:$G$16,6,FALSE),0),0),0)</f>
        <v>0</v>
      </c>
      <c r="P194" s="48">
        <f ca="1">IFERROR(IF(J194=1,IF(VLOOKUP(K194,Inputs!$A$20:$G$29,7,FALSE)="Stipend Award",VLOOKUP(K194,Inputs!$A$7:$G$16,7,FALSE),0),0),0)</f>
        <v>0</v>
      </c>
      <c r="Q194" s="48">
        <f ca="1">IFERROR(IF(VLOOKUP(K194,Inputs!$A$20:$G$29,3,FALSE)="Base Increase",VLOOKUP(K194,Inputs!$A$7:$G$16,3,FALSE),0),0)</f>
        <v>0</v>
      </c>
      <c r="R194" s="48">
        <f ca="1">IFERROR(IF(VLOOKUP(K194,Inputs!$A$20:$G$29,4,FALSE)="Base Increase",VLOOKUP(K194,Inputs!$A$7:$G$16,4,FALSE),0),0)</f>
        <v>0</v>
      </c>
      <c r="S194" s="48">
        <f ca="1">IFERROR(IF(H194=1,IF(VLOOKUP(K194,Inputs!$A$20:$G$29,5,FALSE)="Base Increase",VLOOKUP(K194,Inputs!$A$7:$G$16,5,FALSE),0),0),0)</f>
        <v>0</v>
      </c>
      <c r="T194" s="48">
        <f ca="1">IFERROR(IF(I194=1,IF(VLOOKUP(K194,Inputs!$A$20:$G$29,6,FALSE)="Base Increase",VLOOKUP(K194,Inputs!$A$7:$G$16,6,FALSE),0),0),0)</f>
        <v>0</v>
      </c>
      <c r="U194" s="48">
        <f ca="1">IFERROR(IF(J194=1,IF(VLOOKUP(K194,Inputs!$A$20:$G$29,7,FALSE)="Base Increase",VLOOKUP(K194,Inputs!$A$7:$G$16,7,FALSE),0),0),0)</f>
        <v>0</v>
      </c>
      <c r="V194" s="48">
        <f t="shared" ca="1" si="11"/>
        <v>0</v>
      </c>
      <c r="W194" s="48">
        <f t="shared" ca="1" si="12"/>
        <v>0</v>
      </c>
      <c r="X194" s="48">
        <f t="shared" ca="1" si="13"/>
        <v>0</v>
      </c>
      <c r="Y194" s="48">
        <f t="shared" ca="1" si="14"/>
        <v>0</v>
      </c>
      <c r="Z194" s="48">
        <f ca="1">IF(AND(K194&lt;=4,X194&gt;Inputs!$B$32),MAX(C194,Inputs!$B$32),X194)</f>
        <v>0</v>
      </c>
      <c r="AA194" s="48">
        <f ca="1">IF(AND(K194&lt;=4,Y194&gt;Inputs!$B$32),MAX(C194,Inputs!$B$32),Y194)</f>
        <v>0</v>
      </c>
      <c r="AB194" s="48">
        <f ca="1">IF(AND(K194&lt;=7,Z194&gt;Inputs!$B$33),MAX(C194,Inputs!$B$33),Z194)</f>
        <v>0</v>
      </c>
      <c r="AC194" s="48">
        <f ca="1">IF(Y194&gt;Inputs!$B$34,Inputs!$B$34,AA194)</f>
        <v>0</v>
      </c>
      <c r="AD194" s="48">
        <f ca="1">IF(AB194&gt;Inputs!$B$34,Inputs!$B$34,AB194)</f>
        <v>0</v>
      </c>
      <c r="AE194" s="48">
        <f ca="1">IF(AC194&gt;Inputs!$B$34,Inputs!$B$34,AC194)</f>
        <v>0</v>
      </c>
      <c r="AF194" s="49">
        <f ca="1">IF(AND(E194=1,G194=0),Inputs!$B$3,AD194)</f>
        <v>0</v>
      </c>
      <c r="AG194" s="49">
        <f ca="1">IF(AND(E194=1,G194=0),Inputs!$B$3,AE194)</f>
        <v>0</v>
      </c>
    </row>
    <row r="195" spans="1:33" x14ac:dyDescent="0.25">
      <c r="A195" s="6">
        <f>'Salary and Rating'!A196</f>
        <v>0</v>
      </c>
      <c r="B195" s="6">
        <f>'Salary and Rating'!B196</f>
        <v>0</v>
      </c>
      <c r="C195" s="14">
        <f ca="1">'2012-2013'!AF195</f>
        <v>0</v>
      </c>
      <c r="D195" s="44">
        <f ca="1">IF('2012-2013'!G195=0,0,'2012-2013'!D195+1)</f>
        <v>0</v>
      </c>
      <c r="E195" s="48">
        <f>'2012-2013'!E195</f>
        <v>0</v>
      </c>
      <c r="F195" s="42">
        <f ca="1">IF('Salary and Rating'!F196=1,VLOOKUP(D195,'Attrition Probabilities'!$A$5:$E$45,2,TRUE),IF('Salary and Rating'!F196=2,VLOOKUP(D195,'Attrition Probabilities'!$A$5:$E$45,3,TRUE),IF('Salary and Rating'!F196=3,VLOOKUP(D195,'Attrition Probabilities'!$A$5:$E$45,4,TRUE),IF('Salary and Rating'!F196=4,VLOOKUP(D195,'Attrition Probabilities'!$A$5:$E$45,5,TRUE),0))))</f>
        <v>0</v>
      </c>
      <c r="G195" s="48">
        <f t="shared" ca="1" si="10"/>
        <v>0</v>
      </c>
      <c r="H195" s="48">
        <f ca="1">IF(E195=0,0,IF(RAND()&lt;'Demand Component Probability'!$B$4,1,0))</f>
        <v>0</v>
      </c>
      <c r="I195" s="48">
        <f ca="1">IF(E195=0,0,IF(RAND()&lt;'Demand Component Probability'!$B$5,1,0))</f>
        <v>0</v>
      </c>
      <c r="J195" s="48">
        <f ca="1">IF(E195=0,0,IF(RAND()&lt;'Demand Component Probability'!$B$6,1,0))</f>
        <v>0</v>
      </c>
      <c r="K195" s="48">
        <f ca="1">'Salary and Rating'!L196</f>
        <v>0</v>
      </c>
      <c r="L195" s="48">
        <f ca="1">IFERROR(IF(VLOOKUP(K195,Inputs!$A$20:$G$29,3,FALSE)="Stipend Award",VLOOKUP(K195,Inputs!$A$7:$G$16,3,FALSE),0),0)</f>
        <v>0</v>
      </c>
      <c r="M195" s="48">
        <f ca="1">IFERROR(IF(VLOOKUP(K195,Inputs!$A$20:$G$29,4,FALSE)="Stipend Award",VLOOKUP(K195,Inputs!$A$7:$G$16,4,FALSE),0),0)</f>
        <v>0</v>
      </c>
      <c r="N195" s="48">
        <f ca="1">IFERROR(IF(H195=1,IF(VLOOKUP(K195,Inputs!$A$20:$G$29,5,FALSE)="Stipend Award",VLOOKUP(K195,Inputs!$A$7:$G$16,5,FALSE),0),0),0)</f>
        <v>0</v>
      </c>
      <c r="O195" s="48">
        <f ca="1">IFERROR(IF(I195=1,IF(VLOOKUP(K195,Inputs!$A$20:$G$29,6,FALSE)="Stipend Award",VLOOKUP(K195,Inputs!$A$7:$G$16,6,FALSE),0),0),0)</f>
        <v>0</v>
      </c>
      <c r="P195" s="48">
        <f ca="1">IFERROR(IF(J195=1,IF(VLOOKUP(K195,Inputs!$A$20:$G$29,7,FALSE)="Stipend Award",VLOOKUP(K195,Inputs!$A$7:$G$16,7,FALSE),0),0),0)</f>
        <v>0</v>
      </c>
      <c r="Q195" s="48">
        <f ca="1">IFERROR(IF(VLOOKUP(K195,Inputs!$A$20:$G$29,3,FALSE)="Base Increase",VLOOKUP(K195,Inputs!$A$7:$G$16,3,FALSE),0),0)</f>
        <v>0</v>
      </c>
      <c r="R195" s="48">
        <f ca="1">IFERROR(IF(VLOOKUP(K195,Inputs!$A$20:$G$29,4,FALSE)="Base Increase",VLOOKUP(K195,Inputs!$A$7:$G$16,4,FALSE),0),0)</f>
        <v>0</v>
      </c>
      <c r="S195" s="48">
        <f ca="1">IFERROR(IF(H195=1,IF(VLOOKUP(K195,Inputs!$A$20:$G$29,5,FALSE)="Base Increase",VLOOKUP(K195,Inputs!$A$7:$G$16,5,FALSE),0),0),0)</f>
        <v>0</v>
      </c>
      <c r="T195" s="48">
        <f ca="1">IFERROR(IF(I195=1,IF(VLOOKUP(K195,Inputs!$A$20:$G$29,6,FALSE)="Base Increase",VLOOKUP(K195,Inputs!$A$7:$G$16,6,FALSE),0),0),0)</f>
        <v>0</v>
      </c>
      <c r="U195" s="48">
        <f ca="1">IFERROR(IF(J195=1,IF(VLOOKUP(K195,Inputs!$A$20:$G$29,7,FALSE)="Base Increase",VLOOKUP(K195,Inputs!$A$7:$G$16,7,FALSE),0),0),0)</f>
        <v>0</v>
      </c>
      <c r="V195" s="48">
        <f t="shared" ca="1" si="11"/>
        <v>0</v>
      </c>
      <c r="W195" s="48">
        <f t="shared" ca="1" si="12"/>
        <v>0</v>
      </c>
      <c r="X195" s="48">
        <f t="shared" ca="1" si="13"/>
        <v>0</v>
      </c>
      <c r="Y195" s="48">
        <f t="shared" ca="1" si="14"/>
        <v>0</v>
      </c>
      <c r="Z195" s="48">
        <f ca="1">IF(AND(K195&lt;=4,X195&gt;Inputs!$B$32),MAX(C195,Inputs!$B$32),X195)</f>
        <v>0</v>
      </c>
      <c r="AA195" s="48">
        <f ca="1">IF(AND(K195&lt;=4,Y195&gt;Inputs!$B$32),MAX(C195,Inputs!$B$32),Y195)</f>
        <v>0</v>
      </c>
      <c r="AB195" s="48">
        <f ca="1">IF(AND(K195&lt;=7,Z195&gt;Inputs!$B$33),MAX(C195,Inputs!$B$33),Z195)</f>
        <v>0</v>
      </c>
      <c r="AC195" s="48">
        <f ca="1">IF(Y195&gt;Inputs!$B$34,Inputs!$B$34,AA195)</f>
        <v>0</v>
      </c>
      <c r="AD195" s="48">
        <f ca="1">IF(AB195&gt;Inputs!$B$34,Inputs!$B$34,AB195)</f>
        <v>0</v>
      </c>
      <c r="AE195" s="48">
        <f ca="1">IF(AC195&gt;Inputs!$B$34,Inputs!$B$34,AC195)</f>
        <v>0</v>
      </c>
      <c r="AF195" s="49">
        <f ca="1">IF(AND(E195=1,G195=0),Inputs!$B$3,AD195)</f>
        <v>0</v>
      </c>
      <c r="AG195" s="49">
        <f ca="1">IF(AND(E195=1,G195=0),Inputs!$B$3,AE195)</f>
        <v>0</v>
      </c>
    </row>
    <row r="196" spans="1:33" x14ac:dyDescent="0.25">
      <c r="A196" s="6">
        <f>'Salary and Rating'!A197</f>
        <v>0</v>
      </c>
      <c r="B196" s="6">
        <f>'Salary and Rating'!B197</f>
        <v>0</v>
      </c>
      <c r="C196" s="14">
        <f ca="1">'2012-2013'!AF196</f>
        <v>0</v>
      </c>
      <c r="D196" s="44">
        <f ca="1">IF('2012-2013'!G196=0,0,'2012-2013'!D196+1)</f>
        <v>0</v>
      </c>
      <c r="E196" s="48">
        <f>'2012-2013'!E196</f>
        <v>0</v>
      </c>
      <c r="F196" s="42">
        <f ca="1">IF('Salary and Rating'!F197=1,VLOOKUP(D196,'Attrition Probabilities'!$A$5:$E$45,2,TRUE),IF('Salary and Rating'!F197=2,VLOOKUP(D196,'Attrition Probabilities'!$A$5:$E$45,3,TRUE),IF('Salary and Rating'!F197=3,VLOOKUP(D196,'Attrition Probabilities'!$A$5:$E$45,4,TRUE),IF('Salary and Rating'!F197=4,VLOOKUP(D196,'Attrition Probabilities'!$A$5:$E$45,5,TRUE),0))))</f>
        <v>0</v>
      </c>
      <c r="G196" s="48">
        <f t="shared" ca="1" si="10"/>
        <v>0</v>
      </c>
      <c r="H196" s="48">
        <f ca="1">IF(E196=0,0,IF(RAND()&lt;'Demand Component Probability'!$B$4,1,0))</f>
        <v>0</v>
      </c>
      <c r="I196" s="48">
        <f ca="1">IF(E196=0,0,IF(RAND()&lt;'Demand Component Probability'!$B$5,1,0))</f>
        <v>0</v>
      </c>
      <c r="J196" s="48">
        <f ca="1">IF(E196=0,0,IF(RAND()&lt;'Demand Component Probability'!$B$6,1,0))</f>
        <v>0</v>
      </c>
      <c r="K196" s="48">
        <f ca="1">'Salary and Rating'!L197</f>
        <v>0</v>
      </c>
      <c r="L196" s="48">
        <f ca="1">IFERROR(IF(VLOOKUP(K196,Inputs!$A$20:$G$29,3,FALSE)="Stipend Award",VLOOKUP(K196,Inputs!$A$7:$G$16,3,FALSE),0),0)</f>
        <v>0</v>
      </c>
      <c r="M196" s="48">
        <f ca="1">IFERROR(IF(VLOOKUP(K196,Inputs!$A$20:$G$29,4,FALSE)="Stipend Award",VLOOKUP(K196,Inputs!$A$7:$G$16,4,FALSE),0),0)</f>
        <v>0</v>
      </c>
      <c r="N196" s="48">
        <f ca="1">IFERROR(IF(H196=1,IF(VLOOKUP(K196,Inputs!$A$20:$G$29,5,FALSE)="Stipend Award",VLOOKUP(K196,Inputs!$A$7:$G$16,5,FALSE),0),0),0)</f>
        <v>0</v>
      </c>
      <c r="O196" s="48">
        <f ca="1">IFERROR(IF(I196=1,IF(VLOOKUP(K196,Inputs!$A$20:$G$29,6,FALSE)="Stipend Award",VLOOKUP(K196,Inputs!$A$7:$G$16,6,FALSE),0),0),0)</f>
        <v>0</v>
      </c>
      <c r="P196" s="48">
        <f ca="1">IFERROR(IF(J196=1,IF(VLOOKUP(K196,Inputs!$A$20:$G$29,7,FALSE)="Stipend Award",VLOOKUP(K196,Inputs!$A$7:$G$16,7,FALSE),0),0),0)</f>
        <v>0</v>
      </c>
      <c r="Q196" s="48">
        <f ca="1">IFERROR(IF(VLOOKUP(K196,Inputs!$A$20:$G$29,3,FALSE)="Base Increase",VLOOKUP(K196,Inputs!$A$7:$G$16,3,FALSE),0),0)</f>
        <v>0</v>
      </c>
      <c r="R196" s="48">
        <f ca="1">IFERROR(IF(VLOOKUP(K196,Inputs!$A$20:$G$29,4,FALSE)="Base Increase",VLOOKUP(K196,Inputs!$A$7:$G$16,4,FALSE),0),0)</f>
        <v>0</v>
      </c>
      <c r="S196" s="48">
        <f ca="1">IFERROR(IF(H196=1,IF(VLOOKUP(K196,Inputs!$A$20:$G$29,5,FALSE)="Base Increase",VLOOKUP(K196,Inputs!$A$7:$G$16,5,FALSE),0),0),0)</f>
        <v>0</v>
      </c>
      <c r="T196" s="48">
        <f ca="1">IFERROR(IF(I196=1,IF(VLOOKUP(K196,Inputs!$A$20:$G$29,6,FALSE)="Base Increase",VLOOKUP(K196,Inputs!$A$7:$G$16,6,FALSE),0),0),0)</f>
        <v>0</v>
      </c>
      <c r="U196" s="48">
        <f ca="1">IFERROR(IF(J196=1,IF(VLOOKUP(K196,Inputs!$A$20:$G$29,7,FALSE)="Base Increase",VLOOKUP(K196,Inputs!$A$7:$G$16,7,FALSE),0),0),0)</f>
        <v>0</v>
      </c>
      <c r="V196" s="48">
        <f t="shared" ca="1" si="11"/>
        <v>0</v>
      </c>
      <c r="W196" s="48">
        <f t="shared" ca="1" si="12"/>
        <v>0</v>
      </c>
      <c r="X196" s="48">
        <f t="shared" ca="1" si="13"/>
        <v>0</v>
      </c>
      <c r="Y196" s="48">
        <f t="shared" ca="1" si="14"/>
        <v>0</v>
      </c>
      <c r="Z196" s="48">
        <f ca="1">IF(AND(K196&lt;=4,X196&gt;Inputs!$B$32),MAX(C196,Inputs!$B$32),X196)</f>
        <v>0</v>
      </c>
      <c r="AA196" s="48">
        <f ca="1">IF(AND(K196&lt;=4,Y196&gt;Inputs!$B$32),MAX(C196,Inputs!$B$32),Y196)</f>
        <v>0</v>
      </c>
      <c r="AB196" s="48">
        <f ca="1">IF(AND(K196&lt;=7,Z196&gt;Inputs!$B$33),MAX(C196,Inputs!$B$33),Z196)</f>
        <v>0</v>
      </c>
      <c r="AC196" s="48">
        <f ca="1">IF(Y196&gt;Inputs!$B$34,Inputs!$B$34,AA196)</f>
        <v>0</v>
      </c>
      <c r="AD196" s="48">
        <f ca="1">IF(AB196&gt;Inputs!$B$34,Inputs!$B$34,AB196)</f>
        <v>0</v>
      </c>
      <c r="AE196" s="48">
        <f ca="1">IF(AC196&gt;Inputs!$B$34,Inputs!$B$34,AC196)</f>
        <v>0</v>
      </c>
      <c r="AF196" s="49">
        <f ca="1">IF(AND(E196=1,G196=0),Inputs!$B$3,AD196)</f>
        <v>0</v>
      </c>
      <c r="AG196" s="49">
        <f ca="1">IF(AND(E196=1,G196=0),Inputs!$B$3,AE196)</f>
        <v>0</v>
      </c>
    </row>
    <row r="197" spans="1:33" x14ac:dyDescent="0.25">
      <c r="A197" s="6">
        <f>'Salary and Rating'!A198</f>
        <v>0</v>
      </c>
      <c r="B197" s="6">
        <f>'Salary and Rating'!B198</f>
        <v>0</v>
      </c>
      <c r="C197" s="14">
        <f ca="1">'2012-2013'!AF197</f>
        <v>0</v>
      </c>
      <c r="D197" s="44">
        <f ca="1">IF('2012-2013'!G197=0,0,'2012-2013'!D197+1)</f>
        <v>0</v>
      </c>
      <c r="E197" s="48">
        <f>'2012-2013'!E197</f>
        <v>0</v>
      </c>
      <c r="F197" s="42">
        <f ca="1">IF('Salary and Rating'!F198=1,VLOOKUP(D197,'Attrition Probabilities'!$A$5:$E$45,2,TRUE),IF('Salary and Rating'!F198=2,VLOOKUP(D197,'Attrition Probabilities'!$A$5:$E$45,3,TRUE),IF('Salary and Rating'!F198=3,VLOOKUP(D197,'Attrition Probabilities'!$A$5:$E$45,4,TRUE),IF('Salary and Rating'!F198=4,VLOOKUP(D197,'Attrition Probabilities'!$A$5:$E$45,5,TRUE),0))))</f>
        <v>0</v>
      </c>
      <c r="G197" s="48">
        <f t="shared" ref="G197:G260" ca="1" si="15">IF(E197=0,0,IF(RAND()&lt;F197,0,1))</f>
        <v>0</v>
      </c>
      <c r="H197" s="48">
        <f ca="1">IF(E197=0,0,IF(RAND()&lt;'Demand Component Probability'!$B$4,1,0))</f>
        <v>0</v>
      </c>
      <c r="I197" s="48">
        <f ca="1">IF(E197=0,0,IF(RAND()&lt;'Demand Component Probability'!$B$5,1,0))</f>
        <v>0</v>
      </c>
      <c r="J197" s="48">
        <f ca="1">IF(E197=0,0,IF(RAND()&lt;'Demand Component Probability'!$B$6,1,0))</f>
        <v>0</v>
      </c>
      <c r="K197" s="48">
        <f ca="1">'Salary and Rating'!L198</f>
        <v>0</v>
      </c>
      <c r="L197" s="48">
        <f ca="1">IFERROR(IF(VLOOKUP(K197,Inputs!$A$20:$G$29,3,FALSE)="Stipend Award",VLOOKUP(K197,Inputs!$A$7:$G$16,3,FALSE),0),0)</f>
        <v>0</v>
      </c>
      <c r="M197" s="48">
        <f ca="1">IFERROR(IF(VLOOKUP(K197,Inputs!$A$20:$G$29,4,FALSE)="Stipend Award",VLOOKUP(K197,Inputs!$A$7:$G$16,4,FALSE),0),0)</f>
        <v>0</v>
      </c>
      <c r="N197" s="48">
        <f ca="1">IFERROR(IF(H197=1,IF(VLOOKUP(K197,Inputs!$A$20:$G$29,5,FALSE)="Stipend Award",VLOOKUP(K197,Inputs!$A$7:$G$16,5,FALSE),0),0),0)</f>
        <v>0</v>
      </c>
      <c r="O197" s="48">
        <f ca="1">IFERROR(IF(I197=1,IF(VLOOKUP(K197,Inputs!$A$20:$G$29,6,FALSE)="Stipend Award",VLOOKUP(K197,Inputs!$A$7:$G$16,6,FALSE),0),0),0)</f>
        <v>0</v>
      </c>
      <c r="P197" s="48">
        <f ca="1">IFERROR(IF(J197=1,IF(VLOOKUP(K197,Inputs!$A$20:$G$29,7,FALSE)="Stipend Award",VLOOKUP(K197,Inputs!$A$7:$G$16,7,FALSE),0),0),0)</f>
        <v>0</v>
      </c>
      <c r="Q197" s="48">
        <f ca="1">IFERROR(IF(VLOOKUP(K197,Inputs!$A$20:$G$29,3,FALSE)="Base Increase",VLOOKUP(K197,Inputs!$A$7:$G$16,3,FALSE),0),0)</f>
        <v>0</v>
      </c>
      <c r="R197" s="48">
        <f ca="1">IFERROR(IF(VLOOKUP(K197,Inputs!$A$20:$G$29,4,FALSE)="Base Increase",VLOOKUP(K197,Inputs!$A$7:$G$16,4,FALSE),0),0)</f>
        <v>0</v>
      </c>
      <c r="S197" s="48">
        <f ca="1">IFERROR(IF(H197=1,IF(VLOOKUP(K197,Inputs!$A$20:$G$29,5,FALSE)="Base Increase",VLOOKUP(K197,Inputs!$A$7:$G$16,5,FALSE),0),0),0)</f>
        <v>0</v>
      </c>
      <c r="T197" s="48">
        <f ca="1">IFERROR(IF(I197=1,IF(VLOOKUP(K197,Inputs!$A$20:$G$29,6,FALSE)="Base Increase",VLOOKUP(K197,Inputs!$A$7:$G$16,6,FALSE),0),0),0)</f>
        <v>0</v>
      </c>
      <c r="U197" s="48">
        <f ca="1">IFERROR(IF(J197=1,IF(VLOOKUP(K197,Inputs!$A$20:$G$29,7,FALSE)="Base Increase",VLOOKUP(K197,Inputs!$A$7:$G$16,7,FALSE),0),0),0)</f>
        <v>0</v>
      </c>
      <c r="V197" s="48">
        <f t="shared" ref="V197:V260" ca="1" si="16">SUM(L197:P197)</f>
        <v>0</v>
      </c>
      <c r="W197" s="48">
        <f t="shared" ref="W197:W260" ca="1" si="17">SUM(Q197:U197)</f>
        <v>0</v>
      </c>
      <c r="X197" s="48">
        <f t="shared" ref="X197:X260" ca="1" si="18">W197+C197</f>
        <v>0</v>
      </c>
      <c r="Y197" s="48">
        <f t="shared" ref="Y197:Y260" ca="1" si="19">W197+V197+C197</f>
        <v>0</v>
      </c>
      <c r="Z197" s="48">
        <f ca="1">IF(AND(K197&lt;=4,X197&gt;Inputs!$B$32),MAX(C197,Inputs!$B$32),X197)</f>
        <v>0</v>
      </c>
      <c r="AA197" s="48">
        <f ca="1">IF(AND(K197&lt;=4,Y197&gt;Inputs!$B$32),MAX(C197,Inputs!$B$32),Y197)</f>
        <v>0</v>
      </c>
      <c r="AB197" s="48">
        <f ca="1">IF(AND(K197&lt;=7,Z197&gt;Inputs!$B$33),MAX(C197,Inputs!$B$33),Z197)</f>
        <v>0</v>
      </c>
      <c r="AC197" s="48">
        <f ca="1">IF(Y197&gt;Inputs!$B$34,Inputs!$B$34,AA197)</f>
        <v>0</v>
      </c>
      <c r="AD197" s="48">
        <f ca="1">IF(AB197&gt;Inputs!$B$34,Inputs!$B$34,AB197)</f>
        <v>0</v>
      </c>
      <c r="AE197" s="48">
        <f ca="1">IF(AC197&gt;Inputs!$B$34,Inputs!$B$34,AC197)</f>
        <v>0</v>
      </c>
      <c r="AF197" s="49">
        <f ca="1">IF(AND(E197=1,G197=0),Inputs!$B$3,AD197)</f>
        <v>0</v>
      </c>
      <c r="AG197" s="49">
        <f ca="1">IF(AND(E197=1,G197=0),Inputs!$B$3,AE197)</f>
        <v>0</v>
      </c>
    </row>
    <row r="198" spans="1:33" x14ac:dyDescent="0.25">
      <c r="A198" s="6">
        <f>'Salary and Rating'!A199</f>
        <v>0</v>
      </c>
      <c r="B198" s="6">
        <f>'Salary and Rating'!B199</f>
        <v>0</v>
      </c>
      <c r="C198" s="14">
        <f ca="1">'2012-2013'!AF198</f>
        <v>0</v>
      </c>
      <c r="D198" s="44">
        <f ca="1">IF('2012-2013'!G198=0,0,'2012-2013'!D198+1)</f>
        <v>0</v>
      </c>
      <c r="E198" s="48">
        <f>'2012-2013'!E198</f>
        <v>0</v>
      </c>
      <c r="F198" s="42">
        <f ca="1">IF('Salary and Rating'!F199=1,VLOOKUP(D198,'Attrition Probabilities'!$A$5:$E$45,2,TRUE),IF('Salary and Rating'!F199=2,VLOOKUP(D198,'Attrition Probabilities'!$A$5:$E$45,3,TRUE),IF('Salary and Rating'!F199=3,VLOOKUP(D198,'Attrition Probabilities'!$A$5:$E$45,4,TRUE),IF('Salary and Rating'!F199=4,VLOOKUP(D198,'Attrition Probabilities'!$A$5:$E$45,5,TRUE),0))))</f>
        <v>0</v>
      </c>
      <c r="G198" s="48">
        <f t="shared" ca="1" si="15"/>
        <v>0</v>
      </c>
      <c r="H198" s="48">
        <f ca="1">IF(E198=0,0,IF(RAND()&lt;'Demand Component Probability'!$B$4,1,0))</f>
        <v>0</v>
      </c>
      <c r="I198" s="48">
        <f ca="1">IF(E198=0,0,IF(RAND()&lt;'Demand Component Probability'!$B$5,1,0))</f>
        <v>0</v>
      </c>
      <c r="J198" s="48">
        <f ca="1">IF(E198=0,0,IF(RAND()&lt;'Demand Component Probability'!$B$6,1,0))</f>
        <v>0</v>
      </c>
      <c r="K198" s="48">
        <f ca="1">'Salary and Rating'!L199</f>
        <v>0</v>
      </c>
      <c r="L198" s="48">
        <f ca="1">IFERROR(IF(VLOOKUP(K198,Inputs!$A$20:$G$29,3,FALSE)="Stipend Award",VLOOKUP(K198,Inputs!$A$7:$G$16,3,FALSE),0),0)</f>
        <v>0</v>
      </c>
      <c r="M198" s="48">
        <f ca="1">IFERROR(IF(VLOOKUP(K198,Inputs!$A$20:$G$29,4,FALSE)="Stipend Award",VLOOKUP(K198,Inputs!$A$7:$G$16,4,FALSE),0),0)</f>
        <v>0</v>
      </c>
      <c r="N198" s="48">
        <f ca="1">IFERROR(IF(H198=1,IF(VLOOKUP(K198,Inputs!$A$20:$G$29,5,FALSE)="Stipend Award",VLOOKUP(K198,Inputs!$A$7:$G$16,5,FALSE),0),0),0)</f>
        <v>0</v>
      </c>
      <c r="O198" s="48">
        <f ca="1">IFERROR(IF(I198=1,IF(VLOOKUP(K198,Inputs!$A$20:$G$29,6,FALSE)="Stipend Award",VLOOKUP(K198,Inputs!$A$7:$G$16,6,FALSE),0),0),0)</f>
        <v>0</v>
      </c>
      <c r="P198" s="48">
        <f ca="1">IFERROR(IF(J198=1,IF(VLOOKUP(K198,Inputs!$A$20:$G$29,7,FALSE)="Stipend Award",VLOOKUP(K198,Inputs!$A$7:$G$16,7,FALSE),0),0),0)</f>
        <v>0</v>
      </c>
      <c r="Q198" s="48">
        <f ca="1">IFERROR(IF(VLOOKUP(K198,Inputs!$A$20:$G$29,3,FALSE)="Base Increase",VLOOKUP(K198,Inputs!$A$7:$G$16,3,FALSE),0),0)</f>
        <v>0</v>
      </c>
      <c r="R198" s="48">
        <f ca="1">IFERROR(IF(VLOOKUP(K198,Inputs!$A$20:$G$29,4,FALSE)="Base Increase",VLOOKUP(K198,Inputs!$A$7:$G$16,4,FALSE),0),0)</f>
        <v>0</v>
      </c>
      <c r="S198" s="48">
        <f ca="1">IFERROR(IF(H198=1,IF(VLOOKUP(K198,Inputs!$A$20:$G$29,5,FALSE)="Base Increase",VLOOKUP(K198,Inputs!$A$7:$G$16,5,FALSE),0),0),0)</f>
        <v>0</v>
      </c>
      <c r="T198" s="48">
        <f ca="1">IFERROR(IF(I198=1,IF(VLOOKUP(K198,Inputs!$A$20:$G$29,6,FALSE)="Base Increase",VLOOKUP(K198,Inputs!$A$7:$G$16,6,FALSE),0),0),0)</f>
        <v>0</v>
      </c>
      <c r="U198" s="48">
        <f ca="1">IFERROR(IF(J198=1,IF(VLOOKUP(K198,Inputs!$A$20:$G$29,7,FALSE)="Base Increase",VLOOKUP(K198,Inputs!$A$7:$G$16,7,FALSE),0),0),0)</f>
        <v>0</v>
      </c>
      <c r="V198" s="48">
        <f t="shared" ca="1" si="16"/>
        <v>0</v>
      </c>
      <c r="W198" s="48">
        <f t="shared" ca="1" si="17"/>
        <v>0</v>
      </c>
      <c r="X198" s="48">
        <f t="shared" ca="1" si="18"/>
        <v>0</v>
      </c>
      <c r="Y198" s="48">
        <f t="shared" ca="1" si="19"/>
        <v>0</v>
      </c>
      <c r="Z198" s="48">
        <f ca="1">IF(AND(K198&lt;=4,X198&gt;Inputs!$B$32),MAX(C198,Inputs!$B$32),X198)</f>
        <v>0</v>
      </c>
      <c r="AA198" s="48">
        <f ca="1">IF(AND(K198&lt;=4,Y198&gt;Inputs!$B$32),MAX(C198,Inputs!$B$32),Y198)</f>
        <v>0</v>
      </c>
      <c r="AB198" s="48">
        <f ca="1">IF(AND(K198&lt;=7,Z198&gt;Inputs!$B$33),MAX(C198,Inputs!$B$33),Z198)</f>
        <v>0</v>
      </c>
      <c r="AC198" s="48">
        <f ca="1">IF(Y198&gt;Inputs!$B$34,Inputs!$B$34,AA198)</f>
        <v>0</v>
      </c>
      <c r="AD198" s="48">
        <f ca="1">IF(AB198&gt;Inputs!$B$34,Inputs!$B$34,AB198)</f>
        <v>0</v>
      </c>
      <c r="AE198" s="48">
        <f ca="1">IF(AC198&gt;Inputs!$B$34,Inputs!$B$34,AC198)</f>
        <v>0</v>
      </c>
      <c r="AF198" s="49">
        <f ca="1">IF(AND(E198=1,G198=0),Inputs!$B$3,AD198)</f>
        <v>0</v>
      </c>
      <c r="AG198" s="49">
        <f ca="1">IF(AND(E198=1,G198=0),Inputs!$B$3,AE198)</f>
        <v>0</v>
      </c>
    </row>
    <row r="199" spans="1:33" x14ac:dyDescent="0.25">
      <c r="A199" s="6">
        <f>'Salary and Rating'!A200</f>
        <v>0</v>
      </c>
      <c r="B199" s="6">
        <f>'Salary and Rating'!B200</f>
        <v>0</v>
      </c>
      <c r="C199" s="14">
        <f ca="1">'2012-2013'!AF199</f>
        <v>0</v>
      </c>
      <c r="D199" s="44">
        <f ca="1">IF('2012-2013'!G199=0,0,'2012-2013'!D199+1)</f>
        <v>0</v>
      </c>
      <c r="E199" s="48">
        <f>'2012-2013'!E199</f>
        <v>0</v>
      </c>
      <c r="F199" s="42">
        <f ca="1">IF('Salary and Rating'!F200=1,VLOOKUP(D199,'Attrition Probabilities'!$A$5:$E$45,2,TRUE),IF('Salary and Rating'!F200=2,VLOOKUP(D199,'Attrition Probabilities'!$A$5:$E$45,3,TRUE),IF('Salary and Rating'!F200=3,VLOOKUP(D199,'Attrition Probabilities'!$A$5:$E$45,4,TRUE),IF('Salary and Rating'!F200=4,VLOOKUP(D199,'Attrition Probabilities'!$A$5:$E$45,5,TRUE),0))))</f>
        <v>0</v>
      </c>
      <c r="G199" s="48">
        <f t="shared" ca="1" si="15"/>
        <v>0</v>
      </c>
      <c r="H199" s="48">
        <f ca="1">IF(E199=0,0,IF(RAND()&lt;'Demand Component Probability'!$B$4,1,0))</f>
        <v>0</v>
      </c>
      <c r="I199" s="48">
        <f ca="1">IF(E199=0,0,IF(RAND()&lt;'Demand Component Probability'!$B$5,1,0))</f>
        <v>0</v>
      </c>
      <c r="J199" s="48">
        <f ca="1">IF(E199=0,0,IF(RAND()&lt;'Demand Component Probability'!$B$6,1,0))</f>
        <v>0</v>
      </c>
      <c r="K199" s="48">
        <f ca="1">'Salary and Rating'!L200</f>
        <v>0</v>
      </c>
      <c r="L199" s="48">
        <f ca="1">IFERROR(IF(VLOOKUP(K199,Inputs!$A$20:$G$29,3,FALSE)="Stipend Award",VLOOKUP(K199,Inputs!$A$7:$G$16,3,FALSE),0),0)</f>
        <v>0</v>
      </c>
      <c r="M199" s="48">
        <f ca="1">IFERROR(IF(VLOOKUP(K199,Inputs!$A$20:$G$29,4,FALSE)="Stipend Award",VLOOKUP(K199,Inputs!$A$7:$G$16,4,FALSE),0),0)</f>
        <v>0</v>
      </c>
      <c r="N199" s="48">
        <f ca="1">IFERROR(IF(H199=1,IF(VLOOKUP(K199,Inputs!$A$20:$G$29,5,FALSE)="Stipend Award",VLOOKUP(K199,Inputs!$A$7:$G$16,5,FALSE),0),0),0)</f>
        <v>0</v>
      </c>
      <c r="O199" s="48">
        <f ca="1">IFERROR(IF(I199=1,IF(VLOOKUP(K199,Inputs!$A$20:$G$29,6,FALSE)="Stipend Award",VLOOKUP(K199,Inputs!$A$7:$G$16,6,FALSE),0),0),0)</f>
        <v>0</v>
      </c>
      <c r="P199" s="48">
        <f ca="1">IFERROR(IF(J199=1,IF(VLOOKUP(K199,Inputs!$A$20:$G$29,7,FALSE)="Stipend Award",VLOOKUP(K199,Inputs!$A$7:$G$16,7,FALSE),0),0),0)</f>
        <v>0</v>
      </c>
      <c r="Q199" s="48">
        <f ca="1">IFERROR(IF(VLOOKUP(K199,Inputs!$A$20:$G$29,3,FALSE)="Base Increase",VLOOKUP(K199,Inputs!$A$7:$G$16,3,FALSE),0),0)</f>
        <v>0</v>
      </c>
      <c r="R199" s="48">
        <f ca="1">IFERROR(IF(VLOOKUP(K199,Inputs!$A$20:$G$29,4,FALSE)="Base Increase",VLOOKUP(K199,Inputs!$A$7:$G$16,4,FALSE),0),0)</f>
        <v>0</v>
      </c>
      <c r="S199" s="48">
        <f ca="1">IFERROR(IF(H199=1,IF(VLOOKUP(K199,Inputs!$A$20:$G$29,5,FALSE)="Base Increase",VLOOKUP(K199,Inputs!$A$7:$G$16,5,FALSE),0),0),0)</f>
        <v>0</v>
      </c>
      <c r="T199" s="48">
        <f ca="1">IFERROR(IF(I199=1,IF(VLOOKUP(K199,Inputs!$A$20:$G$29,6,FALSE)="Base Increase",VLOOKUP(K199,Inputs!$A$7:$G$16,6,FALSE),0),0),0)</f>
        <v>0</v>
      </c>
      <c r="U199" s="48">
        <f ca="1">IFERROR(IF(J199=1,IF(VLOOKUP(K199,Inputs!$A$20:$G$29,7,FALSE)="Base Increase",VLOOKUP(K199,Inputs!$A$7:$G$16,7,FALSE),0),0),0)</f>
        <v>0</v>
      </c>
      <c r="V199" s="48">
        <f t="shared" ca="1" si="16"/>
        <v>0</v>
      </c>
      <c r="W199" s="48">
        <f t="shared" ca="1" si="17"/>
        <v>0</v>
      </c>
      <c r="X199" s="48">
        <f t="shared" ca="1" si="18"/>
        <v>0</v>
      </c>
      <c r="Y199" s="48">
        <f t="shared" ca="1" si="19"/>
        <v>0</v>
      </c>
      <c r="Z199" s="48">
        <f ca="1">IF(AND(K199&lt;=4,X199&gt;Inputs!$B$32),MAX(C199,Inputs!$B$32),X199)</f>
        <v>0</v>
      </c>
      <c r="AA199" s="48">
        <f ca="1">IF(AND(K199&lt;=4,Y199&gt;Inputs!$B$32),MAX(C199,Inputs!$B$32),Y199)</f>
        <v>0</v>
      </c>
      <c r="AB199" s="48">
        <f ca="1">IF(AND(K199&lt;=7,Z199&gt;Inputs!$B$33),MAX(C199,Inputs!$B$33),Z199)</f>
        <v>0</v>
      </c>
      <c r="AC199" s="48">
        <f ca="1">IF(Y199&gt;Inputs!$B$34,Inputs!$B$34,AA199)</f>
        <v>0</v>
      </c>
      <c r="AD199" s="48">
        <f ca="1">IF(AB199&gt;Inputs!$B$34,Inputs!$B$34,AB199)</f>
        <v>0</v>
      </c>
      <c r="AE199" s="48">
        <f ca="1">IF(AC199&gt;Inputs!$B$34,Inputs!$B$34,AC199)</f>
        <v>0</v>
      </c>
      <c r="AF199" s="49">
        <f ca="1">IF(AND(E199=1,G199=0),Inputs!$B$3,AD199)</f>
        <v>0</v>
      </c>
      <c r="AG199" s="49">
        <f ca="1">IF(AND(E199=1,G199=0),Inputs!$B$3,AE199)</f>
        <v>0</v>
      </c>
    </row>
    <row r="200" spans="1:33" x14ac:dyDescent="0.25">
      <c r="A200" s="6">
        <f>'Salary and Rating'!A201</f>
        <v>0</v>
      </c>
      <c r="B200" s="6">
        <f>'Salary and Rating'!B201</f>
        <v>0</v>
      </c>
      <c r="C200" s="14">
        <f ca="1">'2012-2013'!AF200</f>
        <v>0</v>
      </c>
      <c r="D200" s="44">
        <f ca="1">IF('2012-2013'!G200=0,0,'2012-2013'!D200+1)</f>
        <v>0</v>
      </c>
      <c r="E200" s="48">
        <f>'2012-2013'!E200</f>
        <v>0</v>
      </c>
      <c r="F200" s="42">
        <f ca="1">IF('Salary and Rating'!F201=1,VLOOKUP(D200,'Attrition Probabilities'!$A$5:$E$45,2,TRUE),IF('Salary and Rating'!F201=2,VLOOKUP(D200,'Attrition Probabilities'!$A$5:$E$45,3,TRUE),IF('Salary and Rating'!F201=3,VLOOKUP(D200,'Attrition Probabilities'!$A$5:$E$45,4,TRUE),IF('Salary and Rating'!F201=4,VLOOKUP(D200,'Attrition Probabilities'!$A$5:$E$45,5,TRUE),0))))</f>
        <v>0</v>
      </c>
      <c r="G200" s="48">
        <f t="shared" ca="1" si="15"/>
        <v>0</v>
      </c>
      <c r="H200" s="48">
        <f ca="1">IF(E200=0,0,IF(RAND()&lt;'Demand Component Probability'!$B$4,1,0))</f>
        <v>0</v>
      </c>
      <c r="I200" s="48">
        <f ca="1">IF(E200=0,0,IF(RAND()&lt;'Demand Component Probability'!$B$5,1,0))</f>
        <v>0</v>
      </c>
      <c r="J200" s="48">
        <f ca="1">IF(E200=0,0,IF(RAND()&lt;'Demand Component Probability'!$B$6,1,0))</f>
        <v>0</v>
      </c>
      <c r="K200" s="48">
        <f ca="1">'Salary and Rating'!L201</f>
        <v>0</v>
      </c>
      <c r="L200" s="48">
        <f ca="1">IFERROR(IF(VLOOKUP(K200,Inputs!$A$20:$G$29,3,FALSE)="Stipend Award",VLOOKUP(K200,Inputs!$A$7:$G$16,3,FALSE),0),0)</f>
        <v>0</v>
      </c>
      <c r="M200" s="48">
        <f ca="1">IFERROR(IF(VLOOKUP(K200,Inputs!$A$20:$G$29,4,FALSE)="Stipend Award",VLOOKUP(K200,Inputs!$A$7:$G$16,4,FALSE),0),0)</f>
        <v>0</v>
      </c>
      <c r="N200" s="48">
        <f ca="1">IFERROR(IF(H200=1,IF(VLOOKUP(K200,Inputs!$A$20:$G$29,5,FALSE)="Stipend Award",VLOOKUP(K200,Inputs!$A$7:$G$16,5,FALSE),0),0),0)</f>
        <v>0</v>
      </c>
      <c r="O200" s="48">
        <f ca="1">IFERROR(IF(I200=1,IF(VLOOKUP(K200,Inputs!$A$20:$G$29,6,FALSE)="Stipend Award",VLOOKUP(K200,Inputs!$A$7:$G$16,6,FALSE),0),0),0)</f>
        <v>0</v>
      </c>
      <c r="P200" s="48">
        <f ca="1">IFERROR(IF(J200=1,IF(VLOOKUP(K200,Inputs!$A$20:$G$29,7,FALSE)="Stipend Award",VLOOKUP(K200,Inputs!$A$7:$G$16,7,FALSE),0),0),0)</f>
        <v>0</v>
      </c>
      <c r="Q200" s="48">
        <f ca="1">IFERROR(IF(VLOOKUP(K200,Inputs!$A$20:$G$29,3,FALSE)="Base Increase",VLOOKUP(K200,Inputs!$A$7:$G$16,3,FALSE),0),0)</f>
        <v>0</v>
      </c>
      <c r="R200" s="48">
        <f ca="1">IFERROR(IF(VLOOKUP(K200,Inputs!$A$20:$G$29,4,FALSE)="Base Increase",VLOOKUP(K200,Inputs!$A$7:$G$16,4,FALSE),0),0)</f>
        <v>0</v>
      </c>
      <c r="S200" s="48">
        <f ca="1">IFERROR(IF(H200=1,IF(VLOOKUP(K200,Inputs!$A$20:$G$29,5,FALSE)="Base Increase",VLOOKUP(K200,Inputs!$A$7:$G$16,5,FALSE),0),0),0)</f>
        <v>0</v>
      </c>
      <c r="T200" s="48">
        <f ca="1">IFERROR(IF(I200=1,IF(VLOOKUP(K200,Inputs!$A$20:$G$29,6,FALSE)="Base Increase",VLOOKUP(K200,Inputs!$A$7:$G$16,6,FALSE),0),0),0)</f>
        <v>0</v>
      </c>
      <c r="U200" s="48">
        <f ca="1">IFERROR(IF(J200=1,IF(VLOOKUP(K200,Inputs!$A$20:$G$29,7,FALSE)="Base Increase",VLOOKUP(K200,Inputs!$A$7:$G$16,7,FALSE),0),0),0)</f>
        <v>0</v>
      </c>
      <c r="V200" s="48">
        <f t="shared" ca="1" si="16"/>
        <v>0</v>
      </c>
      <c r="W200" s="48">
        <f t="shared" ca="1" si="17"/>
        <v>0</v>
      </c>
      <c r="X200" s="48">
        <f t="shared" ca="1" si="18"/>
        <v>0</v>
      </c>
      <c r="Y200" s="48">
        <f t="shared" ca="1" si="19"/>
        <v>0</v>
      </c>
      <c r="Z200" s="48">
        <f ca="1">IF(AND(K200&lt;=4,X200&gt;Inputs!$B$32),MAX(C200,Inputs!$B$32),X200)</f>
        <v>0</v>
      </c>
      <c r="AA200" s="48">
        <f ca="1">IF(AND(K200&lt;=4,Y200&gt;Inputs!$B$32),MAX(C200,Inputs!$B$32),Y200)</f>
        <v>0</v>
      </c>
      <c r="AB200" s="48">
        <f ca="1">IF(AND(K200&lt;=7,Z200&gt;Inputs!$B$33),MAX(C200,Inputs!$B$33),Z200)</f>
        <v>0</v>
      </c>
      <c r="AC200" s="48">
        <f ca="1">IF(Y200&gt;Inputs!$B$34,Inputs!$B$34,AA200)</f>
        <v>0</v>
      </c>
      <c r="AD200" s="48">
        <f ca="1">IF(AB200&gt;Inputs!$B$34,Inputs!$B$34,AB200)</f>
        <v>0</v>
      </c>
      <c r="AE200" s="48">
        <f ca="1">IF(AC200&gt;Inputs!$B$34,Inputs!$B$34,AC200)</f>
        <v>0</v>
      </c>
      <c r="AF200" s="49">
        <f ca="1">IF(AND(E200=1,G200=0),Inputs!$B$3,AD200)</f>
        <v>0</v>
      </c>
      <c r="AG200" s="49">
        <f ca="1">IF(AND(E200=1,G200=0),Inputs!$B$3,AE200)</f>
        <v>0</v>
      </c>
    </row>
    <row r="201" spans="1:33" x14ac:dyDescent="0.25">
      <c r="A201" s="6">
        <f>'Salary and Rating'!A202</f>
        <v>0</v>
      </c>
      <c r="B201" s="6">
        <f>'Salary and Rating'!B202</f>
        <v>0</v>
      </c>
      <c r="C201" s="14">
        <f ca="1">'2012-2013'!AF201</f>
        <v>0</v>
      </c>
      <c r="D201" s="44">
        <f ca="1">IF('2012-2013'!G201=0,0,'2012-2013'!D201+1)</f>
        <v>0</v>
      </c>
      <c r="E201" s="48">
        <f>'2012-2013'!E201</f>
        <v>0</v>
      </c>
      <c r="F201" s="42">
        <f ca="1">IF('Salary and Rating'!F202=1,VLOOKUP(D201,'Attrition Probabilities'!$A$5:$E$45,2,TRUE),IF('Salary and Rating'!F202=2,VLOOKUP(D201,'Attrition Probabilities'!$A$5:$E$45,3,TRUE),IF('Salary and Rating'!F202=3,VLOOKUP(D201,'Attrition Probabilities'!$A$5:$E$45,4,TRUE),IF('Salary and Rating'!F202=4,VLOOKUP(D201,'Attrition Probabilities'!$A$5:$E$45,5,TRUE),0))))</f>
        <v>0</v>
      </c>
      <c r="G201" s="48">
        <f t="shared" ca="1" si="15"/>
        <v>0</v>
      </c>
      <c r="H201" s="48">
        <f ca="1">IF(E201=0,0,IF(RAND()&lt;'Demand Component Probability'!$B$4,1,0))</f>
        <v>0</v>
      </c>
      <c r="I201" s="48">
        <f ca="1">IF(E201=0,0,IF(RAND()&lt;'Demand Component Probability'!$B$5,1,0))</f>
        <v>0</v>
      </c>
      <c r="J201" s="48">
        <f ca="1">IF(E201=0,0,IF(RAND()&lt;'Demand Component Probability'!$B$6,1,0))</f>
        <v>0</v>
      </c>
      <c r="K201" s="48">
        <f ca="1">'Salary and Rating'!L202</f>
        <v>0</v>
      </c>
      <c r="L201" s="48">
        <f ca="1">IFERROR(IF(VLOOKUP(K201,Inputs!$A$20:$G$29,3,FALSE)="Stipend Award",VLOOKUP(K201,Inputs!$A$7:$G$16,3,FALSE),0),0)</f>
        <v>0</v>
      </c>
      <c r="M201" s="48">
        <f ca="1">IFERROR(IF(VLOOKUP(K201,Inputs!$A$20:$G$29,4,FALSE)="Stipend Award",VLOOKUP(K201,Inputs!$A$7:$G$16,4,FALSE),0),0)</f>
        <v>0</v>
      </c>
      <c r="N201" s="48">
        <f ca="1">IFERROR(IF(H201=1,IF(VLOOKUP(K201,Inputs!$A$20:$G$29,5,FALSE)="Stipend Award",VLOOKUP(K201,Inputs!$A$7:$G$16,5,FALSE),0),0),0)</f>
        <v>0</v>
      </c>
      <c r="O201" s="48">
        <f ca="1">IFERROR(IF(I201=1,IF(VLOOKUP(K201,Inputs!$A$20:$G$29,6,FALSE)="Stipend Award",VLOOKUP(K201,Inputs!$A$7:$G$16,6,FALSE),0),0),0)</f>
        <v>0</v>
      </c>
      <c r="P201" s="48">
        <f ca="1">IFERROR(IF(J201=1,IF(VLOOKUP(K201,Inputs!$A$20:$G$29,7,FALSE)="Stipend Award",VLOOKUP(K201,Inputs!$A$7:$G$16,7,FALSE),0),0),0)</f>
        <v>0</v>
      </c>
      <c r="Q201" s="48">
        <f ca="1">IFERROR(IF(VLOOKUP(K201,Inputs!$A$20:$G$29,3,FALSE)="Base Increase",VLOOKUP(K201,Inputs!$A$7:$G$16,3,FALSE),0),0)</f>
        <v>0</v>
      </c>
      <c r="R201" s="48">
        <f ca="1">IFERROR(IF(VLOOKUP(K201,Inputs!$A$20:$G$29,4,FALSE)="Base Increase",VLOOKUP(K201,Inputs!$A$7:$G$16,4,FALSE),0),0)</f>
        <v>0</v>
      </c>
      <c r="S201" s="48">
        <f ca="1">IFERROR(IF(H201=1,IF(VLOOKUP(K201,Inputs!$A$20:$G$29,5,FALSE)="Base Increase",VLOOKUP(K201,Inputs!$A$7:$G$16,5,FALSE),0),0),0)</f>
        <v>0</v>
      </c>
      <c r="T201" s="48">
        <f ca="1">IFERROR(IF(I201=1,IF(VLOOKUP(K201,Inputs!$A$20:$G$29,6,FALSE)="Base Increase",VLOOKUP(K201,Inputs!$A$7:$G$16,6,FALSE),0),0),0)</f>
        <v>0</v>
      </c>
      <c r="U201" s="48">
        <f ca="1">IFERROR(IF(J201=1,IF(VLOOKUP(K201,Inputs!$A$20:$G$29,7,FALSE)="Base Increase",VLOOKUP(K201,Inputs!$A$7:$G$16,7,FALSE),0),0),0)</f>
        <v>0</v>
      </c>
      <c r="V201" s="48">
        <f t="shared" ca="1" si="16"/>
        <v>0</v>
      </c>
      <c r="W201" s="48">
        <f t="shared" ca="1" si="17"/>
        <v>0</v>
      </c>
      <c r="X201" s="48">
        <f t="shared" ca="1" si="18"/>
        <v>0</v>
      </c>
      <c r="Y201" s="48">
        <f t="shared" ca="1" si="19"/>
        <v>0</v>
      </c>
      <c r="Z201" s="48">
        <f ca="1">IF(AND(K201&lt;=4,X201&gt;Inputs!$B$32),MAX(C201,Inputs!$B$32),X201)</f>
        <v>0</v>
      </c>
      <c r="AA201" s="48">
        <f ca="1">IF(AND(K201&lt;=4,Y201&gt;Inputs!$B$32),MAX(C201,Inputs!$B$32),Y201)</f>
        <v>0</v>
      </c>
      <c r="AB201" s="48">
        <f ca="1">IF(AND(K201&lt;=7,Z201&gt;Inputs!$B$33),MAX(C201,Inputs!$B$33),Z201)</f>
        <v>0</v>
      </c>
      <c r="AC201" s="48">
        <f ca="1">IF(Y201&gt;Inputs!$B$34,Inputs!$B$34,AA201)</f>
        <v>0</v>
      </c>
      <c r="AD201" s="48">
        <f ca="1">IF(AB201&gt;Inputs!$B$34,Inputs!$B$34,AB201)</f>
        <v>0</v>
      </c>
      <c r="AE201" s="48">
        <f ca="1">IF(AC201&gt;Inputs!$B$34,Inputs!$B$34,AC201)</f>
        <v>0</v>
      </c>
      <c r="AF201" s="49">
        <f ca="1">IF(AND(E201=1,G201=0),Inputs!$B$3,AD201)</f>
        <v>0</v>
      </c>
      <c r="AG201" s="49">
        <f ca="1">IF(AND(E201=1,G201=0),Inputs!$B$3,AE201)</f>
        <v>0</v>
      </c>
    </row>
    <row r="202" spans="1:33" x14ac:dyDescent="0.25">
      <c r="A202" s="6">
        <f>'Salary and Rating'!A203</f>
        <v>0</v>
      </c>
      <c r="B202" s="6">
        <f>'Salary and Rating'!B203</f>
        <v>0</v>
      </c>
      <c r="C202" s="14">
        <f ca="1">'2012-2013'!AF202</f>
        <v>0</v>
      </c>
      <c r="D202" s="44">
        <f ca="1">IF('2012-2013'!G202=0,0,'2012-2013'!D202+1)</f>
        <v>0</v>
      </c>
      <c r="E202" s="48">
        <f>'2012-2013'!E202</f>
        <v>0</v>
      </c>
      <c r="F202" s="42">
        <f ca="1">IF('Salary and Rating'!F203=1,VLOOKUP(D202,'Attrition Probabilities'!$A$5:$E$45,2,TRUE),IF('Salary and Rating'!F203=2,VLOOKUP(D202,'Attrition Probabilities'!$A$5:$E$45,3,TRUE),IF('Salary and Rating'!F203=3,VLOOKUP(D202,'Attrition Probabilities'!$A$5:$E$45,4,TRUE),IF('Salary and Rating'!F203=4,VLOOKUP(D202,'Attrition Probabilities'!$A$5:$E$45,5,TRUE),0))))</f>
        <v>0</v>
      </c>
      <c r="G202" s="48">
        <f t="shared" ca="1" si="15"/>
        <v>0</v>
      </c>
      <c r="H202" s="48">
        <f ca="1">IF(E202=0,0,IF(RAND()&lt;'Demand Component Probability'!$B$4,1,0))</f>
        <v>0</v>
      </c>
      <c r="I202" s="48">
        <f ca="1">IF(E202=0,0,IF(RAND()&lt;'Demand Component Probability'!$B$5,1,0))</f>
        <v>0</v>
      </c>
      <c r="J202" s="48">
        <f ca="1">IF(E202=0,0,IF(RAND()&lt;'Demand Component Probability'!$B$6,1,0))</f>
        <v>0</v>
      </c>
      <c r="K202" s="48">
        <f ca="1">'Salary and Rating'!L203</f>
        <v>0</v>
      </c>
      <c r="L202" s="48">
        <f ca="1">IFERROR(IF(VLOOKUP(K202,Inputs!$A$20:$G$29,3,FALSE)="Stipend Award",VLOOKUP(K202,Inputs!$A$7:$G$16,3,FALSE),0),0)</f>
        <v>0</v>
      </c>
      <c r="M202" s="48">
        <f ca="1">IFERROR(IF(VLOOKUP(K202,Inputs!$A$20:$G$29,4,FALSE)="Stipend Award",VLOOKUP(K202,Inputs!$A$7:$G$16,4,FALSE),0),0)</f>
        <v>0</v>
      </c>
      <c r="N202" s="48">
        <f ca="1">IFERROR(IF(H202=1,IF(VLOOKUP(K202,Inputs!$A$20:$G$29,5,FALSE)="Stipend Award",VLOOKUP(K202,Inputs!$A$7:$G$16,5,FALSE),0),0),0)</f>
        <v>0</v>
      </c>
      <c r="O202" s="48">
        <f ca="1">IFERROR(IF(I202=1,IF(VLOOKUP(K202,Inputs!$A$20:$G$29,6,FALSE)="Stipend Award",VLOOKUP(K202,Inputs!$A$7:$G$16,6,FALSE),0),0),0)</f>
        <v>0</v>
      </c>
      <c r="P202" s="48">
        <f ca="1">IFERROR(IF(J202=1,IF(VLOOKUP(K202,Inputs!$A$20:$G$29,7,FALSE)="Stipend Award",VLOOKUP(K202,Inputs!$A$7:$G$16,7,FALSE),0),0),0)</f>
        <v>0</v>
      </c>
      <c r="Q202" s="48">
        <f ca="1">IFERROR(IF(VLOOKUP(K202,Inputs!$A$20:$G$29,3,FALSE)="Base Increase",VLOOKUP(K202,Inputs!$A$7:$G$16,3,FALSE),0),0)</f>
        <v>0</v>
      </c>
      <c r="R202" s="48">
        <f ca="1">IFERROR(IF(VLOOKUP(K202,Inputs!$A$20:$G$29,4,FALSE)="Base Increase",VLOOKUP(K202,Inputs!$A$7:$G$16,4,FALSE),0),0)</f>
        <v>0</v>
      </c>
      <c r="S202" s="48">
        <f ca="1">IFERROR(IF(H202=1,IF(VLOOKUP(K202,Inputs!$A$20:$G$29,5,FALSE)="Base Increase",VLOOKUP(K202,Inputs!$A$7:$G$16,5,FALSE),0),0),0)</f>
        <v>0</v>
      </c>
      <c r="T202" s="48">
        <f ca="1">IFERROR(IF(I202=1,IF(VLOOKUP(K202,Inputs!$A$20:$G$29,6,FALSE)="Base Increase",VLOOKUP(K202,Inputs!$A$7:$G$16,6,FALSE),0),0),0)</f>
        <v>0</v>
      </c>
      <c r="U202" s="48">
        <f ca="1">IFERROR(IF(J202=1,IF(VLOOKUP(K202,Inputs!$A$20:$G$29,7,FALSE)="Base Increase",VLOOKUP(K202,Inputs!$A$7:$G$16,7,FALSE),0),0),0)</f>
        <v>0</v>
      </c>
      <c r="V202" s="48">
        <f t="shared" ca="1" si="16"/>
        <v>0</v>
      </c>
      <c r="W202" s="48">
        <f t="shared" ca="1" si="17"/>
        <v>0</v>
      </c>
      <c r="X202" s="48">
        <f t="shared" ca="1" si="18"/>
        <v>0</v>
      </c>
      <c r="Y202" s="48">
        <f t="shared" ca="1" si="19"/>
        <v>0</v>
      </c>
      <c r="Z202" s="48">
        <f ca="1">IF(AND(K202&lt;=4,X202&gt;Inputs!$B$32),MAX(C202,Inputs!$B$32),X202)</f>
        <v>0</v>
      </c>
      <c r="AA202" s="48">
        <f ca="1">IF(AND(K202&lt;=4,Y202&gt;Inputs!$B$32),MAX(C202,Inputs!$B$32),Y202)</f>
        <v>0</v>
      </c>
      <c r="AB202" s="48">
        <f ca="1">IF(AND(K202&lt;=7,Z202&gt;Inputs!$B$33),MAX(C202,Inputs!$B$33),Z202)</f>
        <v>0</v>
      </c>
      <c r="AC202" s="48">
        <f ca="1">IF(Y202&gt;Inputs!$B$34,Inputs!$B$34,AA202)</f>
        <v>0</v>
      </c>
      <c r="AD202" s="48">
        <f ca="1">IF(AB202&gt;Inputs!$B$34,Inputs!$B$34,AB202)</f>
        <v>0</v>
      </c>
      <c r="AE202" s="48">
        <f ca="1">IF(AC202&gt;Inputs!$B$34,Inputs!$B$34,AC202)</f>
        <v>0</v>
      </c>
      <c r="AF202" s="49">
        <f ca="1">IF(AND(E202=1,G202=0),Inputs!$B$3,AD202)</f>
        <v>0</v>
      </c>
      <c r="AG202" s="49">
        <f ca="1">IF(AND(E202=1,G202=0),Inputs!$B$3,AE202)</f>
        <v>0</v>
      </c>
    </row>
    <row r="203" spans="1:33" x14ac:dyDescent="0.25">
      <c r="A203" s="6">
        <f>'Salary and Rating'!A204</f>
        <v>0</v>
      </c>
      <c r="B203" s="6">
        <f>'Salary and Rating'!B204</f>
        <v>0</v>
      </c>
      <c r="C203" s="14">
        <f ca="1">'2012-2013'!AF203</f>
        <v>0</v>
      </c>
      <c r="D203" s="44">
        <f ca="1">IF('2012-2013'!G203=0,0,'2012-2013'!D203+1)</f>
        <v>0</v>
      </c>
      <c r="E203" s="48">
        <f>'2012-2013'!E203</f>
        <v>0</v>
      </c>
      <c r="F203" s="42">
        <f ca="1">IF('Salary and Rating'!F204=1,VLOOKUP(D203,'Attrition Probabilities'!$A$5:$E$45,2,TRUE),IF('Salary and Rating'!F204=2,VLOOKUP(D203,'Attrition Probabilities'!$A$5:$E$45,3,TRUE),IF('Salary and Rating'!F204=3,VLOOKUP(D203,'Attrition Probabilities'!$A$5:$E$45,4,TRUE),IF('Salary and Rating'!F204=4,VLOOKUP(D203,'Attrition Probabilities'!$A$5:$E$45,5,TRUE),0))))</f>
        <v>0</v>
      </c>
      <c r="G203" s="48">
        <f t="shared" ca="1" si="15"/>
        <v>0</v>
      </c>
      <c r="H203" s="48">
        <f ca="1">IF(E203=0,0,IF(RAND()&lt;'Demand Component Probability'!$B$4,1,0))</f>
        <v>0</v>
      </c>
      <c r="I203" s="48">
        <f ca="1">IF(E203=0,0,IF(RAND()&lt;'Demand Component Probability'!$B$5,1,0))</f>
        <v>0</v>
      </c>
      <c r="J203" s="48">
        <f ca="1">IF(E203=0,0,IF(RAND()&lt;'Demand Component Probability'!$B$6,1,0))</f>
        <v>0</v>
      </c>
      <c r="K203" s="48">
        <f ca="1">'Salary and Rating'!L204</f>
        <v>0</v>
      </c>
      <c r="L203" s="48">
        <f ca="1">IFERROR(IF(VLOOKUP(K203,Inputs!$A$20:$G$29,3,FALSE)="Stipend Award",VLOOKUP(K203,Inputs!$A$7:$G$16,3,FALSE),0),0)</f>
        <v>0</v>
      </c>
      <c r="M203" s="48">
        <f ca="1">IFERROR(IF(VLOOKUP(K203,Inputs!$A$20:$G$29,4,FALSE)="Stipend Award",VLOOKUP(K203,Inputs!$A$7:$G$16,4,FALSE),0),0)</f>
        <v>0</v>
      </c>
      <c r="N203" s="48">
        <f ca="1">IFERROR(IF(H203=1,IF(VLOOKUP(K203,Inputs!$A$20:$G$29,5,FALSE)="Stipend Award",VLOOKUP(K203,Inputs!$A$7:$G$16,5,FALSE),0),0),0)</f>
        <v>0</v>
      </c>
      <c r="O203" s="48">
        <f ca="1">IFERROR(IF(I203=1,IF(VLOOKUP(K203,Inputs!$A$20:$G$29,6,FALSE)="Stipend Award",VLOOKUP(K203,Inputs!$A$7:$G$16,6,FALSE),0),0),0)</f>
        <v>0</v>
      </c>
      <c r="P203" s="48">
        <f ca="1">IFERROR(IF(J203=1,IF(VLOOKUP(K203,Inputs!$A$20:$G$29,7,FALSE)="Stipend Award",VLOOKUP(K203,Inputs!$A$7:$G$16,7,FALSE),0),0),0)</f>
        <v>0</v>
      </c>
      <c r="Q203" s="48">
        <f ca="1">IFERROR(IF(VLOOKUP(K203,Inputs!$A$20:$G$29,3,FALSE)="Base Increase",VLOOKUP(K203,Inputs!$A$7:$G$16,3,FALSE),0),0)</f>
        <v>0</v>
      </c>
      <c r="R203" s="48">
        <f ca="1">IFERROR(IF(VLOOKUP(K203,Inputs!$A$20:$G$29,4,FALSE)="Base Increase",VLOOKUP(K203,Inputs!$A$7:$G$16,4,FALSE),0),0)</f>
        <v>0</v>
      </c>
      <c r="S203" s="48">
        <f ca="1">IFERROR(IF(H203=1,IF(VLOOKUP(K203,Inputs!$A$20:$G$29,5,FALSE)="Base Increase",VLOOKUP(K203,Inputs!$A$7:$G$16,5,FALSE),0),0),0)</f>
        <v>0</v>
      </c>
      <c r="T203" s="48">
        <f ca="1">IFERROR(IF(I203=1,IF(VLOOKUP(K203,Inputs!$A$20:$G$29,6,FALSE)="Base Increase",VLOOKUP(K203,Inputs!$A$7:$G$16,6,FALSE),0),0),0)</f>
        <v>0</v>
      </c>
      <c r="U203" s="48">
        <f ca="1">IFERROR(IF(J203=1,IF(VLOOKUP(K203,Inputs!$A$20:$G$29,7,FALSE)="Base Increase",VLOOKUP(K203,Inputs!$A$7:$G$16,7,FALSE),0),0),0)</f>
        <v>0</v>
      </c>
      <c r="V203" s="48">
        <f t="shared" ca="1" si="16"/>
        <v>0</v>
      </c>
      <c r="W203" s="48">
        <f t="shared" ca="1" si="17"/>
        <v>0</v>
      </c>
      <c r="X203" s="48">
        <f t="shared" ca="1" si="18"/>
        <v>0</v>
      </c>
      <c r="Y203" s="48">
        <f t="shared" ca="1" si="19"/>
        <v>0</v>
      </c>
      <c r="Z203" s="48">
        <f ca="1">IF(AND(K203&lt;=4,X203&gt;Inputs!$B$32),MAX(C203,Inputs!$B$32),X203)</f>
        <v>0</v>
      </c>
      <c r="AA203" s="48">
        <f ca="1">IF(AND(K203&lt;=4,Y203&gt;Inputs!$B$32),MAX(C203,Inputs!$B$32),Y203)</f>
        <v>0</v>
      </c>
      <c r="AB203" s="48">
        <f ca="1">IF(AND(K203&lt;=7,Z203&gt;Inputs!$B$33),MAX(C203,Inputs!$B$33),Z203)</f>
        <v>0</v>
      </c>
      <c r="AC203" s="48">
        <f ca="1">IF(Y203&gt;Inputs!$B$34,Inputs!$B$34,AA203)</f>
        <v>0</v>
      </c>
      <c r="AD203" s="48">
        <f ca="1">IF(AB203&gt;Inputs!$B$34,Inputs!$B$34,AB203)</f>
        <v>0</v>
      </c>
      <c r="AE203" s="48">
        <f ca="1">IF(AC203&gt;Inputs!$B$34,Inputs!$B$34,AC203)</f>
        <v>0</v>
      </c>
      <c r="AF203" s="49">
        <f ca="1">IF(AND(E203=1,G203=0),Inputs!$B$3,AD203)</f>
        <v>0</v>
      </c>
      <c r="AG203" s="49">
        <f ca="1">IF(AND(E203=1,G203=0),Inputs!$B$3,AE203)</f>
        <v>0</v>
      </c>
    </row>
    <row r="204" spans="1:33" x14ac:dyDescent="0.25">
      <c r="A204" s="6">
        <f>'Salary and Rating'!A205</f>
        <v>0</v>
      </c>
      <c r="B204" s="6">
        <f>'Salary and Rating'!B205</f>
        <v>0</v>
      </c>
      <c r="C204" s="14">
        <f ca="1">'2012-2013'!AF204</f>
        <v>0</v>
      </c>
      <c r="D204" s="44">
        <f ca="1">IF('2012-2013'!G204=0,0,'2012-2013'!D204+1)</f>
        <v>0</v>
      </c>
      <c r="E204" s="48">
        <f>'2012-2013'!E204</f>
        <v>0</v>
      </c>
      <c r="F204" s="42">
        <f ca="1">IF('Salary and Rating'!F205=1,VLOOKUP(D204,'Attrition Probabilities'!$A$5:$E$45,2,TRUE),IF('Salary and Rating'!F205=2,VLOOKUP(D204,'Attrition Probabilities'!$A$5:$E$45,3,TRUE),IF('Salary and Rating'!F205=3,VLOOKUP(D204,'Attrition Probabilities'!$A$5:$E$45,4,TRUE),IF('Salary and Rating'!F205=4,VLOOKUP(D204,'Attrition Probabilities'!$A$5:$E$45,5,TRUE),0))))</f>
        <v>0</v>
      </c>
      <c r="G204" s="48">
        <f t="shared" ca="1" si="15"/>
        <v>0</v>
      </c>
      <c r="H204" s="48">
        <f ca="1">IF(E204=0,0,IF(RAND()&lt;'Demand Component Probability'!$B$4,1,0))</f>
        <v>0</v>
      </c>
      <c r="I204" s="48">
        <f ca="1">IF(E204=0,0,IF(RAND()&lt;'Demand Component Probability'!$B$5,1,0))</f>
        <v>0</v>
      </c>
      <c r="J204" s="48">
        <f ca="1">IF(E204=0,0,IF(RAND()&lt;'Demand Component Probability'!$B$6,1,0))</f>
        <v>0</v>
      </c>
      <c r="K204" s="48">
        <f ca="1">'Salary and Rating'!L205</f>
        <v>0</v>
      </c>
      <c r="L204" s="48">
        <f ca="1">IFERROR(IF(VLOOKUP(K204,Inputs!$A$20:$G$29,3,FALSE)="Stipend Award",VLOOKUP(K204,Inputs!$A$7:$G$16,3,FALSE),0),0)</f>
        <v>0</v>
      </c>
      <c r="M204" s="48">
        <f ca="1">IFERROR(IF(VLOOKUP(K204,Inputs!$A$20:$G$29,4,FALSE)="Stipend Award",VLOOKUP(K204,Inputs!$A$7:$G$16,4,FALSE),0),0)</f>
        <v>0</v>
      </c>
      <c r="N204" s="48">
        <f ca="1">IFERROR(IF(H204=1,IF(VLOOKUP(K204,Inputs!$A$20:$G$29,5,FALSE)="Stipend Award",VLOOKUP(K204,Inputs!$A$7:$G$16,5,FALSE),0),0),0)</f>
        <v>0</v>
      </c>
      <c r="O204" s="48">
        <f ca="1">IFERROR(IF(I204=1,IF(VLOOKUP(K204,Inputs!$A$20:$G$29,6,FALSE)="Stipend Award",VLOOKUP(K204,Inputs!$A$7:$G$16,6,FALSE),0),0),0)</f>
        <v>0</v>
      </c>
      <c r="P204" s="48">
        <f ca="1">IFERROR(IF(J204=1,IF(VLOOKUP(K204,Inputs!$A$20:$G$29,7,FALSE)="Stipend Award",VLOOKUP(K204,Inputs!$A$7:$G$16,7,FALSE),0),0),0)</f>
        <v>0</v>
      </c>
      <c r="Q204" s="48">
        <f ca="1">IFERROR(IF(VLOOKUP(K204,Inputs!$A$20:$G$29,3,FALSE)="Base Increase",VLOOKUP(K204,Inputs!$A$7:$G$16,3,FALSE),0),0)</f>
        <v>0</v>
      </c>
      <c r="R204" s="48">
        <f ca="1">IFERROR(IF(VLOOKUP(K204,Inputs!$A$20:$G$29,4,FALSE)="Base Increase",VLOOKUP(K204,Inputs!$A$7:$G$16,4,FALSE),0),0)</f>
        <v>0</v>
      </c>
      <c r="S204" s="48">
        <f ca="1">IFERROR(IF(H204=1,IF(VLOOKUP(K204,Inputs!$A$20:$G$29,5,FALSE)="Base Increase",VLOOKUP(K204,Inputs!$A$7:$G$16,5,FALSE),0),0),0)</f>
        <v>0</v>
      </c>
      <c r="T204" s="48">
        <f ca="1">IFERROR(IF(I204=1,IF(VLOOKUP(K204,Inputs!$A$20:$G$29,6,FALSE)="Base Increase",VLOOKUP(K204,Inputs!$A$7:$G$16,6,FALSE),0),0),0)</f>
        <v>0</v>
      </c>
      <c r="U204" s="48">
        <f ca="1">IFERROR(IF(J204=1,IF(VLOOKUP(K204,Inputs!$A$20:$G$29,7,FALSE)="Base Increase",VLOOKUP(K204,Inputs!$A$7:$G$16,7,FALSE),0),0),0)</f>
        <v>0</v>
      </c>
      <c r="V204" s="48">
        <f t="shared" ca="1" si="16"/>
        <v>0</v>
      </c>
      <c r="W204" s="48">
        <f t="shared" ca="1" si="17"/>
        <v>0</v>
      </c>
      <c r="X204" s="48">
        <f t="shared" ca="1" si="18"/>
        <v>0</v>
      </c>
      <c r="Y204" s="48">
        <f t="shared" ca="1" si="19"/>
        <v>0</v>
      </c>
      <c r="Z204" s="48">
        <f ca="1">IF(AND(K204&lt;=4,X204&gt;Inputs!$B$32),MAX(C204,Inputs!$B$32),X204)</f>
        <v>0</v>
      </c>
      <c r="AA204" s="48">
        <f ca="1">IF(AND(K204&lt;=4,Y204&gt;Inputs!$B$32),MAX(C204,Inputs!$B$32),Y204)</f>
        <v>0</v>
      </c>
      <c r="AB204" s="48">
        <f ca="1">IF(AND(K204&lt;=7,Z204&gt;Inputs!$B$33),MAX(C204,Inputs!$B$33),Z204)</f>
        <v>0</v>
      </c>
      <c r="AC204" s="48">
        <f ca="1">IF(Y204&gt;Inputs!$B$34,Inputs!$B$34,AA204)</f>
        <v>0</v>
      </c>
      <c r="AD204" s="48">
        <f ca="1">IF(AB204&gt;Inputs!$B$34,Inputs!$B$34,AB204)</f>
        <v>0</v>
      </c>
      <c r="AE204" s="48">
        <f ca="1">IF(AC204&gt;Inputs!$B$34,Inputs!$B$34,AC204)</f>
        <v>0</v>
      </c>
      <c r="AF204" s="49">
        <f ca="1">IF(AND(E204=1,G204=0),Inputs!$B$3,AD204)</f>
        <v>0</v>
      </c>
      <c r="AG204" s="49">
        <f ca="1">IF(AND(E204=1,G204=0),Inputs!$B$3,AE204)</f>
        <v>0</v>
      </c>
    </row>
    <row r="205" spans="1:33" x14ac:dyDescent="0.25">
      <c r="A205" s="6">
        <f>'Salary and Rating'!A206</f>
        <v>0</v>
      </c>
      <c r="B205" s="6">
        <f>'Salary and Rating'!B206</f>
        <v>0</v>
      </c>
      <c r="C205" s="14">
        <f ca="1">'2012-2013'!AF205</f>
        <v>0</v>
      </c>
      <c r="D205" s="44">
        <f ca="1">IF('2012-2013'!G205=0,0,'2012-2013'!D205+1)</f>
        <v>0</v>
      </c>
      <c r="E205" s="48">
        <f>'2012-2013'!E205</f>
        <v>0</v>
      </c>
      <c r="F205" s="42">
        <f ca="1">IF('Salary and Rating'!F206=1,VLOOKUP(D205,'Attrition Probabilities'!$A$5:$E$45,2,TRUE),IF('Salary and Rating'!F206=2,VLOOKUP(D205,'Attrition Probabilities'!$A$5:$E$45,3,TRUE),IF('Salary and Rating'!F206=3,VLOOKUP(D205,'Attrition Probabilities'!$A$5:$E$45,4,TRUE),IF('Salary and Rating'!F206=4,VLOOKUP(D205,'Attrition Probabilities'!$A$5:$E$45,5,TRUE),0))))</f>
        <v>0</v>
      </c>
      <c r="G205" s="48">
        <f t="shared" ca="1" si="15"/>
        <v>0</v>
      </c>
      <c r="H205" s="48">
        <f ca="1">IF(E205=0,0,IF(RAND()&lt;'Demand Component Probability'!$B$4,1,0))</f>
        <v>0</v>
      </c>
      <c r="I205" s="48">
        <f ca="1">IF(E205=0,0,IF(RAND()&lt;'Demand Component Probability'!$B$5,1,0))</f>
        <v>0</v>
      </c>
      <c r="J205" s="48">
        <f ca="1">IF(E205=0,0,IF(RAND()&lt;'Demand Component Probability'!$B$6,1,0))</f>
        <v>0</v>
      </c>
      <c r="K205" s="48">
        <f ca="1">'Salary and Rating'!L206</f>
        <v>0</v>
      </c>
      <c r="L205" s="48">
        <f ca="1">IFERROR(IF(VLOOKUP(K205,Inputs!$A$20:$G$29,3,FALSE)="Stipend Award",VLOOKUP(K205,Inputs!$A$7:$G$16,3,FALSE),0),0)</f>
        <v>0</v>
      </c>
      <c r="M205" s="48">
        <f ca="1">IFERROR(IF(VLOOKUP(K205,Inputs!$A$20:$G$29,4,FALSE)="Stipend Award",VLOOKUP(K205,Inputs!$A$7:$G$16,4,FALSE),0),0)</f>
        <v>0</v>
      </c>
      <c r="N205" s="48">
        <f ca="1">IFERROR(IF(H205=1,IF(VLOOKUP(K205,Inputs!$A$20:$G$29,5,FALSE)="Stipend Award",VLOOKUP(K205,Inputs!$A$7:$G$16,5,FALSE),0),0),0)</f>
        <v>0</v>
      </c>
      <c r="O205" s="48">
        <f ca="1">IFERROR(IF(I205=1,IF(VLOOKUP(K205,Inputs!$A$20:$G$29,6,FALSE)="Stipend Award",VLOOKUP(K205,Inputs!$A$7:$G$16,6,FALSE),0),0),0)</f>
        <v>0</v>
      </c>
      <c r="P205" s="48">
        <f ca="1">IFERROR(IF(J205=1,IF(VLOOKUP(K205,Inputs!$A$20:$G$29,7,FALSE)="Stipend Award",VLOOKUP(K205,Inputs!$A$7:$G$16,7,FALSE),0),0),0)</f>
        <v>0</v>
      </c>
      <c r="Q205" s="48">
        <f ca="1">IFERROR(IF(VLOOKUP(K205,Inputs!$A$20:$G$29,3,FALSE)="Base Increase",VLOOKUP(K205,Inputs!$A$7:$G$16,3,FALSE),0),0)</f>
        <v>0</v>
      </c>
      <c r="R205" s="48">
        <f ca="1">IFERROR(IF(VLOOKUP(K205,Inputs!$A$20:$G$29,4,FALSE)="Base Increase",VLOOKUP(K205,Inputs!$A$7:$G$16,4,FALSE),0),0)</f>
        <v>0</v>
      </c>
      <c r="S205" s="48">
        <f ca="1">IFERROR(IF(H205=1,IF(VLOOKUP(K205,Inputs!$A$20:$G$29,5,FALSE)="Base Increase",VLOOKUP(K205,Inputs!$A$7:$G$16,5,FALSE),0),0),0)</f>
        <v>0</v>
      </c>
      <c r="T205" s="48">
        <f ca="1">IFERROR(IF(I205=1,IF(VLOOKUP(K205,Inputs!$A$20:$G$29,6,FALSE)="Base Increase",VLOOKUP(K205,Inputs!$A$7:$G$16,6,FALSE),0),0),0)</f>
        <v>0</v>
      </c>
      <c r="U205" s="48">
        <f ca="1">IFERROR(IF(J205=1,IF(VLOOKUP(K205,Inputs!$A$20:$G$29,7,FALSE)="Base Increase",VLOOKUP(K205,Inputs!$A$7:$G$16,7,FALSE),0),0),0)</f>
        <v>0</v>
      </c>
      <c r="V205" s="48">
        <f t="shared" ca="1" si="16"/>
        <v>0</v>
      </c>
      <c r="W205" s="48">
        <f t="shared" ca="1" si="17"/>
        <v>0</v>
      </c>
      <c r="X205" s="48">
        <f t="shared" ca="1" si="18"/>
        <v>0</v>
      </c>
      <c r="Y205" s="48">
        <f t="shared" ca="1" si="19"/>
        <v>0</v>
      </c>
      <c r="Z205" s="48">
        <f ca="1">IF(AND(K205&lt;=4,X205&gt;Inputs!$B$32),MAX(C205,Inputs!$B$32),X205)</f>
        <v>0</v>
      </c>
      <c r="AA205" s="48">
        <f ca="1">IF(AND(K205&lt;=4,Y205&gt;Inputs!$B$32),MAX(C205,Inputs!$B$32),Y205)</f>
        <v>0</v>
      </c>
      <c r="AB205" s="48">
        <f ca="1">IF(AND(K205&lt;=7,Z205&gt;Inputs!$B$33),MAX(C205,Inputs!$B$33),Z205)</f>
        <v>0</v>
      </c>
      <c r="AC205" s="48">
        <f ca="1">IF(Y205&gt;Inputs!$B$34,Inputs!$B$34,AA205)</f>
        <v>0</v>
      </c>
      <c r="AD205" s="48">
        <f ca="1">IF(AB205&gt;Inputs!$B$34,Inputs!$B$34,AB205)</f>
        <v>0</v>
      </c>
      <c r="AE205" s="48">
        <f ca="1">IF(AC205&gt;Inputs!$B$34,Inputs!$B$34,AC205)</f>
        <v>0</v>
      </c>
      <c r="AF205" s="49">
        <f ca="1">IF(AND(E205=1,G205=0),Inputs!$B$3,AD205)</f>
        <v>0</v>
      </c>
      <c r="AG205" s="49">
        <f ca="1">IF(AND(E205=1,G205=0),Inputs!$B$3,AE205)</f>
        <v>0</v>
      </c>
    </row>
    <row r="206" spans="1:33" x14ac:dyDescent="0.25">
      <c r="A206" s="6">
        <f>'Salary and Rating'!A207</f>
        <v>0</v>
      </c>
      <c r="B206" s="6">
        <f>'Salary and Rating'!B207</f>
        <v>0</v>
      </c>
      <c r="C206" s="14">
        <f ca="1">'2012-2013'!AF206</f>
        <v>0</v>
      </c>
      <c r="D206" s="44">
        <f ca="1">IF('2012-2013'!G206=0,0,'2012-2013'!D206+1)</f>
        <v>0</v>
      </c>
      <c r="E206" s="48">
        <f>'2012-2013'!E206</f>
        <v>0</v>
      </c>
      <c r="F206" s="42">
        <f ca="1">IF('Salary and Rating'!F207=1,VLOOKUP(D206,'Attrition Probabilities'!$A$5:$E$45,2,TRUE),IF('Salary and Rating'!F207=2,VLOOKUP(D206,'Attrition Probabilities'!$A$5:$E$45,3,TRUE),IF('Salary and Rating'!F207=3,VLOOKUP(D206,'Attrition Probabilities'!$A$5:$E$45,4,TRUE),IF('Salary and Rating'!F207=4,VLOOKUP(D206,'Attrition Probabilities'!$A$5:$E$45,5,TRUE),0))))</f>
        <v>0</v>
      </c>
      <c r="G206" s="48">
        <f t="shared" ca="1" si="15"/>
        <v>0</v>
      </c>
      <c r="H206" s="48">
        <f ca="1">IF(E206=0,0,IF(RAND()&lt;'Demand Component Probability'!$B$4,1,0))</f>
        <v>0</v>
      </c>
      <c r="I206" s="48">
        <f ca="1">IF(E206=0,0,IF(RAND()&lt;'Demand Component Probability'!$B$5,1,0))</f>
        <v>0</v>
      </c>
      <c r="J206" s="48">
        <f ca="1">IF(E206=0,0,IF(RAND()&lt;'Demand Component Probability'!$B$6,1,0))</f>
        <v>0</v>
      </c>
      <c r="K206" s="48">
        <f ca="1">'Salary and Rating'!L207</f>
        <v>0</v>
      </c>
      <c r="L206" s="48">
        <f ca="1">IFERROR(IF(VLOOKUP(K206,Inputs!$A$20:$G$29,3,FALSE)="Stipend Award",VLOOKUP(K206,Inputs!$A$7:$G$16,3,FALSE),0),0)</f>
        <v>0</v>
      </c>
      <c r="M206" s="48">
        <f ca="1">IFERROR(IF(VLOOKUP(K206,Inputs!$A$20:$G$29,4,FALSE)="Stipend Award",VLOOKUP(K206,Inputs!$A$7:$G$16,4,FALSE),0),0)</f>
        <v>0</v>
      </c>
      <c r="N206" s="48">
        <f ca="1">IFERROR(IF(H206=1,IF(VLOOKUP(K206,Inputs!$A$20:$G$29,5,FALSE)="Stipend Award",VLOOKUP(K206,Inputs!$A$7:$G$16,5,FALSE),0),0),0)</f>
        <v>0</v>
      </c>
      <c r="O206" s="48">
        <f ca="1">IFERROR(IF(I206=1,IF(VLOOKUP(K206,Inputs!$A$20:$G$29,6,FALSE)="Stipend Award",VLOOKUP(K206,Inputs!$A$7:$G$16,6,FALSE),0),0),0)</f>
        <v>0</v>
      </c>
      <c r="P206" s="48">
        <f ca="1">IFERROR(IF(J206=1,IF(VLOOKUP(K206,Inputs!$A$20:$G$29,7,FALSE)="Stipend Award",VLOOKUP(K206,Inputs!$A$7:$G$16,7,FALSE),0),0),0)</f>
        <v>0</v>
      </c>
      <c r="Q206" s="48">
        <f ca="1">IFERROR(IF(VLOOKUP(K206,Inputs!$A$20:$G$29,3,FALSE)="Base Increase",VLOOKUP(K206,Inputs!$A$7:$G$16,3,FALSE),0),0)</f>
        <v>0</v>
      </c>
      <c r="R206" s="48">
        <f ca="1">IFERROR(IF(VLOOKUP(K206,Inputs!$A$20:$G$29,4,FALSE)="Base Increase",VLOOKUP(K206,Inputs!$A$7:$G$16,4,FALSE),0),0)</f>
        <v>0</v>
      </c>
      <c r="S206" s="48">
        <f ca="1">IFERROR(IF(H206=1,IF(VLOOKUP(K206,Inputs!$A$20:$G$29,5,FALSE)="Base Increase",VLOOKUP(K206,Inputs!$A$7:$G$16,5,FALSE),0),0),0)</f>
        <v>0</v>
      </c>
      <c r="T206" s="48">
        <f ca="1">IFERROR(IF(I206=1,IF(VLOOKUP(K206,Inputs!$A$20:$G$29,6,FALSE)="Base Increase",VLOOKUP(K206,Inputs!$A$7:$G$16,6,FALSE),0),0),0)</f>
        <v>0</v>
      </c>
      <c r="U206" s="48">
        <f ca="1">IFERROR(IF(J206=1,IF(VLOOKUP(K206,Inputs!$A$20:$G$29,7,FALSE)="Base Increase",VLOOKUP(K206,Inputs!$A$7:$G$16,7,FALSE),0),0),0)</f>
        <v>0</v>
      </c>
      <c r="V206" s="48">
        <f t="shared" ca="1" si="16"/>
        <v>0</v>
      </c>
      <c r="W206" s="48">
        <f t="shared" ca="1" si="17"/>
        <v>0</v>
      </c>
      <c r="X206" s="48">
        <f t="shared" ca="1" si="18"/>
        <v>0</v>
      </c>
      <c r="Y206" s="48">
        <f t="shared" ca="1" si="19"/>
        <v>0</v>
      </c>
      <c r="Z206" s="48">
        <f ca="1">IF(AND(K206&lt;=4,X206&gt;Inputs!$B$32),MAX(C206,Inputs!$B$32),X206)</f>
        <v>0</v>
      </c>
      <c r="AA206" s="48">
        <f ca="1">IF(AND(K206&lt;=4,Y206&gt;Inputs!$B$32),MAX(C206,Inputs!$B$32),Y206)</f>
        <v>0</v>
      </c>
      <c r="AB206" s="48">
        <f ca="1">IF(AND(K206&lt;=7,Z206&gt;Inputs!$B$33),MAX(C206,Inputs!$B$33),Z206)</f>
        <v>0</v>
      </c>
      <c r="AC206" s="48">
        <f ca="1">IF(Y206&gt;Inputs!$B$34,Inputs!$B$34,AA206)</f>
        <v>0</v>
      </c>
      <c r="AD206" s="48">
        <f ca="1">IF(AB206&gt;Inputs!$B$34,Inputs!$B$34,AB206)</f>
        <v>0</v>
      </c>
      <c r="AE206" s="48">
        <f ca="1">IF(AC206&gt;Inputs!$B$34,Inputs!$B$34,AC206)</f>
        <v>0</v>
      </c>
      <c r="AF206" s="49">
        <f ca="1">IF(AND(E206=1,G206=0),Inputs!$B$3,AD206)</f>
        <v>0</v>
      </c>
      <c r="AG206" s="49">
        <f ca="1">IF(AND(E206=1,G206=0),Inputs!$B$3,AE206)</f>
        <v>0</v>
      </c>
    </row>
    <row r="207" spans="1:33" x14ac:dyDescent="0.25">
      <c r="A207" s="6">
        <f>'Salary and Rating'!A208</f>
        <v>0</v>
      </c>
      <c r="B207" s="6">
        <f>'Salary and Rating'!B208</f>
        <v>0</v>
      </c>
      <c r="C207" s="14">
        <f ca="1">'2012-2013'!AF207</f>
        <v>0</v>
      </c>
      <c r="D207" s="44">
        <f ca="1">IF('2012-2013'!G207=0,0,'2012-2013'!D207+1)</f>
        <v>0</v>
      </c>
      <c r="E207" s="48">
        <f>'2012-2013'!E207</f>
        <v>0</v>
      </c>
      <c r="F207" s="42">
        <f ca="1">IF('Salary and Rating'!F208=1,VLOOKUP(D207,'Attrition Probabilities'!$A$5:$E$45,2,TRUE),IF('Salary and Rating'!F208=2,VLOOKUP(D207,'Attrition Probabilities'!$A$5:$E$45,3,TRUE),IF('Salary and Rating'!F208=3,VLOOKUP(D207,'Attrition Probabilities'!$A$5:$E$45,4,TRUE),IF('Salary and Rating'!F208=4,VLOOKUP(D207,'Attrition Probabilities'!$A$5:$E$45,5,TRUE),0))))</f>
        <v>0</v>
      </c>
      <c r="G207" s="48">
        <f t="shared" ca="1" si="15"/>
        <v>0</v>
      </c>
      <c r="H207" s="48">
        <f ca="1">IF(E207=0,0,IF(RAND()&lt;'Demand Component Probability'!$B$4,1,0))</f>
        <v>0</v>
      </c>
      <c r="I207" s="48">
        <f ca="1">IF(E207=0,0,IF(RAND()&lt;'Demand Component Probability'!$B$5,1,0))</f>
        <v>0</v>
      </c>
      <c r="J207" s="48">
        <f ca="1">IF(E207=0,0,IF(RAND()&lt;'Demand Component Probability'!$B$6,1,0))</f>
        <v>0</v>
      </c>
      <c r="K207" s="48">
        <f ca="1">'Salary and Rating'!L208</f>
        <v>0</v>
      </c>
      <c r="L207" s="48">
        <f ca="1">IFERROR(IF(VLOOKUP(K207,Inputs!$A$20:$G$29,3,FALSE)="Stipend Award",VLOOKUP(K207,Inputs!$A$7:$G$16,3,FALSE),0),0)</f>
        <v>0</v>
      </c>
      <c r="M207" s="48">
        <f ca="1">IFERROR(IF(VLOOKUP(K207,Inputs!$A$20:$G$29,4,FALSE)="Stipend Award",VLOOKUP(K207,Inputs!$A$7:$G$16,4,FALSE),0),0)</f>
        <v>0</v>
      </c>
      <c r="N207" s="48">
        <f ca="1">IFERROR(IF(H207=1,IF(VLOOKUP(K207,Inputs!$A$20:$G$29,5,FALSE)="Stipend Award",VLOOKUP(K207,Inputs!$A$7:$G$16,5,FALSE),0),0),0)</f>
        <v>0</v>
      </c>
      <c r="O207" s="48">
        <f ca="1">IFERROR(IF(I207=1,IF(VLOOKUP(K207,Inputs!$A$20:$G$29,6,FALSE)="Stipend Award",VLOOKUP(K207,Inputs!$A$7:$G$16,6,FALSE),0),0),0)</f>
        <v>0</v>
      </c>
      <c r="P207" s="48">
        <f ca="1">IFERROR(IF(J207=1,IF(VLOOKUP(K207,Inputs!$A$20:$G$29,7,FALSE)="Stipend Award",VLOOKUP(K207,Inputs!$A$7:$G$16,7,FALSE),0),0),0)</f>
        <v>0</v>
      </c>
      <c r="Q207" s="48">
        <f ca="1">IFERROR(IF(VLOOKUP(K207,Inputs!$A$20:$G$29,3,FALSE)="Base Increase",VLOOKUP(K207,Inputs!$A$7:$G$16,3,FALSE),0),0)</f>
        <v>0</v>
      </c>
      <c r="R207" s="48">
        <f ca="1">IFERROR(IF(VLOOKUP(K207,Inputs!$A$20:$G$29,4,FALSE)="Base Increase",VLOOKUP(K207,Inputs!$A$7:$G$16,4,FALSE),0),0)</f>
        <v>0</v>
      </c>
      <c r="S207" s="48">
        <f ca="1">IFERROR(IF(H207=1,IF(VLOOKUP(K207,Inputs!$A$20:$G$29,5,FALSE)="Base Increase",VLOOKUP(K207,Inputs!$A$7:$G$16,5,FALSE),0),0),0)</f>
        <v>0</v>
      </c>
      <c r="T207" s="48">
        <f ca="1">IFERROR(IF(I207=1,IF(VLOOKUP(K207,Inputs!$A$20:$G$29,6,FALSE)="Base Increase",VLOOKUP(K207,Inputs!$A$7:$G$16,6,FALSE),0),0),0)</f>
        <v>0</v>
      </c>
      <c r="U207" s="48">
        <f ca="1">IFERROR(IF(J207=1,IF(VLOOKUP(K207,Inputs!$A$20:$G$29,7,FALSE)="Base Increase",VLOOKUP(K207,Inputs!$A$7:$G$16,7,FALSE),0),0),0)</f>
        <v>0</v>
      </c>
      <c r="V207" s="48">
        <f t="shared" ca="1" si="16"/>
        <v>0</v>
      </c>
      <c r="W207" s="48">
        <f t="shared" ca="1" si="17"/>
        <v>0</v>
      </c>
      <c r="X207" s="48">
        <f t="shared" ca="1" si="18"/>
        <v>0</v>
      </c>
      <c r="Y207" s="48">
        <f t="shared" ca="1" si="19"/>
        <v>0</v>
      </c>
      <c r="Z207" s="48">
        <f ca="1">IF(AND(K207&lt;=4,X207&gt;Inputs!$B$32),MAX(C207,Inputs!$B$32),X207)</f>
        <v>0</v>
      </c>
      <c r="AA207" s="48">
        <f ca="1">IF(AND(K207&lt;=4,Y207&gt;Inputs!$B$32),MAX(C207,Inputs!$B$32),Y207)</f>
        <v>0</v>
      </c>
      <c r="AB207" s="48">
        <f ca="1">IF(AND(K207&lt;=7,Z207&gt;Inputs!$B$33),MAX(C207,Inputs!$B$33),Z207)</f>
        <v>0</v>
      </c>
      <c r="AC207" s="48">
        <f ca="1">IF(Y207&gt;Inputs!$B$34,Inputs!$B$34,AA207)</f>
        <v>0</v>
      </c>
      <c r="AD207" s="48">
        <f ca="1">IF(AB207&gt;Inputs!$B$34,Inputs!$B$34,AB207)</f>
        <v>0</v>
      </c>
      <c r="AE207" s="48">
        <f ca="1">IF(AC207&gt;Inputs!$B$34,Inputs!$B$34,AC207)</f>
        <v>0</v>
      </c>
      <c r="AF207" s="49">
        <f ca="1">IF(AND(E207=1,G207=0),Inputs!$B$3,AD207)</f>
        <v>0</v>
      </c>
      <c r="AG207" s="49">
        <f ca="1">IF(AND(E207=1,G207=0),Inputs!$B$3,AE207)</f>
        <v>0</v>
      </c>
    </row>
    <row r="208" spans="1:33" x14ac:dyDescent="0.25">
      <c r="A208" s="6">
        <f>'Salary and Rating'!A209</f>
        <v>0</v>
      </c>
      <c r="B208" s="6">
        <f>'Salary and Rating'!B209</f>
        <v>0</v>
      </c>
      <c r="C208" s="14">
        <f ca="1">'2012-2013'!AF208</f>
        <v>0</v>
      </c>
      <c r="D208" s="44">
        <f ca="1">IF('2012-2013'!G208=0,0,'2012-2013'!D208+1)</f>
        <v>0</v>
      </c>
      <c r="E208" s="48">
        <f>'2012-2013'!E208</f>
        <v>0</v>
      </c>
      <c r="F208" s="42">
        <f ca="1">IF('Salary and Rating'!F209=1,VLOOKUP(D208,'Attrition Probabilities'!$A$5:$E$45,2,TRUE),IF('Salary and Rating'!F209=2,VLOOKUP(D208,'Attrition Probabilities'!$A$5:$E$45,3,TRUE),IF('Salary and Rating'!F209=3,VLOOKUP(D208,'Attrition Probabilities'!$A$5:$E$45,4,TRUE),IF('Salary and Rating'!F209=4,VLOOKUP(D208,'Attrition Probabilities'!$A$5:$E$45,5,TRUE),0))))</f>
        <v>0</v>
      </c>
      <c r="G208" s="48">
        <f t="shared" ca="1" si="15"/>
        <v>0</v>
      </c>
      <c r="H208" s="48">
        <f ca="1">IF(E208=0,0,IF(RAND()&lt;'Demand Component Probability'!$B$4,1,0))</f>
        <v>0</v>
      </c>
      <c r="I208" s="48">
        <f ca="1">IF(E208=0,0,IF(RAND()&lt;'Demand Component Probability'!$B$5,1,0))</f>
        <v>0</v>
      </c>
      <c r="J208" s="48">
        <f ca="1">IF(E208=0,0,IF(RAND()&lt;'Demand Component Probability'!$B$6,1,0))</f>
        <v>0</v>
      </c>
      <c r="K208" s="48">
        <f ca="1">'Salary and Rating'!L209</f>
        <v>0</v>
      </c>
      <c r="L208" s="48">
        <f ca="1">IFERROR(IF(VLOOKUP(K208,Inputs!$A$20:$G$29,3,FALSE)="Stipend Award",VLOOKUP(K208,Inputs!$A$7:$G$16,3,FALSE),0),0)</f>
        <v>0</v>
      </c>
      <c r="M208" s="48">
        <f ca="1">IFERROR(IF(VLOOKUP(K208,Inputs!$A$20:$G$29,4,FALSE)="Stipend Award",VLOOKUP(K208,Inputs!$A$7:$G$16,4,FALSE),0),0)</f>
        <v>0</v>
      </c>
      <c r="N208" s="48">
        <f ca="1">IFERROR(IF(H208=1,IF(VLOOKUP(K208,Inputs!$A$20:$G$29,5,FALSE)="Stipend Award",VLOOKUP(K208,Inputs!$A$7:$G$16,5,FALSE),0),0),0)</f>
        <v>0</v>
      </c>
      <c r="O208" s="48">
        <f ca="1">IFERROR(IF(I208=1,IF(VLOOKUP(K208,Inputs!$A$20:$G$29,6,FALSE)="Stipend Award",VLOOKUP(K208,Inputs!$A$7:$G$16,6,FALSE),0),0),0)</f>
        <v>0</v>
      </c>
      <c r="P208" s="48">
        <f ca="1">IFERROR(IF(J208=1,IF(VLOOKUP(K208,Inputs!$A$20:$G$29,7,FALSE)="Stipend Award",VLOOKUP(K208,Inputs!$A$7:$G$16,7,FALSE),0),0),0)</f>
        <v>0</v>
      </c>
      <c r="Q208" s="48">
        <f ca="1">IFERROR(IF(VLOOKUP(K208,Inputs!$A$20:$G$29,3,FALSE)="Base Increase",VLOOKUP(K208,Inputs!$A$7:$G$16,3,FALSE),0),0)</f>
        <v>0</v>
      </c>
      <c r="R208" s="48">
        <f ca="1">IFERROR(IF(VLOOKUP(K208,Inputs!$A$20:$G$29,4,FALSE)="Base Increase",VLOOKUP(K208,Inputs!$A$7:$G$16,4,FALSE),0),0)</f>
        <v>0</v>
      </c>
      <c r="S208" s="48">
        <f ca="1">IFERROR(IF(H208=1,IF(VLOOKUP(K208,Inputs!$A$20:$G$29,5,FALSE)="Base Increase",VLOOKUP(K208,Inputs!$A$7:$G$16,5,FALSE),0),0),0)</f>
        <v>0</v>
      </c>
      <c r="T208" s="48">
        <f ca="1">IFERROR(IF(I208=1,IF(VLOOKUP(K208,Inputs!$A$20:$G$29,6,FALSE)="Base Increase",VLOOKUP(K208,Inputs!$A$7:$G$16,6,FALSE),0),0),0)</f>
        <v>0</v>
      </c>
      <c r="U208" s="48">
        <f ca="1">IFERROR(IF(J208=1,IF(VLOOKUP(K208,Inputs!$A$20:$G$29,7,FALSE)="Base Increase",VLOOKUP(K208,Inputs!$A$7:$G$16,7,FALSE),0),0),0)</f>
        <v>0</v>
      </c>
      <c r="V208" s="48">
        <f t="shared" ca="1" si="16"/>
        <v>0</v>
      </c>
      <c r="W208" s="48">
        <f t="shared" ca="1" si="17"/>
        <v>0</v>
      </c>
      <c r="X208" s="48">
        <f t="shared" ca="1" si="18"/>
        <v>0</v>
      </c>
      <c r="Y208" s="48">
        <f t="shared" ca="1" si="19"/>
        <v>0</v>
      </c>
      <c r="Z208" s="48">
        <f ca="1">IF(AND(K208&lt;=4,X208&gt;Inputs!$B$32),MAX(C208,Inputs!$B$32),X208)</f>
        <v>0</v>
      </c>
      <c r="AA208" s="48">
        <f ca="1">IF(AND(K208&lt;=4,Y208&gt;Inputs!$B$32),MAX(C208,Inputs!$B$32),Y208)</f>
        <v>0</v>
      </c>
      <c r="AB208" s="48">
        <f ca="1">IF(AND(K208&lt;=7,Z208&gt;Inputs!$B$33),MAX(C208,Inputs!$B$33),Z208)</f>
        <v>0</v>
      </c>
      <c r="AC208" s="48">
        <f ca="1">IF(Y208&gt;Inputs!$B$34,Inputs!$B$34,AA208)</f>
        <v>0</v>
      </c>
      <c r="AD208" s="48">
        <f ca="1">IF(AB208&gt;Inputs!$B$34,Inputs!$B$34,AB208)</f>
        <v>0</v>
      </c>
      <c r="AE208" s="48">
        <f ca="1">IF(AC208&gt;Inputs!$B$34,Inputs!$B$34,AC208)</f>
        <v>0</v>
      </c>
      <c r="AF208" s="49">
        <f ca="1">IF(AND(E208=1,G208=0),Inputs!$B$3,AD208)</f>
        <v>0</v>
      </c>
      <c r="AG208" s="49">
        <f ca="1">IF(AND(E208=1,G208=0),Inputs!$B$3,AE208)</f>
        <v>0</v>
      </c>
    </row>
    <row r="209" spans="1:33" x14ac:dyDescent="0.25">
      <c r="A209" s="6">
        <f>'Salary and Rating'!A210</f>
        <v>0</v>
      </c>
      <c r="B209" s="6">
        <f>'Salary and Rating'!B210</f>
        <v>0</v>
      </c>
      <c r="C209" s="14">
        <f ca="1">'2012-2013'!AF209</f>
        <v>0</v>
      </c>
      <c r="D209" s="44">
        <f ca="1">IF('2012-2013'!G209=0,0,'2012-2013'!D209+1)</f>
        <v>0</v>
      </c>
      <c r="E209" s="48">
        <f>'2012-2013'!E209</f>
        <v>0</v>
      </c>
      <c r="F209" s="42">
        <f ca="1">IF('Salary and Rating'!F210=1,VLOOKUP(D209,'Attrition Probabilities'!$A$5:$E$45,2,TRUE),IF('Salary and Rating'!F210=2,VLOOKUP(D209,'Attrition Probabilities'!$A$5:$E$45,3,TRUE),IF('Salary and Rating'!F210=3,VLOOKUP(D209,'Attrition Probabilities'!$A$5:$E$45,4,TRUE),IF('Salary and Rating'!F210=4,VLOOKUP(D209,'Attrition Probabilities'!$A$5:$E$45,5,TRUE),0))))</f>
        <v>0</v>
      </c>
      <c r="G209" s="48">
        <f t="shared" ca="1" si="15"/>
        <v>0</v>
      </c>
      <c r="H209" s="48">
        <f ca="1">IF(E209=0,0,IF(RAND()&lt;'Demand Component Probability'!$B$4,1,0))</f>
        <v>0</v>
      </c>
      <c r="I209" s="48">
        <f ca="1">IF(E209=0,0,IF(RAND()&lt;'Demand Component Probability'!$B$5,1,0))</f>
        <v>0</v>
      </c>
      <c r="J209" s="48">
        <f ca="1">IF(E209=0,0,IF(RAND()&lt;'Demand Component Probability'!$B$6,1,0))</f>
        <v>0</v>
      </c>
      <c r="K209" s="48">
        <f ca="1">'Salary and Rating'!L210</f>
        <v>0</v>
      </c>
      <c r="L209" s="48">
        <f ca="1">IFERROR(IF(VLOOKUP(K209,Inputs!$A$20:$G$29,3,FALSE)="Stipend Award",VLOOKUP(K209,Inputs!$A$7:$G$16,3,FALSE),0),0)</f>
        <v>0</v>
      </c>
      <c r="M209" s="48">
        <f ca="1">IFERROR(IF(VLOOKUP(K209,Inputs!$A$20:$G$29,4,FALSE)="Stipend Award",VLOOKUP(K209,Inputs!$A$7:$G$16,4,FALSE),0),0)</f>
        <v>0</v>
      </c>
      <c r="N209" s="48">
        <f ca="1">IFERROR(IF(H209=1,IF(VLOOKUP(K209,Inputs!$A$20:$G$29,5,FALSE)="Stipend Award",VLOOKUP(K209,Inputs!$A$7:$G$16,5,FALSE),0),0),0)</f>
        <v>0</v>
      </c>
      <c r="O209" s="48">
        <f ca="1">IFERROR(IF(I209=1,IF(VLOOKUP(K209,Inputs!$A$20:$G$29,6,FALSE)="Stipend Award",VLOOKUP(K209,Inputs!$A$7:$G$16,6,FALSE),0),0),0)</f>
        <v>0</v>
      </c>
      <c r="P209" s="48">
        <f ca="1">IFERROR(IF(J209=1,IF(VLOOKUP(K209,Inputs!$A$20:$G$29,7,FALSE)="Stipend Award",VLOOKUP(K209,Inputs!$A$7:$G$16,7,FALSE),0),0),0)</f>
        <v>0</v>
      </c>
      <c r="Q209" s="48">
        <f ca="1">IFERROR(IF(VLOOKUP(K209,Inputs!$A$20:$G$29,3,FALSE)="Base Increase",VLOOKUP(K209,Inputs!$A$7:$G$16,3,FALSE),0),0)</f>
        <v>0</v>
      </c>
      <c r="R209" s="48">
        <f ca="1">IFERROR(IF(VLOOKUP(K209,Inputs!$A$20:$G$29,4,FALSE)="Base Increase",VLOOKUP(K209,Inputs!$A$7:$G$16,4,FALSE),0),0)</f>
        <v>0</v>
      </c>
      <c r="S209" s="48">
        <f ca="1">IFERROR(IF(H209=1,IF(VLOOKUP(K209,Inputs!$A$20:$G$29,5,FALSE)="Base Increase",VLOOKUP(K209,Inputs!$A$7:$G$16,5,FALSE),0),0),0)</f>
        <v>0</v>
      </c>
      <c r="T209" s="48">
        <f ca="1">IFERROR(IF(I209=1,IF(VLOOKUP(K209,Inputs!$A$20:$G$29,6,FALSE)="Base Increase",VLOOKUP(K209,Inputs!$A$7:$G$16,6,FALSE),0),0),0)</f>
        <v>0</v>
      </c>
      <c r="U209" s="48">
        <f ca="1">IFERROR(IF(J209=1,IF(VLOOKUP(K209,Inputs!$A$20:$G$29,7,FALSE)="Base Increase",VLOOKUP(K209,Inputs!$A$7:$G$16,7,FALSE),0),0),0)</f>
        <v>0</v>
      </c>
      <c r="V209" s="48">
        <f t="shared" ca="1" si="16"/>
        <v>0</v>
      </c>
      <c r="W209" s="48">
        <f t="shared" ca="1" si="17"/>
        <v>0</v>
      </c>
      <c r="X209" s="48">
        <f t="shared" ca="1" si="18"/>
        <v>0</v>
      </c>
      <c r="Y209" s="48">
        <f t="shared" ca="1" si="19"/>
        <v>0</v>
      </c>
      <c r="Z209" s="48">
        <f ca="1">IF(AND(K209&lt;=4,X209&gt;Inputs!$B$32),MAX(C209,Inputs!$B$32),X209)</f>
        <v>0</v>
      </c>
      <c r="AA209" s="48">
        <f ca="1">IF(AND(K209&lt;=4,Y209&gt;Inputs!$B$32),MAX(C209,Inputs!$B$32),Y209)</f>
        <v>0</v>
      </c>
      <c r="AB209" s="48">
        <f ca="1">IF(AND(K209&lt;=7,Z209&gt;Inputs!$B$33),MAX(C209,Inputs!$B$33),Z209)</f>
        <v>0</v>
      </c>
      <c r="AC209" s="48">
        <f ca="1">IF(Y209&gt;Inputs!$B$34,Inputs!$B$34,AA209)</f>
        <v>0</v>
      </c>
      <c r="AD209" s="48">
        <f ca="1">IF(AB209&gt;Inputs!$B$34,Inputs!$B$34,AB209)</f>
        <v>0</v>
      </c>
      <c r="AE209" s="48">
        <f ca="1">IF(AC209&gt;Inputs!$B$34,Inputs!$B$34,AC209)</f>
        <v>0</v>
      </c>
      <c r="AF209" s="49">
        <f ca="1">IF(AND(E209=1,G209=0),Inputs!$B$3,AD209)</f>
        <v>0</v>
      </c>
      <c r="AG209" s="49">
        <f ca="1">IF(AND(E209=1,G209=0),Inputs!$B$3,AE209)</f>
        <v>0</v>
      </c>
    </row>
    <row r="210" spans="1:33" x14ac:dyDescent="0.25">
      <c r="A210" s="6">
        <f>'Salary and Rating'!A211</f>
        <v>0</v>
      </c>
      <c r="B210" s="6">
        <f>'Salary and Rating'!B211</f>
        <v>0</v>
      </c>
      <c r="C210" s="14">
        <f ca="1">'2012-2013'!AF210</f>
        <v>0</v>
      </c>
      <c r="D210" s="44">
        <f ca="1">IF('2012-2013'!G210=0,0,'2012-2013'!D210+1)</f>
        <v>0</v>
      </c>
      <c r="E210" s="48">
        <f>'2012-2013'!E210</f>
        <v>0</v>
      </c>
      <c r="F210" s="42">
        <f ca="1">IF('Salary and Rating'!F211=1,VLOOKUP(D210,'Attrition Probabilities'!$A$5:$E$45,2,TRUE),IF('Salary and Rating'!F211=2,VLOOKUP(D210,'Attrition Probabilities'!$A$5:$E$45,3,TRUE),IF('Salary and Rating'!F211=3,VLOOKUP(D210,'Attrition Probabilities'!$A$5:$E$45,4,TRUE),IF('Salary and Rating'!F211=4,VLOOKUP(D210,'Attrition Probabilities'!$A$5:$E$45,5,TRUE),0))))</f>
        <v>0</v>
      </c>
      <c r="G210" s="48">
        <f t="shared" ca="1" si="15"/>
        <v>0</v>
      </c>
      <c r="H210" s="48">
        <f ca="1">IF(E210=0,0,IF(RAND()&lt;'Demand Component Probability'!$B$4,1,0))</f>
        <v>0</v>
      </c>
      <c r="I210" s="48">
        <f ca="1">IF(E210=0,0,IF(RAND()&lt;'Demand Component Probability'!$B$5,1,0))</f>
        <v>0</v>
      </c>
      <c r="J210" s="48">
        <f ca="1">IF(E210=0,0,IF(RAND()&lt;'Demand Component Probability'!$B$6,1,0))</f>
        <v>0</v>
      </c>
      <c r="K210" s="48">
        <f ca="1">'Salary and Rating'!L211</f>
        <v>0</v>
      </c>
      <c r="L210" s="48">
        <f ca="1">IFERROR(IF(VLOOKUP(K210,Inputs!$A$20:$G$29,3,FALSE)="Stipend Award",VLOOKUP(K210,Inputs!$A$7:$G$16,3,FALSE),0),0)</f>
        <v>0</v>
      </c>
      <c r="M210" s="48">
        <f ca="1">IFERROR(IF(VLOOKUP(K210,Inputs!$A$20:$G$29,4,FALSE)="Stipend Award",VLOOKUP(K210,Inputs!$A$7:$G$16,4,FALSE),0),0)</f>
        <v>0</v>
      </c>
      <c r="N210" s="48">
        <f ca="1">IFERROR(IF(H210=1,IF(VLOOKUP(K210,Inputs!$A$20:$G$29,5,FALSE)="Stipend Award",VLOOKUP(K210,Inputs!$A$7:$G$16,5,FALSE),0),0),0)</f>
        <v>0</v>
      </c>
      <c r="O210" s="48">
        <f ca="1">IFERROR(IF(I210=1,IF(VLOOKUP(K210,Inputs!$A$20:$G$29,6,FALSE)="Stipend Award",VLOOKUP(K210,Inputs!$A$7:$G$16,6,FALSE),0),0),0)</f>
        <v>0</v>
      </c>
      <c r="P210" s="48">
        <f ca="1">IFERROR(IF(J210=1,IF(VLOOKUP(K210,Inputs!$A$20:$G$29,7,FALSE)="Stipend Award",VLOOKUP(K210,Inputs!$A$7:$G$16,7,FALSE),0),0),0)</f>
        <v>0</v>
      </c>
      <c r="Q210" s="48">
        <f ca="1">IFERROR(IF(VLOOKUP(K210,Inputs!$A$20:$G$29,3,FALSE)="Base Increase",VLOOKUP(K210,Inputs!$A$7:$G$16,3,FALSE),0),0)</f>
        <v>0</v>
      </c>
      <c r="R210" s="48">
        <f ca="1">IFERROR(IF(VLOOKUP(K210,Inputs!$A$20:$G$29,4,FALSE)="Base Increase",VLOOKUP(K210,Inputs!$A$7:$G$16,4,FALSE),0),0)</f>
        <v>0</v>
      </c>
      <c r="S210" s="48">
        <f ca="1">IFERROR(IF(H210=1,IF(VLOOKUP(K210,Inputs!$A$20:$G$29,5,FALSE)="Base Increase",VLOOKUP(K210,Inputs!$A$7:$G$16,5,FALSE),0),0),0)</f>
        <v>0</v>
      </c>
      <c r="T210" s="48">
        <f ca="1">IFERROR(IF(I210=1,IF(VLOOKUP(K210,Inputs!$A$20:$G$29,6,FALSE)="Base Increase",VLOOKUP(K210,Inputs!$A$7:$G$16,6,FALSE),0),0),0)</f>
        <v>0</v>
      </c>
      <c r="U210" s="48">
        <f ca="1">IFERROR(IF(J210=1,IF(VLOOKUP(K210,Inputs!$A$20:$G$29,7,FALSE)="Base Increase",VLOOKUP(K210,Inputs!$A$7:$G$16,7,FALSE),0),0),0)</f>
        <v>0</v>
      </c>
      <c r="V210" s="48">
        <f t="shared" ca="1" si="16"/>
        <v>0</v>
      </c>
      <c r="W210" s="48">
        <f t="shared" ca="1" si="17"/>
        <v>0</v>
      </c>
      <c r="X210" s="48">
        <f t="shared" ca="1" si="18"/>
        <v>0</v>
      </c>
      <c r="Y210" s="48">
        <f t="shared" ca="1" si="19"/>
        <v>0</v>
      </c>
      <c r="Z210" s="48">
        <f ca="1">IF(AND(K210&lt;=4,X210&gt;Inputs!$B$32),MAX(C210,Inputs!$B$32),X210)</f>
        <v>0</v>
      </c>
      <c r="AA210" s="48">
        <f ca="1">IF(AND(K210&lt;=4,Y210&gt;Inputs!$B$32),MAX(C210,Inputs!$B$32),Y210)</f>
        <v>0</v>
      </c>
      <c r="AB210" s="48">
        <f ca="1">IF(AND(K210&lt;=7,Z210&gt;Inputs!$B$33),MAX(C210,Inputs!$B$33),Z210)</f>
        <v>0</v>
      </c>
      <c r="AC210" s="48">
        <f ca="1">IF(Y210&gt;Inputs!$B$34,Inputs!$B$34,AA210)</f>
        <v>0</v>
      </c>
      <c r="AD210" s="48">
        <f ca="1">IF(AB210&gt;Inputs!$B$34,Inputs!$B$34,AB210)</f>
        <v>0</v>
      </c>
      <c r="AE210" s="48">
        <f ca="1">IF(AC210&gt;Inputs!$B$34,Inputs!$B$34,AC210)</f>
        <v>0</v>
      </c>
      <c r="AF210" s="49">
        <f ca="1">IF(AND(E210=1,G210=0),Inputs!$B$3,AD210)</f>
        <v>0</v>
      </c>
      <c r="AG210" s="49">
        <f ca="1">IF(AND(E210=1,G210=0),Inputs!$B$3,AE210)</f>
        <v>0</v>
      </c>
    </row>
    <row r="211" spans="1:33" x14ac:dyDescent="0.25">
      <c r="A211" s="6">
        <f>'Salary and Rating'!A212</f>
        <v>0</v>
      </c>
      <c r="B211" s="6">
        <f>'Salary and Rating'!B212</f>
        <v>0</v>
      </c>
      <c r="C211" s="14">
        <f ca="1">'2012-2013'!AF211</f>
        <v>0</v>
      </c>
      <c r="D211" s="44">
        <f ca="1">IF('2012-2013'!G211=0,0,'2012-2013'!D211+1)</f>
        <v>0</v>
      </c>
      <c r="E211" s="48">
        <f>'2012-2013'!E211</f>
        <v>0</v>
      </c>
      <c r="F211" s="42">
        <f ca="1">IF('Salary and Rating'!F212=1,VLOOKUP(D211,'Attrition Probabilities'!$A$5:$E$45,2,TRUE),IF('Salary and Rating'!F212=2,VLOOKUP(D211,'Attrition Probabilities'!$A$5:$E$45,3,TRUE),IF('Salary and Rating'!F212=3,VLOOKUP(D211,'Attrition Probabilities'!$A$5:$E$45,4,TRUE),IF('Salary and Rating'!F212=4,VLOOKUP(D211,'Attrition Probabilities'!$A$5:$E$45,5,TRUE),0))))</f>
        <v>0</v>
      </c>
      <c r="G211" s="48">
        <f t="shared" ca="1" si="15"/>
        <v>0</v>
      </c>
      <c r="H211" s="48">
        <f ca="1">IF(E211=0,0,IF(RAND()&lt;'Demand Component Probability'!$B$4,1,0))</f>
        <v>0</v>
      </c>
      <c r="I211" s="48">
        <f ca="1">IF(E211=0,0,IF(RAND()&lt;'Demand Component Probability'!$B$5,1,0))</f>
        <v>0</v>
      </c>
      <c r="J211" s="48">
        <f ca="1">IF(E211=0,0,IF(RAND()&lt;'Demand Component Probability'!$B$6,1,0))</f>
        <v>0</v>
      </c>
      <c r="K211" s="48">
        <f ca="1">'Salary and Rating'!L212</f>
        <v>0</v>
      </c>
      <c r="L211" s="48">
        <f ca="1">IFERROR(IF(VLOOKUP(K211,Inputs!$A$20:$G$29,3,FALSE)="Stipend Award",VLOOKUP(K211,Inputs!$A$7:$G$16,3,FALSE),0),0)</f>
        <v>0</v>
      </c>
      <c r="M211" s="48">
        <f ca="1">IFERROR(IF(VLOOKUP(K211,Inputs!$A$20:$G$29,4,FALSE)="Stipend Award",VLOOKUP(K211,Inputs!$A$7:$G$16,4,FALSE),0),0)</f>
        <v>0</v>
      </c>
      <c r="N211" s="48">
        <f ca="1">IFERROR(IF(H211=1,IF(VLOOKUP(K211,Inputs!$A$20:$G$29,5,FALSE)="Stipend Award",VLOOKUP(K211,Inputs!$A$7:$G$16,5,FALSE),0),0),0)</f>
        <v>0</v>
      </c>
      <c r="O211" s="48">
        <f ca="1">IFERROR(IF(I211=1,IF(VLOOKUP(K211,Inputs!$A$20:$G$29,6,FALSE)="Stipend Award",VLOOKUP(K211,Inputs!$A$7:$G$16,6,FALSE),0),0),0)</f>
        <v>0</v>
      </c>
      <c r="P211" s="48">
        <f ca="1">IFERROR(IF(J211=1,IF(VLOOKUP(K211,Inputs!$A$20:$G$29,7,FALSE)="Stipend Award",VLOOKUP(K211,Inputs!$A$7:$G$16,7,FALSE),0),0),0)</f>
        <v>0</v>
      </c>
      <c r="Q211" s="48">
        <f ca="1">IFERROR(IF(VLOOKUP(K211,Inputs!$A$20:$G$29,3,FALSE)="Base Increase",VLOOKUP(K211,Inputs!$A$7:$G$16,3,FALSE),0),0)</f>
        <v>0</v>
      </c>
      <c r="R211" s="48">
        <f ca="1">IFERROR(IF(VLOOKUP(K211,Inputs!$A$20:$G$29,4,FALSE)="Base Increase",VLOOKUP(K211,Inputs!$A$7:$G$16,4,FALSE),0),0)</f>
        <v>0</v>
      </c>
      <c r="S211" s="48">
        <f ca="1">IFERROR(IF(H211=1,IF(VLOOKUP(K211,Inputs!$A$20:$G$29,5,FALSE)="Base Increase",VLOOKUP(K211,Inputs!$A$7:$G$16,5,FALSE),0),0),0)</f>
        <v>0</v>
      </c>
      <c r="T211" s="48">
        <f ca="1">IFERROR(IF(I211=1,IF(VLOOKUP(K211,Inputs!$A$20:$G$29,6,FALSE)="Base Increase",VLOOKUP(K211,Inputs!$A$7:$G$16,6,FALSE),0),0),0)</f>
        <v>0</v>
      </c>
      <c r="U211" s="48">
        <f ca="1">IFERROR(IF(J211=1,IF(VLOOKUP(K211,Inputs!$A$20:$G$29,7,FALSE)="Base Increase",VLOOKUP(K211,Inputs!$A$7:$G$16,7,FALSE),0),0),0)</f>
        <v>0</v>
      </c>
      <c r="V211" s="48">
        <f t="shared" ca="1" si="16"/>
        <v>0</v>
      </c>
      <c r="W211" s="48">
        <f t="shared" ca="1" si="17"/>
        <v>0</v>
      </c>
      <c r="X211" s="48">
        <f t="shared" ca="1" si="18"/>
        <v>0</v>
      </c>
      <c r="Y211" s="48">
        <f t="shared" ca="1" si="19"/>
        <v>0</v>
      </c>
      <c r="Z211" s="48">
        <f ca="1">IF(AND(K211&lt;=4,X211&gt;Inputs!$B$32),MAX(C211,Inputs!$B$32),X211)</f>
        <v>0</v>
      </c>
      <c r="AA211" s="48">
        <f ca="1">IF(AND(K211&lt;=4,Y211&gt;Inputs!$B$32),MAX(C211,Inputs!$B$32),Y211)</f>
        <v>0</v>
      </c>
      <c r="AB211" s="48">
        <f ca="1">IF(AND(K211&lt;=7,Z211&gt;Inputs!$B$33),MAX(C211,Inputs!$B$33),Z211)</f>
        <v>0</v>
      </c>
      <c r="AC211" s="48">
        <f ca="1">IF(Y211&gt;Inputs!$B$34,Inputs!$B$34,AA211)</f>
        <v>0</v>
      </c>
      <c r="AD211" s="48">
        <f ca="1">IF(AB211&gt;Inputs!$B$34,Inputs!$B$34,AB211)</f>
        <v>0</v>
      </c>
      <c r="AE211" s="48">
        <f ca="1">IF(AC211&gt;Inputs!$B$34,Inputs!$B$34,AC211)</f>
        <v>0</v>
      </c>
      <c r="AF211" s="49">
        <f ca="1">IF(AND(E211=1,G211=0),Inputs!$B$3,AD211)</f>
        <v>0</v>
      </c>
      <c r="AG211" s="49">
        <f ca="1">IF(AND(E211=1,G211=0),Inputs!$B$3,AE211)</f>
        <v>0</v>
      </c>
    </row>
    <row r="212" spans="1:33" x14ac:dyDescent="0.25">
      <c r="A212" s="6">
        <f>'Salary and Rating'!A213</f>
        <v>0</v>
      </c>
      <c r="B212" s="6">
        <f>'Salary and Rating'!B213</f>
        <v>0</v>
      </c>
      <c r="C212" s="14">
        <f ca="1">'2012-2013'!AF212</f>
        <v>0</v>
      </c>
      <c r="D212" s="44">
        <f ca="1">IF('2012-2013'!G212=0,0,'2012-2013'!D212+1)</f>
        <v>0</v>
      </c>
      <c r="E212" s="48">
        <f>'2012-2013'!E212</f>
        <v>0</v>
      </c>
      <c r="F212" s="42">
        <f ca="1">IF('Salary and Rating'!F213=1,VLOOKUP(D212,'Attrition Probabilities'!$A$5:$E$45,2,TRUE),IF('Salary and Rating'!F213=2,VLOOKUP(D212,'Attrition Probabilities'!$A$5:$E$45,3,TRUE),IF('Salary and Rating'!F213=3,VLOOKUP(D212,'Attrition Probabilities'!$A$5:$E$45,4,TRUE),IF('Salary and Rating'!F213=4,VLOOKUP(D212,'Attrition Probabilities'!$A$5:$E$45,5,TRUE),0))))</f>
        <v>0</v>
      </c>
      <c r="G212" s="48">
        <f t="shared" ca="1" si="15"/>
        <v>0</v>
      </c>
      <c r="H212" s="48">
        <f ca="1">IF(E212=0,0,IF(RAND()&lt;'Demand Component Probability'!$B$4,1,0))</f>
        <v>0</v>
      </c>
      <c r="I212" s="48">
        <f ca="1">IF(E212=0,0,IF(RAND()&lt;'Demand Component Probability'!$B$5,1,0))</f>
        <v>0</v>
      </c>
      <c r="J212" s="48">
        <f ca="1">IF(E212=0,0,IF(RAND()&lt;'Demand Component Probability'!$B$6,1,0))</f>
        <v>0</v>
      </c>
      <c r="K212" s="48">
        <f ca="1">'Salary and Rating'!L213</f>
        <v>0</v>
      </c>
      <c r="L212" s="48">
        <f ca="1">IFERROR(IF(VLOOKUP(K212,Inputs!$A$20:$G$29,3,FALSE)="Stipend Award",VLOOKUP(K212,Inputs!$A$7:$G$16,3,FALSE),0),0)</f>
        <v>0</v>
      </c>
      <c r="M212" s="48">
        <f ca="1">IFERROR(IF(VLOOKUP(K212,Inputs!$A$20:$G$29,4,FALSE)="Stipend Award",VLOOKUP(K212,Inputs!$A$7:$G$16,4,FALSE),0),0)</f>
        <v>0</v>
      </c>
      <c r="N212" s="48">
        <f ca="1">IFERROR(IF(H212=1,IF(VLOOKUP(K212,Inputs!$A$20:$G$29,5,FALSE)="Stipend Award",VLOOKUP(K212,Inputs!$A$7:$G$16,5,FALSE),0),0),0)</f>
        <v>0</v>
      </c>
      <c r="O212" s="48">
        <f ca="1">IFERROR(IF(I212=1,IF(VLOOKUP(K212,Inputs!$A$20:$G$29,6,FALSE)="Stipend Award",VLOOKUP(K212,Inputs!$A$7:$G$16,6,FALSE),0),0),0)</f>
        <v>0</v>
      </c>
      <c r="P212" s="48">
        <f ca="1">IFERROR(IF(J212=1,IF(VLOOKUP(K212,Inputs!$A$20:$G$29,7,FALSE)="Stipend Award",VLOOKUP(K212,Inputs!$A$7:$G$16,7,FALSE),0),0),0)</f>
        <v>0</v>
      </c>
      <c r="Q212" s="48">
        <f ca="1">IFERROR(IF(VLOOKUP(K212,Inputs!$A$20:$G$29,3,FALSE)="Base Increase",VLOOKUP(K212,Inputs!$A$7:$G$16,3,FALSE),0),0)</f>
        <v>0</v>
      </c>
      <c r="R212" s="48">
        <f ca="1">IFERROR(IF(VLOOKUP(K212,Inputs!$A$20:$G$29,4,FALSE)="Base Increase",VLOOKUP(K212,Inputs!$A$7:$G$16,4,FALSE),0),0)</f>
        <v>0</v>
      </c>
      <c r="S212" s="48">
        <f ca="1">IFERROR(IF(H212=1,IF(VLOOKUP(K212,Inputs!$A$20:$G$29,5,FALSE)="Base Increase",VLOOKUP(K212,Inputs!$A$7:$G$16,5,FALSE),0),0),0)</f>
        <v>0</v>
      </c>
      <c r="T212" s="48">
        <f ca="1">IFERROR(IF(I212=1,IF(VLOOKUP(K212,Inputs!$A$20:$G$29,6,FALSE)="Base Increase",VLOOKUP(K212,Inputs!$A$7:$G$16,6,FALSE),0),0),0)</f>
        <v>0</v>
      </c>
      <c r="U212" s="48">
        <f ca="1">IFERROR(IF(J212=1,IF(VLOOKUP(K212,Inputs!$A$20:$G$29,7,FALSE)="Base Increase",VLOOKUP(K212,Inputs!$A$7:$G$16,7,FALSE),0),0),0)</f>
        <v>0</v>
      </c>
      <c r="V212" s="48">
        <f t="shared" ca="1" si="16"/>
        <v>0</v>
      </c>
      <c r="W212" s="48">
        <f t="shared" ca="1" si="17"/>
        <v>0</v>
      </c>
      <c r="X212" s="48">
        <f t="shared" ca="1" si="18"/>
        <v>0</v>
      </c>
      <c r="Y212" s="48">
        <f t="shared" ca="1" si="19"/>
        <v>0</v>
      </c>
      <c r="Z212" s="48">
        <f ca="1">IF(AND(K212&lt;=4,X212&gt;Inputs!$B$32),MAX(C212,Inputs!$B$32),X212)</f>
        <v>0</v>
      </c>
      <c r="AA212" s="48">
        <f ca="1">IF(AND(K212&lt;=4,Y212&gt;Inputs!$B$32),MAX(C212,Inputs!$B$32),Y212)</f>
        <v>0</v>
      </c>
      <c r="AB212" s="48">
        <f ca="1">IF(AND(K212&lt;=7,Z212&gt;Inputs!$B$33),MAX(C212,Inputs!$B$33),Z212)</f>
        <v>0</v>
      </c>
      <c r="AC212" s="48">
        <f ca="1">IF(Y212&gt;Inputs!$B$34,Inputs!$B$34,AA212)</f>
        <v>0</v>
      </c>
      <c r="AD212" s="48">
        <f ca="1">IF(AB212&gt;Inputs!$B$34,Inputs!$B$34,AB212)</f>
        <v>0</v>
      </c>
      <c r="AE212" s="48">
        <f ca="1">IF(AC212&gt;Inputs!$B$34,Inputs!$B$34,AC212)</f>
        <v>0</v>
      </c>
      <c r="AF212" s="49">
        <f ca="1">IF(AND(E212=1,G212=0),Inputs!$B$3,AD212)</f>
        <v>0</v>
      </c>
      <c r="AG212" s="49">
        <f ca="1">IF(AND(E212=1,G212=0),Inputs!$B$3,AE212)</f>
        <v>0</v>
      </c>
    </row>
    <row r="213" spans="1:33" x14ac:dyDescent="0.25">
      <c r="A213" s="6">
        <f>'Salary and Rating'!A214</f>
        <v>0</v>
      </c>
      <c r="B213" s="6">
        <f>'Salary and Rating'!B214</f>
        <v>0</v>
      </c>
      <c r="C213" s="14">
        <f ca="1">'2012-2013'!AF213</f>
        <v>0</v>
      </c>
      <c r="D213" s="44">
        <f ca="1">IF('2012-2013'!G213=0,0,'2012-2013'!D213+1)</f>
        <v>0</v>
      </c>
      <c r="E213" s="48">
        <f>'2012-2013'!E213</f>
        <v>0</v>
      </c>
      <c r="F213" s="42">
        <f ca="1">IF('Salary and Rating'!F214=1,VLOOKUP(D213,'Attrition Probabilities'!$A$5:$E$45,2,TRUE),IF('Salary and Rating'!F214=2,VLOOKUP(D213,'Attrition Probabilities'!$A$5:$E$45,3,TRUE),IF('Salary and Rating'!F214=3,VLOOKUP(D213,'Attrition Probabilities'!$A$5:$E$45,4,TRUE),IF('Salary and Rating'!F214=4,VLOOKUP(D213,'Attrition Probabilities'!$A$5:$E$45,5,TRUE),0))))</f>
        <v>0</v>
      </c>
      <c r="G213" s="48">
        <f t="shared" ca="1" si="15"/>
        <v>0</v>
      </c>
      <c r="H213" s="48">
        <f ca="1">IF(E213=0,0,IF(RAND()&lt;'Demand Component Probability'!$B$4,1,0))</f>
        <v>0</v>
      </c>
      <c r="I213" s="48">
        <f ca="1">IF(E213=0,0,IF(RAND()&lt;'Demand Component Probability'!$B$5,1,0))</f>
        <v>0</v>
      </c>
      <c r="J213" s="48">
        <f ca="1">IF(E213=0,0,IF(RAND()&lt;'Demand Component Probability'!$B$6,1,0))</f>
        <v>0</v>
      </c>
      <c r="K213" s="48">
        <f ca="1">'Salary and Rating'!L214</f>
        <v>0</v>
      </c>
      <c r="L213" s="48">
        <f ca="1">IFERROR(IF(VLOOKUP(K213,Inputs!$A$20:$G$29,3,FALSE)="Stipend Award",VLOOKUP(K213,Inputs!$A$7:$G$16,3,FALSE),0),0)</f>
        <v>0</v>
      </c>
      <c r="M213" s="48">
        <f ca="1">IFERROR(IF(VLOOKUP(K213,Inputs!$A$20:$G$29,4,FALSE)="Stipend Award",VLOOKUP(K213,Inputs!$A$7:$G$16,4,FALSE),0),0)</f>
        <v>0</v>
      </c>
      <c r="N213" s="48">
        <f ca="1">IFERROR(IF(H213=1,IF(VLOOKUP(K213,Inputs!$A$20:$G$29,5,FALSE)="Stipend Award",VLOOKUP(K213,Inputs!$A$7:$G$16,5,FALSE),0),0),0)</f>
        <v>0</v>
      </c>
      <c r="O213" s="48">
        <f ca="1">IFERROR(IF(I213=1,IF(VLOOKUP(K213,Inputs!$A$20:$G$29,6,FALSE)="Stipend Award",VLOOKUP(K213,Inputs!$A$7:$G$16,6,FALSE),0),0),0)</f>
        <v>0</v>
      </c>
      <c r="P213" s="48">
        <f ca="1">IFERROR(IF(J213=1,IF(VLOOKUP(K213,Inputs!$A$20:$G$29,7,FALSE)="Stipend Award",VLOOKUP(K213,Inputs!$A$7:$G$16,7,FALSE),0),0),0)</f>
        <v>0</v>
      </c>
      <c r="Q213" s="48">
        <f ca="1">IFERROR(IF(VLOOKUP(K213,Inputs!$A$20:$G$29,3,FALSE)="Base Increase",VLOOKUP(K213,Inputs!$A$7:$G$16,3,FALSE),0),0)</f>
        <v>0</v>
      </c>
      <c r="R213" s="48">
        <f ca="1">IFERROR(IF(VLOOKUP(K213,Inputs!$A$20:$G$29,4,FALSE)="Base Increase",VLOOKUP(K213,Inputs!$A$7:$G$16,4,FALSE),0),0)</f>
        <v>0</v>
      </c>
      <c r="S213" s="48">
        <f ca="1">IFERROR(IF(H213=1,IF(VLOOKUP(K213,Inputs!$A$20:$G$29,5,FALSE)="Base Increase",VLOOKUP(K213,Inputs!$A$7:$G$16,5,FALSE),0),0),0)</f>
        <v>0</v>
      </c>
      <c r="T213" s="48">
        <f ca="1">IFERROR(IF(I213=1,IF(VLOOKUP(K213,Inputs!$A$20:$G$29,6,FALSE)="Base Increase",VLOOKUP(K213,Inputs!$A$7:$G$16,6,FALSE),0),0),0)</f>
        <v>0</v>
      </c>
      <c r="U213" s="48">
        <f ca="1">IFERROR(IF(J213=1,IF(VLOOKUP(K213,Inputs!$A$20:$G$29,7,FALSE)="Base Increase",VLOOKUP(K213,Inputs!$A$7:$G$16,7,FALSE),0),0),0)</f>
        <v>0</v>
      </c>
      <c r="V213" s="48">
        <f t="shared" ca="1" si="16"/>
        <v>0</v>
      </c>
      <c r="W213" s="48">
        <f t="shared" ca="1" si="17"/>
        <v>0</v>
      </c>
      <c r="X213" s="48">
        <f t="shared" ca="1" si="18"/>
        <v>0</v>
      </c>
      <c r="Y213" s="48">
        <f t="shared" ca="1" si="19"/>
        <v>0</v>
      </c>
      <c r="Z213" s="48">
        <f ca="1">IF(AND(K213&lt;=4,X213&gt;Inputs!$B$32),MAX(C213,Inputs!$B$32),X213)</f>
        <v>0</v>
      </c>
      <c r="AA213" s="48">
        <f ca="1">IF(AND(K213&lt;=4,Y213&gt;Inputs!$B$32),MAX(C213,Inputs!$B$32),Y213)</f>
        <v>0</v>
      </c>
      <c r="AB213" s="48">
        <f ca="1">IF(AND(K213&lt;=7,Z213&gt;Inputs!$B$33),MAX(C213,Inputs!$B$33),Z213)</f>
        <v>0</v>
      </c>
      <c r="AC213" s="48">
        <f ca="1">IF(Y213&gt;Inputs!$B$34,Inputs!$B$34,AA213)</f>
        <v>0</v>
      </c>
      <c r="AD213" s="48">
        <f ca="1">IF(AB213&gt;Inputs!$B$34,Inputs!$B$34,AB213)</f>
        <v>0</v>
      </c>
      <c r="AE213" s="48">
        <f ca="1">IF(AC213&gt;Inputs!$B$34,Inputs!$B$34,AC213)</f>
        <v>0</v>
      </c>
      <c r="AF213" s="49">
        <f ca="1">IF(AND(E213=1,G213=0),Inputs!$B$3,AD213)</f>
        <v>0</v>
      </c>
      <c r="AG213" s="49">
        <f ca="1">IF(AND(E213=1,G213=0),Inputs!$B$3,AE213)</f>
        <v>0</v>
      </c>
    </row>
    <row r="214" spans="1:33" x14ac:dyDescent="0.25">
      <c r="A214" s="6">
        <f>'Salary and Rating'!A215</f>
        <v>0</v>
      </c>
      <c r="B214" s="6">
        <f>'Salary and Rating'!B215</f>
        <v>0</v>
      </c>
      <c r="C214" s="14">
        <f ca="1">'2012-2013'!AF214</f>
        <v>0</v>
      </c>
      <c r="D214" s="44">
        <f ca="1">IF('2012-2013'!G214=0,0,'2012-2013'!D214+1)</f>
        <v>0</v>
      </c>
      <c r="E214" s="48">
        <f>'2012-2013'!E214</f>
        <v>0</v>
      </c>
      <c r="F214" s="42">
        <f ca="1">IF('Salary and Rating'!F215=1,VLOOKUP(D214,'Attrition Probabilities'!$A$5:$E$45,2,TRUE),IF('Salary and Rating'!F215=2,VLOOKUP(D214,'Attrition Probabilities'!$A$5:$E$45,3,TRUE),IF('Salary and Rating'!F215=3,VLOOKUP(D214,'Attrition Probabilities'!$A$5:$E$45,4,TRUE),IF('Salary and Rating'!F215=4,VLOOKUP(D214,'Attrition Probabilities'!$A$5:$E$45,5,TRUE),0))))</f>
        <v>0</v>
      </c>
      <c r="G214" s="48">
        <f t="shared" ca="1" si="15"/>
        <v>0</v>
      </c>
      <c r="H214" s="48">
        <f ca="1">IF(E214=0,0,IF(RAND()&lt;'Demand Component Probability'!$B$4,1,0))</f>
        <v>0</v>
      </c>
      <c r="I214" s="48">
        <f ca="1">IF(E214=0,0,IF(RAND()&lt;'Demand Component Probability'!$B$5,1,0))</f>
        <v>0</v>
      </c>
      <c r="J214" s="48">
        <f ca="1">IF(E214=0,0,IF(RAND()&lt;'Demand Component Probability'!$B$6,1,0))</f>
        <v>0</v>
      </c>
      <c r="K214" s="48">
        <f ca="1">'Salary and Rating'!L215</f>
        <v>0</v>
      </c>
      <c r="L214" s="48">
        <f ca="1">IFERROR(IF(VLOOKUP(K214,Inputs!$A$20:$G$29,3,FALSE)="Stipend Award",VLOOKUP(K214,Inputs!$A$7:$G$16,3,FALSE),0),0)</f>
        <v>0</v>
      </c>
      <c r="M214" s="48">
        <f ca="1">IFERROR(IF(VLOOKUP(K214,Inputs!$A$20:$G$29,4,FALSE)="Stipend Award",VLOOKUP(K214,Inputs!$A$7:$G$16,4,FALSE),0),0)</f>
        <v>0</v>
      </c>
      <c r="N214" s="48">
        <f ca="1">IFERROR(IF(H214=1,IF(VLOOKUP(K214,Inputs!$A$20:$G$29,5,FALSE)="Stipend Award",VLOOKUP(K214,Inputs!$A$7:$G$16,5,FALSE),0),0),0)</f>
        <v>0</v>
      </c>
      <c r="O214" s="48">
        <f ca="1">IFERROR(IF(I214=1,IF(VLOOKUP(K214,Inputs!$A$20:$G$29,6,FALSE)="Stipend Award",VLOOKUP(K214,Inputs!$A$7:$G$16,6,FALSE),0),0),0)</f>
        <v>0</v>
      </c>
      <c r="P214" s="48">
        <f ca="1">IFERROR(IF(J214=1,IF(VLOOKUP(K214,Inputs!$A$20:$G$29,7,FALSE)="Stipend Award",VLOOKUP(K214,Inputs!$A$7:$G$16,7,FALSE),0),0),0)</f>
        <v>0</v>
      </c>
      <c r="Q214" s="48">
        <f ca="1">IFERROR(IF(VLOOKUP(K214,Inputs!$A$20:$G$29,3,FALSE)="Base Increase",VLOOKUP(K214,Inputs!$A$7:$G$16,3,FALSE),0),0)</f>
        <v>0</v>
      </c>
      <c r="R214" s="48">
        <f ca="1">IFERROR(IF(VLOOKUP(K214,Inputs!$A$20:$G$29,4,FALSE)="Base Increase",VLOOKUP(K214,Inputs!$A$7:$G$16,4,FALSE),0),0)</f>
        <v>0</v>
      </c>
      <c r="S214" s="48">
        <f ca="1">IFERROR(IF(H214=1,IF(VLOOKUP(K214,Inputs!$A$20:$G$29,5,FALSE)="Base Increase",VLOOKUP(K214,Inputs!$A$7:$G$16,5,FALSE),0),0),0)</f>
        <v>0</v>
      </c>
      <c r="T214" s="48">
        <f ca="1">IFERROR(IF(I214=1,IF(VLOOKUP(K214,Inputs!$A$20:$G$29,6,FALSE)="Base Increase",VLOOKUP(K214,Inputs!$A$7:$G$16,6,FALSE),0),0),0)</f>
        <v>0</v>
      </c>
      <c r="U214" s="48">
        <f ca="1">IFERROR(IF(J214=1,IF(VLOOKUP(K214,Inputs!$A$20:$G$29,7,FALSE)="Base Increase",VLOOKUP(K214,Inputs!$A$7:$G$16,7,FALSE),0),0),0)</f>
        <v>0</v>
      </c>
      <c r="V214" s="48">
        <f t="shared" ca="1" si="16"/>
        <v>0</v>
      </c>
      <c r="W214" s="48">
        <f t="shared" ca="1" si="17"/>
        <v>0</v>
      </c>
      <c r="X214" s="48">
        <f t="shared" ca="1" si="18"/>
        <v>0</v>
      </c>
      <c r="Y214" s="48">
        <f t="shared" ca="1" si="19"/>
        <v>0</v>
      </c>
      <c r="Z214" s="48">
        <f ca="1">IF(AND(K214&lt;=4,X214&gt;Inputs!$B$32),MAX(C214,Inputs!$B$32),X214)</f>
        <v>0</v>
      </c>
      <c r="AA214" s="48">
        <f ca="1">IF(AND(K214&lt;=4,Y214&gt;Inputs!$B$32),MAX(C214,Inputs!$B$32),Y214)</f>
        <v>0</v>
      </c>
      <c r="AB214" s="48">
        <f ca="1">IF(AND(K214&lt;=7,Z214&gt;Inputs!$B$33),MAX(C214,Inputs!$B$33),Z214)</f>
        <v>0</v>
      </c>
      <c r="AC214" s="48">
        <f ca="1">IF(Y214&gt;Inputs!$B$34,Inputs!$B$34,AA214)</f>
        <v>0</v>
      </c>
      <c r="AD214" s="48">
        <f ca="1">IF(AB214&gt;Inputs!$B$34,Inputs!$B$34,AB214)</f>
        <v>0</v>
      </c>
      <c r="AE214" s="48">
        <f ca="1">IF(AC214&gt;Inputs!$B$34,Inputs!$B$34,AC214)</f>
        <v>0</v>
      </c>
      <c r="AF214" s="49">
        <f ca="1">IF(AND(E214=1,G214=0),Inputs!$B$3,AD214)</f>
        <v>0</v>
      </c>
      <c r="AG214" s="49">
        <f ca="1">IF(AND(E214=1,G214=0),Inputs!$B$3,AE214)</f>
        <v>0</v>
      </c>
    </row>
    <row r="215" spans="1:33" x14ac:dyDescent="0.25">
      <c r="A215" s="6">
        <f>'Salary and Rating'!A216</f>
        <v>0</v>
      </c>
      <c r="B215" s="6">
        <f>'Salary and Rating'!B216</f>
        <v>0</v>
      </c>
      <c r="C215" s="14">
        <f ca="1">'2012-2013'!AF215</f>
        <v>0</v>
      </c>
      <c r="D215" s="44">
        <f ca="1">IF('2012-2013'!G215=0,0,'2012-2013'!D215+1)</f>
        <v>0</v>
      </c>
      <c r="E215" s="48">
        <f>'2012-2013'!E215</f>
        <v>0</v>
      </c>
      <c r="F215" s="42">
        <f ca="1">IF('Salary and Rating'!F216=1,VLOOKUP(D215,'Attrition Probabilities'!$A$5:$E$45,2,TRUE),IF('Salary and Rating'!F216=2,VLOOKUP(D215,'Attrition Probabilities'!$A$5:$E$45,3,TRUE),IF('Salary and Rating'!F216=3,VLOOKUP(D215,'Attrition Probabilities'!$A$5:$E$45,4,TRUE),IF('Salary and Rating'!F216=4,VLOOKUP(D215,'Attrition Probabilities'!$A$5:$E$45,5,TRUE),0))))</f>
        <v>0</v>
      </c>
      <c r="G215" s="48">
        <f t="shared" ca="1" si="15"/>
        <v>0</v>
      </c>
      <c r="H215" s="48">
        <f ca="1">IF(E215=0,0,IF(RAND()&lt;'Demand Component Probability'!$B$4,1,0))</f>
        <v>0</v>
      </c>
      <c r="I215" s="48">
        <f ca="1">IF(E215=0,0,IF(RAND()&lt;'Demand Component Probability'!$B$5,1,0))</f>
        <v>0</v>
      </c>
      <c r="J215" s="48">
        <f ca="1">IF(E215=0,0,IF(RAND()&lt;'Demand Component Probability'!$B$6,1,0))</f>
        <v>0</v>
      </c>
      <c r="K215" s="48">
        <f ca="1">'Salary and Rating'!L216</f>
        <v>0</v>
      </c>
      <c r="L215" s="48">
        <f ca="1">IFERROR(IF(VLOOKUP(K215,Inputs!$A$20:$G$29,3,FALSE)="Stipend Award",VLOOKUP(K215,Inputs!$A$7:$G$16,3,FALSE),0),0)</f>
        <v>0</v>
      </c>
      <c r="M215" s="48">
        <f ca="1">IFERROR(IF(VLOOKUP(K215,Inputs!$A$20:$G$29,4,FALSE)="Stipend Award",VLOOKUP(K215,Inputs!$A$7:$G$16,4,FALSE),0),0)</f>
        <v>0</v>
      </c>
      <c r="N215" s="48">
        <f ca="1">IFERROR(IF(H215=1,IF(VLOOKUP(K215,Inputs!$A$20:$G$29,5,FALSE)="Stipend Award",VLOOKUP(K215,Inputs!$A$7:$G$16,5,FALSE),0),0),0)</f>
        <v>0</v>
      </c>
      <c r="O215" s="48">
        <f ca="1">IFERROR(IF(I215=1,IF(VLOOKUP(K215,Inputs!$A$20:$G$29,6,FALSE)="Stipend Award",VLOOKUP(K215,Inputs!$A$7:$G$16,6,FALSE),0),0),0)</f>
        <v>0</v>
      </c>
      <c r="P215" s="48">
        <f ca="1">IFERROR(IF(J215=1,IF(VLOOKUP(K215,Inputs!$A$20:$G$29,7,FALSE)="Stipend Award",VLOOKUP(K215,Inputs!$A$7:$G$16,7,FALSE),0),0),0)</f>
        <v>0</v>
      </c>
      <c r="Q215" s="48">
        <f ca="1">IFERROR(IF(VLOOKUP(K215,Inputs!$A$20:$G$29,3,FALSE)="Base Increase",VLOOKUP(K215,Inputs!$A$7:$G$16,3,FALSE),0),0)</f>
        <v>0</v>
      </c>
      <c r="R215" s="48">
        <f ca="1">IFERROR(IF(VLOOKUP(K215,Inputs!$A$20:$G$29,4,FALSE)="Base Increase",VLOOKUP(K215,Inputs!$A$7:$G$16,4,FALSE),0),0)</f>
        <v>0</v>
      </c>
      <c r="S215" s="48">
        <f ca="1">IFERROR(IF(H215=1,IF(VLOOKUP(K215,Inputs!$A$20:$G$29,5,FALSE)="Base Increase",VLOOKUP(K215,Inputs!$A$7:$G$16,5,FALSE),0),0),0)</f>
        <v>0</v>
      </c>
      <c r="T215" s="48">
        <f ca="1">IFERROR(IF(I215=1,IF(VLOOKUP(K215,Inputs!$A$20:$G$29,6,FALSE)="Base Increase",VLOOKUP(K215,Inputs!$A$7:$G$16,6,FALSE),0),0),0)</f>
        <v>0</v>
      </c>
      <c r="U215" s="48">
        <f ca="1">IFERROR(IF(J215=1,IF(VLOOKUP(K215,Inputs!$A$20:$G$29,7,FALSE)="Base Increase",VLOOKUP(K215,Inputs!$A$7:$G$16,7,FALSE),0),0),0)</f>
        <v>0</v>
      </c>
      <c r="V215" s="48">
        <f t="shared" ca="1" si="16"/>
        <v>0</v>
      </c>
      <c r="W215" s="48">
        <f t="shared" ca="1" si="17"/>
        <v>0</v>
      </c>
      <c r="X215" s="48">
        <f t="shared" ca="1" si="18"/>
        <v>0</v>
      </c>
      <c r="Y215" s="48">
        <f t="shared" ca="1" si="19"/>
        <v>0</v>
      </c>
      <c r="Z215" s="48">
        <f ca="1">IF(AND(K215&lt;=4,X215&gt;Inputs!$B$32),MAX(C215,Inputs!$B$32),X215)</f>
        <v>0</v>
      </c>
      <c r="AA215" s="48">
        <f ca="1">IF(AND(K215&lt;=4,Y215&gt;Inputs!$B$32),MAX(C215,Inputs!$B$32),Y215)</f>
        <v>0</v>
      </c>
      <c r="AB215" s="48">
        <f ca="1">IF(AND(K215&lt;=7,Z215&gt;Inputs!$B$33),MAX(C215,Inputs!$B$33),Z215)</f>
        <v>0</v>
      </c>
      <c r="AC215" s="48">
        <f ca="1">IF(Y215&gt;Inputs!$B$34,Inputs!$B$34,AA215)</f>
        <v>0</v>
      </c>
      <c r="AD215" s="48">
        <f ca="1">IF(AB215&gt;Inputs!$B$34,Inputs!$B$34,AB215)</f>
        <v>0</v>
      </c>
      <c r="AE215" s="48">
        <f ca="1">IF(AC215&gt;Inputs!$B$34,Inputs!$B$34,AC215)</f>
        <v>0</v>
      </c>
      <c r="AF215" s="49">
        <f ca="1">IF(AND(E215=1,G215=0),Inputs!$B$3,AD215)</f>
        <v>0</v>
      </c>
      <c r="AG215" s="49">
        <f ca="1">IF(AND(E215=1,G215=0),Inputs!$B$3,AE215)</f>
        <v>0</v>
      </c>
    </row>
    <row r="216" spans="1:33" x14ac:dyDescent="0.25">
      <c r="A216" s="6">
        <f>'Salary and Rating'!A217</f>
        <v>0</v>
      </c>
      <c r="B216" s="6">
        <f>'Salary and Rating'!B217</f>
        <v>0</v>
      </c>
      <c r="C216" s="14">
        <f ca="1">'2012-2013'!AF216</f>
        <v>0</v>
      </c>
      <c r="D216" s="44">
        <f ca="1">IF('2012-2013'!G216=0,0,'2012-2013'!D216+1)</f>
        <v>0</v>
      </c>
      <c r="E216" s="48">
        <f>'2012-2013'!E216</f>
        <v>0</v>
      </c>
      <c r="F216" s="42">
        <f ca="1">IF('Salary and Rating'!F217=1,VLOOKUP(D216,'Attrition Probabilities'!$A$5:$E$45,2,TRUE),IF('Salary and Rating'!F217=2,VLOOKUP(D216,'Attrition Probabilities'!$A$5:$E$45,3,TRUE),IF('Salary and Rating'!F217=3,VLOOKUP(D216,'Attrition Probabilities'!$A$5:$E$45,4,TRUE),IF('Salary and Rating'!F217=4,VLOOKUP(D216,'Attrition Probabilities'!$A$5:$E$45,5,TRUE),0))))</f>
        <v>0</v>
      </c>
      <c r="G216" s="48">
        <f t="shared" ca="1" si="15"/>
        <v>0</v>
      </c>
      <c r="H216" s="48">
        <f ca="1">IF(E216=0,0,IF(RAND()&lt;'Demand Component Probability'!$B$4,1,0))</f>
        <v>0</v>
      </c>
      <c r="I216" s="48">
        <f ca="1">IF(E216=0,0,IF(RAND()&lt;'Demand Component Probability'!$B$5,1,0))</f>
        <v>0</v>
      </c>
      <c r="J216" s="48">
        <f ca="1">IF(E216=0,0,IF(RAND()&lt;'Demand Component Probability'!$B$6,1,0))</f>
        <v>0</v>
      </c>
      <c r="K216" s="48">
        <f ca="1">'Salary and Rating'!L217</f>
        <v>0</v>
      </c>
      <c r="L216" s="48">
        <f ca="1">IFERROR(IF(VLOOKUP(K216,Inputs!$A$20:$G$29,3,FALSE)="Stipend Award",VLOOKUP(K216,Inputs!$A$7:$G$16,3,FALSE),0),0)</f>
        <v>0</v>
      </c>
      <c r="M216" s="48">
        <f ca="1">IFERROR(IF(VLOOKUP(K216,Inputs!$A$20:$G$29,4,FALSE)="Stipend Award",VLOOKUP(K216,Inputs!$A$7:$G$16,4,FALSE),0),0)</f>
        <v>0</v>
      </c>
      <c r="N216" s="48">
        <f ca="1">IFERROR(IF(H216=1,IF(VLOOKUP(K216,Inputs!$A$20:$G$29,5,FALSE)="Stipend Award",VLOOKUP(K216,Inputs!$A$7:$G$16,5,FALSE),0),0),0)</f>
        <v>0</v>
      </c>
      <c r="O216" s="48">
        <f ca="1">IFERROR(IF(I216=1,IF(VLOOKUP(K216,Inputs!$A$20:$G$29,6,FALSE)="Stipend Award",VLOOKUP(K216,Inputs!$A$7:$G$16,6,FALSE),0),0),0)</f>
        <v>0</v>
      </c>
      <c r="P216" s="48">
        <f ca="1">IFERROR(IF(J216=1,IF(VLOOKUP(K216,Inputs!$A$20:$G$29,7,FALSE)="Stipend Award",VLOOKUP(K216,Inputs!$A$7:$G$16,7,FALSE),0),0),0)</f>
        <v>0</v>
      </c>
      <c r="Q216" s="48">
        <f ca="1">IFERROR(IF(VLOOKUP(K216,Inputs!$A$20:$G$29,3,FALSE)="Base Increase",VLOOKUP(K216,Inputs!$A$7:$G$16,3,FALSE),0),0)</f>
        <v>0</v>
      </c>
      <c r="R216" s="48">
        <f ca="1">IFERROR(IF(VLOOKUP(K216,Inputs!$A$20:$G$29,4,FALSE)="Base Increase",VLOOKUP(K216,Inputs!$A$7:$G$16,4,FALSE),0),0)</f>
        <v>0</v>
      </c>
      <c r="S216" s="48">
        <f ca="1">IFERROR(IF(H216=1,IF(VLOOKUP(K216,Inputs!$A$20:$G$29,5,FALSE)="Base Increase",VLOOKUP(K216,Inputs!$A$7:$G$16,5,FALSE),0),0),0)</f>
        <v>0</v>
      </c>
      <c r="T216" s="48">
        <f ca="1">IFERROR(IF(I216=1,IF(VLOOKUP(K216,Inputs!$A$20:$G$29,6,FALSE)="Base Increase",VLOOKUP(K216,Inputs!$A$7:$G$16,6,FALSE),0),0),0)</f>
        <v>0</v>
      </c>
      <c r="U216" s="48">
        <f ca="1">IFERROR(IF(J216=1,IF(VLOOKUP(K216,Inputs!$A$20:$G$29,7,FALSE)="Base Increase",VLOOKUP(K216,Inputs!$A$7:$G$16,7,FALSE),0),0),0)</f>
        <v>0</v>
      </c>
      <c r="V216" s="48">
        <f t="shared" ca="1" si="16"/>
        <v>0</v>
      </c>
      <c r="W216" s="48">
        <f t="shared" ca="1" si="17"/>
        <v>0</v>
      </c>
      <c r="X216" s="48">
        <f t="shared" ca="1" si="18"/>
        <v>0</v>
      </c>
      <c r="Y216" s="48">
        <f t="shared" ca="1" si="19"/>
        <v>0</v>
      </c>
      <c r="Z216" s="48">
        <f ca="1">IF(AND(K216&lt;=4,X216&gt;Inputs!$B$32),MAX(C216,Inputs!$B$32),X216)</f>
        <v>0</v>
      </c>
      <c r="AA216" s="48">
        <f ca="1">IF(AND(K216&lt;=4,Y216&gt;Inputs!$B$32),MAX(C216,Inputs!$B$32),Y216)</f>
        <v>0</v>
      </c>
      <c r="AB216" s="48">
        <f ca="1">IF(AND(K216&lt;=7,Z216&gt;Inputs!$B$33),MAX(C216,Inputs!$B$33),Z216)</f>
        <v>0</v>
      </c>
      <c r="AC216" s="48">
        <f ca="1">IF(Y216&gt;Inputs!$B$34,Inputs!$B$34,AA216)</f>
        <v>0</v>
      </c>
      <c r="AD216" s="48">
        <f ca="1">IF(AB216&gt;Inputs!$B$34,Inputs!$B$34,AB216)</f>
        <v>0</v>
      </c>
      <c r="AE216" s="48">
        <f ca="1">IF(AC216&gt;Inputs!$B$34,Inputs!$B$34,AC216)</f>
        <v>0</v>
      </c>
      <c r="AF216" s="49">
        <f ca="1">IF(AND(E216=1,G216=0),Inputs!$B$3,AD216)</f>
        <v>0</v>
      </c>
      <c r="AG216" s="49">
        <f ca="1">IF(AND(E216=1,G216=0),Inputs!$B$3,AE216)</f>
        <v>0</v>
      </c>
    </row>
    <row r="217" spans="1:33" x14ac:dyDescent="0.25">
      <c r="A217" s="6">
        <f>'Salary and Rating'!A218</f>
        <v>0</v>
      </c>
      <c r="B217" s="6">
        <f>'Salary and Rating'!B218</f>
        <v>0</v>
      </c>
      <c r="C217" s="14">
        <f ca="1">'2012-2013'!AF217</f>
        <v>0</v>
      </c>
      <c r="D217" s="44">
        <f ca="1">IF('2012-2013'!G217=0,0,'2012-2013'!D217+1)</f>
        <v>0</v>
      </c>
      <c r="E217" s="48">
        <f>'2012-2013'!E217</f>
        <v>0</v>
      </c>
      <c r="F217" s="42">
        <f ca="1">IF('Salary and Rating'!F218=1,VLOOKUP(D217,'Attrition Probabilities'!$A$5:$E$45,2,TRUE),IF('Salary and Rating'!F218=2,VLOOKUP(D217,'Attrition Probabilities'!$A$5:$E$45,3,TRUE),IF('Salary and Rating'!F218=3,VLOOKUP(D217,'Attrition Probabilities'!$A$5:$E$45,4,TRUE),IF('Salary and Rating'!F218=4,VLOOKUP(D217,'Attrition Probabilities'!$A$5:$E$45,5,TRUE),0))))</f>
        <v>0</v>
      </c>
      <c r="G217" s="48">
        <f t="shared" ca="1" si="15"/>
        <v>0</v>
      </c>
      <c r="H217" s="48">
        <f ca="1">IF(E217=0,0,IF(RAND()&lt;'Demand Component Probability'!$B$4,1,0))</f>
        <v>0</v>
      </c>
      <c r="I217" s="48">
        <f ca="1">IF(E217=0,0,IF(RAND()&lt;'Demand Component Probability'!$B$5,1,0))</f>
        <v>0</v>
      </c>
      <c r="J217" s="48">
        <f ca="1">IF(E217=0,0,IF(RAND()&lt;'Demand Component Probability'!$B$6,1,0))</f>
        <v>0</v>
      </c>
      <c r="K217" s="48">
        <f ca="1">'Salary and Rating'!L218</f>
        <v>0</v>
      </c>
      <c r="L217" s="48">
        <f ca="1">IFERROR(IF(VLOOKUP(K217,Inputs!$A$20:$G$29,3,FALSE)="Stipend Award",VLOOKUP(K217,Inputs!$A$7:$G$16,3,FALSE),0),0)</f>
        <v>0</v>
      </c>
      <c r="M217" s="48">
        <f ca="1">IFERROR(IF(VLOOKUP(K217,Inputs!$A$20:$G$29,4,FALSE)="Stipend Award",VLOOKUP(K217,Inputs!$A$7:$G$16,4,FALSE),0),0)</f>
        <v>0</v>
      </c>
      <c r="N217" s="48">
        <f ca="1">IFERROR(IF(H217=1,IF(VLOOKUP(K217,Inputs!$A$20:$G$29,5,FALSE)="Stipend Award",VLOOKUP(K217,Inputs!$A$7:$G$16,5,FALSE),0),0),0)</f>
        <v>0</v>
      </c>
      <c r="O217" s="48">
        <f ca="1">IFERROR(IF(I217=1,IF(VLOOKUP(K217,Inputs!$A$20:$G$29,6,FALSE)="Stipend Award",VLOOKUP(K217,Inputs!$A$7:$G$16,6,FALSE),0),0),0)</f>
        <v>0</v>
      </c>
      <c r="P217" s="48">
        <f ca="1">IFERROR(IF(J217=1,IF(VLOOKUP(K217,Inputs!$A$20:$G$29,7,FALSE)="Stipend Award",VLOOKUP(K217,Inputs!$A$7:$G$16,7,FALSE),0),0),0)</f>
        <v>0</v>
      </c>
      <c r="Q217" s="48">
        <f ca="1">IFERROR(IF(VLOOKUP(K217,Inputs!$A$20:$G$29,3,FALSE)="Base Increase",VLOOKUP(K217,Inputs!$A$7:$G$16,3,FALSE),0),0)</f>
        <v>0</v>
      </c>
      <c r="R217" s="48">
        <f ca="1">IFERROR(IF(VLOOKUP(K217,Inputs!$A$20:$G$29,4,FALSE)="Base Increase",VLOOKUP(K217,Inputs!$A$7:$G$16,4,FALSE),0),0)</f>
        <v>0</v>
      </c>
      <c r="S217" s="48">
        <f ca="1">IFERROR(IF(H217=1,IF(VLOOKUP(K217,Inputs!$A$20:$G$29,5,FALSE)="Base Increase",VLOOKUP(K217,Inputs!$A$7:$G$16,5,FALSE),0),0),0)</f>
        <v>0</v>
      </c>
      <c r="T217" s="48">
        <f ca="1">IFERROR(IF(I217=1,IF(VLOOKUP(K217,Inputs!$A$20:$G$29,6,FALSE)="Base Increase",VLOOKUP(K217,Inputs!$A$7:$G$16,6,FALSE),0),0),0)</f>
        <v>0</v>
      </c>
      <c r="U217" s="48">
        <f ca="1">IFERROR(IF(J217=1,IF(VLOOKUP(K217,Inputs!$A$20:$G$29,7,FALSE)="Base Increase",VLOOKUP(K217,Inputs!$A$7:$G$16,7,FALSE),0),0),0)</f>
        <v>0</v>
      </c>
      <c r="V217" s="48">
        <f t="shared" ca="1" si="16"/>
        <v>0</v>
      </c>
      <c r="W217" s="48">
        <f t="shared" ca="1" si="17"/>
        <v>0</v>
      </c>
      <c r="X217" s="48">
        <f t="shared" ca="1" si="18"/>
        <v>0</v>
      </c>
      <c r="Y217" s="48">
        <f t="shared" ca="1" si="19"/>
        <v>0</v>
      </c>
      <c r="Z217" s="48">
        <f ca="1">IF(AND(K217&lt;=4,X217&gt;Inputs!$B$32),MAX(C217,Inputs!$B$32),X217)</f>
        <v>0</v>
      </c>
      <c r="AA217" s="48">
        <f ca="1">IF(AND(K217&lt;=4,Y217&gt;Inputs!$B$32),MAX(C217,Inputs!$B$32),Y217)</f>
        <v>0</v>
      </c>
      <c r="AB217" s="48">
        <f ca="1">IF(AND(K217&lt;=7,Z217&gt;Inputs!$B$33),MAX(C217,Inputs!$B$33),Z217)</f>
        <v>0</v>
      </c>
      <c r="AC217" s="48">
        <f ca="1">IF(Y217&gt;Inputs!$B$34,Inputs!$B$34,AA217)</f>
        <v>0</v>
      </c>
      <c r="AD217" s="48">
        <f ca="1">IF(AB217&gt;Inputs!$B$34,Inputs!$B$34,AB217)</f>
        <v>0</v>
      </c>
      <c r="AE217" s="48">
        <f ca="1">IF(AC217&gt;Inputs!$B$34,Inputs!$B$34,AC217)</f>
        <v>0</v>
      </c>
      <c r="AF217" s="49">
        <f ca="1">IF(AND(E217=1,G217=0),Inputs!$B$3,AD217)</f>
        <v>0</v>
      </c>
      <c r="AG217" s="49">
        <f ca="1">IF(AND(E217=1,G217=0),Inputs!$B$3,AE217)</f>
        <v>0</v>
      </c>
    </row>
    <row r="218" spans="1:33" x14ac:dyDescent="0.25">
      <c r="A218" s="6">
        <f>'Salary and Rating'!A219</f>
        <v>0</v>
      </c>
      <c r="B218" s="6">
        <f>'Salary and Rating'!B219</f>
        <v>0</v>
      </c>
      <c r="C218" s="14">
        <f ca="1">'2012-2013'!AF218</f>
        <v>0</v>
      </c>
      <c r="D218" s="44">
        <f ca="1">IF('2012-2013'!G218=0,0,'2012-2013'!D218+1)</f>
        <v>0</v>
      </c>
      <c r="E218" s="48">
        <f>'2012-2013'!E218</f>
        <v>0</v>
      </c>
      <c r="F218" s="42">
        <f ca="1">IF('Salary and Rating'!F219=1,VLOOKUP(D218,'Attrition Probabilities'!$A$5:$E$45,2,TRUE),IF('Salary and Rating'!F219=2,VLOOKUP(D218,'Attrition Probabilities'!$A$5:$E$45,3,TRUE),IF('Salary and Rating'!F219=3,VLOOKUP(D218,'Attrition Probabilities'!$A$5:$E$45,4,TRUE),IF('Salary and Rating'!F219=4,VLOOKUP(D218,'Attrition Probabilities'!$A$5:$E$45,5,TRUE),0))))</f>
        <v>0</v>
      </c>
      <c r="G218" s="48">
        <f t="shared" ca="1" si="15"/>
        <v>0</v>
      </c>
      <c r="H218" s="48">
        <f ca="1">IF(E218=0,0,IF(RAND()&lt;'Demand Component Probability'!$B$4,1,0))</f>
        <v>0</v>
      </c>
      <c r="I218" s="48">
        <f ca="1">IF(E218=0,0,IF(RAND()&lt;'Demand Component Probability'!$B$5,1,0))</f>
        <v>0</v>
      </c>
      <c r="J218" s="48">
        <f ca="1">IF(E218=0,0,IF(RAND()&lt;'Demand Component Probability'!$B$6,1,0))</f>
        <v>0</v>
      </c>
      <c r="K218" s="48">
        <f ca="1">'Salary and Rating'!L219</f>
        <v>0</v>
      </c>
      <c r="L218" s="48">
        <f ca="1">IFERROR(IF(VLOOKUP(K218,Inputs!$A$20:$G$29,3,FALSE)="Stipend Award",VLOOKUP(K218,Inputs!$A$7:$G$16,3,FALSE),0),0)</f>
        <v>0</v>
      </c>
      <c r="M218" s="48">
        <f ca="1">IFERROR(IF(VLOOKUP(K218,Inputs!$A$20:$G$29,4,FALSE)="Stipend Award",VLOOKUP(K218,Inputs!$A$7:$G$16,4,FALSE),0),0)</f>
        <v>0</v>
      </c>
      <c r="N218" s="48">
        <f ca="1">IFERROR(IF(H218=1,IF(VLOOKUP(K218,Inputs!$A$20:$G$29,5,FALSE)="Stipend Award",VLOOKUP(K218,Inputs!$A$7:$G$16,5,FALSE),0),0),0)</f>
        <v>0</v>
      </c>
      <c r="O218" s="48">
        <f ca="1">IFERROR(IF(I218=1,IF(VLOOKUP(K218,Inputs!$A$20:$G$29,6,FALSE)="Stipend Award",VLOOKUP(K218,Inputs!$A$7:$G$16,6,FALSE),0),0),0)</f>
        <v>0</v>
      </c>
      <c r="P218" s="48">
        <f ca="1">IFERROR(IF(J218=1,IF(VLOOKUP(K218,Inputs!$A$20:$G$29,7,FALSE)="Stipend Award",VLOOKUP(K218,Inputs!$A$7:$G$16,7,FALSE),0),0),0)</f>
        <v>0</v>
      </c>
      <c r="Q218" s="48">
        <f ca="1">IFERROR(IF(VLOOKUP(K218,Inputs!$A$20:$G$29,3,FALSE)="Base Increase",VLOOKUP(K218,Inputs!$A$7:$G$16,3,FALSE),0),0)</f>
        <v>0</v>
      </c>
      <c r="R218" s="48">
        <f ca="1">IFERROR(IF(VLOOKUP(K218,Inputs!$A$20:$G$29,4,FALSE)="Base Increase",VLOOKUP(K218,Inputs!$A$7:$G$16,4,FALSE),0),0)</f>
        <v>0</v>
      </c>
      <c r="S218" s="48">
        <f ca="1">IFERROR(IF(H218=1,IF(VLOOKUP(K218,Inputs!$A$20:$G$29,5,FALSE)="Base Increase",VLOOKUP(K218,Inputs!$A$7:$G$16,5,FALSE),0),0),0)</f>
        <v>0</v>
      </c>
      <c r="T218" s="48">
        <f ca="1">IFERROR(IF(I218=1,IF(VLOOKUP(K218,Inputs!$A$20:$G$29,6,FALSE)="Base Increase",VLOOKUP(K218,Inputs!$A$7:$G$16,6,FALSE),0),0),0)</f>
        <v>0</v>
      </c>
      <c r="U218" s="48">
        <f ca="1">IFERROR(IF(J218=1,IF(VLOOKUP(K218,Inputs!$A$20:$G$29,7,FALSE)="Base Increase",VLOOKUP(K218,Inputs!$A$7:$G$16,7,FALSE),0),0),0)</f>
        <v>0</v>
      </c>
      <c r="V218" s="48">
        <f t="shared" ca="1" si="16"/>
        <v>0</v>
      </c>
      <c r="W218" s="48">
        <f t="shared" ca="1" si="17"/>
        <v>0</v>
      </c>
      <c r="X218" s="48">
        <f t="shared" ca="1" si="18"/>
        <v>0</v>
      </c>
      <c r="Y218" s="48">
        <f t="shared" ca="1" si="19"/>
        <v>0</v>
      </c>
      <c r="Z218" s="48">
        <f ca="1">IF(AND(K218&lt;=4,X218&gt;Inputs!$B$32),MAX(C218,Inputs!$B$32),X218)</f>
        <v>0</v>
      </c>
      <c r="AA218" s="48">
        <f ca="1">IF(AND(K218&lt;=4,Y218&gt;Inputs!$B$32),MAX(C218,Inputs!$B$32),Y218)</f>
        <v>0</v>
      </c>
      <c r="AB218" s="48">
        <f ca="1">IF(AND(K218&lt;=7,Z218&gt;Inputs!$B$33),MAX(C218,Inputs!$B$33),Z218)</f>
        <v>0</v>
      </c>
      <c r="AC218" s="48">
        <f ca="1">IF(Y218&gt;Inputs!$B$34,Inputs!$B$34,AA218)</f>
        <v>0</v>
      </c>
      <c r="AD218" s="48">
        <f ca="1">IF(AB218&gt;Inputs!$B$34,Inputs!$B$34,AB218)</f>
        <v>0</v>
      </c>
      <c r="AE218" s="48">
        <f ca="1">IF(AC218&gt;Inputs!$B$34,Inputs!$B$34,AC218)</f>
        <v>0</v>
      </c>
      <c r="AF218" s="49">
        <f ca="1">IF(AND(E218=1,G218=0),Inputs!$B$3,AD218)</f>
        <v>0</v>
      </c>
      <c r="AG218" s="49">
        <f ca="1">IF(AND(E218=1,G218=0),Inputs!$B$3,AE218)</f>
        <v>0</v>
      </c>
    </row>
    <row r="219" spans="1:33" x14ac:dyDescent="0.25">
      <c r="A219" s="6">
        <f>'Salary and Rating'!A220</f>
        <v>0</v>
      </c>
      <c r="B219" s="6">
        <f>'Salary and Rating'!B220</f>
        <v>0</v>
      </c>
      <c r="C219" s="14">
        <f ca="1">'2012-2013'!AF219</f>
        <v>0</v>
      </c>
      <c r="D219" s="44">
        <f ca="1">IF('2012-2013'!G219=0,0,'2012-2013'!D219+1)</f>
        <v>0</v>
      </c>
      <c r="E219" s="48">
        <f>'2012-2013'!E219</f>
        <v>0</v>
      </c>
      <c r="F219" s="42">
        <f ca="1">IF('Salary and Rating'!F220=1,VLOOKUP(D219,'Attrition Probabilities'!$A$5:$E$45,2,TRUE),IF('Salary and Rating'!F220=2,VLOOKUP(D219,'Attrition Probabilities'!$A$5:$E$45,3,TRUE),IF('Salary and Rating'!F220=3,VLOOKUP(D219,'Attrition Probabilities'!$A$5:$E$45,4,TRUE),IF('Salary and Rating'!F220=4,VLOOKUP(D219,'Attrition Probabilities'!$A$5:$E$45,5,TRUE),0))))</f>
        <v>0</v>
      </c>
      <c r="G219" s="48">
        <f t="shared" ca="1" si="15"/>
        <v>0</v>
      </c>
      <c r="H219" s="48">
        <f ca="1">IF(E219=0,0,IF(RAND()&lt;'Demand Component Probability'!$B$4,1,0))</f>
        <v>0</v>
      </c>
      <c r="I219" s="48">
        <f ca="1">IF(E219=0,0,IF(RAND()&lt;'Demand Component Probability'!$B$5,1,0))</f>
        <v>0</v>
      </c>
      <c r="J219" s="48">
        <f ca="1">IF(E219=0,0,IF(RAND()&lt;'Demand Component Probability'!$B$6,1,0))</f>
        <v>0</v>
      </c>
      <c r="K219" s="48">
        <f ca="1">'Salary and Rating'!L220</f>
        <v>0</v>
      </c>
      <c r="L219" s="48">
        <f ca="1">IFERROR(IF(VLOOKUP(K219,Inputs!$A$20:$G$29,3,FALSE)="Stipend Award",VLOOKUP(K219,Inputs!$A$7:$G$16,3,FALSE),0),0)</f>
        <v>0</v>
      </c>
      <c r="M219" s="48">
        <f ca="1">IFERROR(IF(VLOOKUP(K219,Inputs!$A$20:$G$29,4,FALSE)="Stipend Award",VLOOKUP(K219,Inputs!$A$7:$G$16,4,FALSE),0),0)</f>
        <v>0</v>
      </c>
      <c r="N219" s="48">
        <f ca="1">IFERROR(IF(H219=1,IF(VLOOKUP(K219,Inputs!$A$20:$G$29,5,FALSE)="Stipend Award",VLOOKUP(K219,Inputs!$A$7:$G$16,5,FALSE),0),0),0)</f>
        <v>0</v>
      </c>
      <c r="O219" s="48">
        <f ca="1">IFERROR(IF(I219=1,IF(VLOOKUP(K219,Inputs!$A$20:$G$29,6,FALSE)="Stipend Award",VLOOKUP(K219,Inputs!$A$7:$G$16,6,FALSE),0),0),0)</f>
        <v>0</v>
      </c>
      <c r="P219" s="48">
        <f ca="1">IFERROR(IF(J219=1,IF(VLOOKUP(K219,Inputs!$A$20:$G$29,7,FALSE)="Stipend Award",VLOOKUP(K219,Inputs!$A$7:$G$16,7,FALSE),0),0),0)</f>
        <v>0</v>
      </c>
      <c r="Q219" s="48">
        <f ca="1">IFERROR(IF(VLOOKUP(K219,Inputs!$A$20:$G$29,3,FALSE)="Base Increase",VLOOKUP(K219,Inputs!$A$7:$G$16,3,FALSE),0),0)</f>
        <v>0</v>
      </c>
      <c r="R219" s="48">
        <f ca="1">IFERROR(IF(VLOOKUP(K219,Inputs!$A$20:$G$29,4,FALSE)="Base Increase",VLOOKUP(K219,Inputs!$A$7:$G$16,4,FALSE),0),0)</f>
        <v>0</v>
      </c>
      <c r="S219" s="48">
        <f ca="1">IFERROR(IF(H219=1,IF(VLOOKUP(K219,Inputs!$A$20:$G$29,5,FALSE)="Base Increase",VLOOKUP(K219,Inputs!$A$7:$G$16,5,FALSE),0),0),0)</f>
        <v>0</v>
      </c>
      <c r="T219" s="48">
        <f ca="1">IFERROR(IF(I219=1,IF(VLOOKUP(K219,Inputs!$A$20:$G$29,6,FALSE)="Base Increase",VLOOKUP(K219,Inputs!$A$7:$G$16,6,FALSE),0),0),0)</f>
        <v>0</v>
      </c>
      <c r="U219" s="48">
        <f ca="1">IFERROR(IF(J219=1,IF(VLOOKUP(K219,Inputs!$A$20:$G$29,7,FALSE)="Base Increase",VLOOKUP(K219,Inputs!$A$7:$G$16,7,FALSE),0),0),0)</f>
        <v>0</v>
      </c>
      <c r="V219" s="48">
        <f t="shared" ca="1" si="16"/>
        <v>0</v>
      </c>
      <c r="W219" s="48">
        <f t="shared" ca="1" si="17"/>
        <v>0</v>
      </c>
      <c r="X219" s="48">
        <f t="shared" ca="1" si="18"/>
        <v>0</v>
      </c>
      <c r="Y219" s="48">
        <f t="shared" ca="1" si="19"/>
        <v>0</v>
      </c>
      <c r="Z219" s="48">
        <f ca="1">IF(AND(K219&lt;=4,X219&gt;Inputs!$B$32),MAX(C219,Inputs!$B$32),X219)</f>
        <v>0</v>
      </c>
      <c r="AA219" s="48">
        <f ca="1">IF(AND(K219&lt;=4,Y219&gt;Inputs!$B$32),MAX(C219,Inputs!$B$32),Y219)</f>
        <v>0</v>
      </c>
      <c r="AB219" s="48">
        <f ca="1">IF(AND(K219&lt;=7,Z219&gt;Inputs!$B$33),MAX(C219,Inputs!$B$33),Z219)</f>
        <v>0</v>
      </c>
      <c r="AC219" s="48">
        <f ca="1">IF(Y219&gt;Inputs!$B$34,Inputs!$B$34,AA219)</f>
        <v>0</v>
      </c>
      <c r="AD219" s="48">
        <f ca="1">IF(AB219&gt;Inputs!$B$34,Inputs!$B$34,AB219)</f>
        <v>0</v>
      </c>
      <c r="AE219" s="48">
        <f ca="1">IF(AC219&gt;Inputs!$B$34,Inputs!$B$34,AC219)</f>
        <v>0</v>
      </c>
      <c r="AF219" s="49">
        <f ca="1">IF(AND(E219=1,G219=0),Inputs!$B$3,AD219)</f>
        <v>0</v>
      </c>
      <c r="AG219" s="49">
        <f ca="1">IF(AND(E219=1,G219=0),Inputs!$B$3,AE219)</f>
        <v>0</v>
      </c>
    </row>
    <row r="220" spans="1:33" x14ac:dyDescent="0.25">
      <c r="A220" s="6">
        <f>'Salary and Rating'!A221</f>
        <v>0</v>
      </c>
      <c r="B220" s="6">
        <f>'Salary and Rating'!B221</f>
        <v>0</v>
      </c>
      <c r="C220" s="14">
        <f ca="1">'2012-2013'!AF220</f>
        <v>0</v>
      </c>
      <c r="D220" s="44">
        <f ca="1">IF('2012-2013'!G220=0,0,'2012-2013'!D220+1)</f>
        <v>0</v>
      </c>
      <c r="E220" s="48">
        <f>'2012-2013'!E220</f>
        <v>0</v>
      </c>
      <c r="F220" s="42">
        <f ca="1">IF('Salary and Rating'!F221=1,VLOOKUP(D220,'Attrition Probabilities'!$A$5:$E$45,2,TRUE),IF('Salary and Rating'!F221=2,VLOOKUP(D220,'Attrition Probabilities'!$A$5:$E$45,3,TRUE),IF('Salary and Rating'!F221=3,VLOOKUP(D220,'Attrition Probabilities'!$A$5:$E$45,4,TRUE),IF('Salary and Rating'!F221=4,VLOOKUP(D220,'Attrition Probabilities'!$A$5:$E$45,5,TRUE),0))))</f>
        <v>0</v>
      </c>
      <c r="G220" s="48">
        <f t="shared" ca="1" si="15"/>
        <v>0</v>
      </c>
      <c r="H220" s="48">
        <f ca="1">IF(E220=0,0,IF(RAND()&lt;'Demand Component Probability'!$B$4,1,0))</f>
        <v>0</v>
      </c>
      <c r="I220" s="48">
        <f ca="1">IF(E220=0,0,IF(RAND()&lt;'Demand Component Probability'!$B$5,1,0))</f>
        <v>0</v>
      </c>
      <c r="J220" s="48">
        <f ca="1">IF(E220=0,0,IF(RAND()&lt;'Demand Component Probability'!$B$6,1,0))</f>
        <v>0</v>
      </c>
      <c r="K220" s="48">
        <f ca="1">'Salary and Rating'!L221</f>
        <v>0</v>
      </c>
      <c r="L220" s="48">
        <f ca="1">IFERROR(IF(VLOOKUP(K220,Inputs!$A$20:$G$29,3,FALSE)="Stipend Award",VLOOKUP(K220,Inputs!$A$7:$G$16,3,FALSE),0),0)</f>
        <v>0</v>
      </c>
      <c r="M220" s="48">
        <f ca="1">IFERROR(IF(VLOOKUP(K220,Inputs!$A$20:$G$29,4,FALSE)="Stipend Award",VLOOKUP(K220,Inputs!$A$7:$G$16,4,FALSE),0),0)</f>
        <v>0</v>
      </c>
      <c r="N220" s="48">
        <f ca="1">IFERROR(IF(H220=1,IF(VLOOKUP(K220,Inputs!$A$20:$G$29,5,FALSE)="Stipend Award",VLOOKUP(K220,Inputs!$A$7:$G$16,5,FALSE),0),0),0)</f>
        <v>0</v>
      </c>
      <c r="O220" s="48">
        <f ca="1">IFERROR(IF(I220=1,IF(VLOOKUP(K220,Inputs!$A$20:$G$29,6,FALSE)="Stipend Award",VLOOKUP(K220,Inputs!$A$7:$G$16,6,FALSE),0),0),0)</f>
        <v>0</v>
      </c>
      <c r="P220" s="48">
        <f ca="1">IFERROR(IF(J220=1,IF(VLOOKUP(K220,Inputs!$A$20:$G$29,7,FALSE)="Stipend Award",VLOOKUP(K220,Inputs!$A$7:$G$16,7,FALSE),0),0),0)</f>
        <v>0</v>
      </c>
      <c r="Q220" s="48">
        <f ca="1">IFERROR(IF(VLOOKUP(K220,Inputs!$A$20:$G$29,3,FALSE)="Base Increase",VLOOKUP(K220,Inputs!$A$7:$G$16,3,FALSE),0),0)</f>
        <v>0</v>
      </c>
      <c r="R220" s="48">
        <f ca="1">IFERROR(IF(VLOOKUP(K220,Inputs!$A$20:$G$29,4,FALSE)="Base Increase",VLOOKUP(K220,Inputs!$A$7:$G$16,4,FALSE),0),0)</f>
        <v>0</v>
      </c>
      <c r="S220" s="48">
        <f ca="1">IFERROR(IF(H220=1,IF(VLOOKUP(K220,Inputs!$A$20:$G$29,5,FALSE)="Base Increase",VLOOKUP(K220,Inputs!$A$7:$G$16,5,FALSE),0),0),0)</f>
        <v>0</v>
      </c>
      <c r="T220" s="48">
        <f ca="1">IFERROR(IF(I220=1,IF(VLOOKUP(K220,Inputs!$A$20:$G$29,6,FALSE)="Base Increase",VLOOKUP(K220,Inputs!$A$7:$G$16,6,FALSE),0),0),0)</f>
        <v>0</v>
      </c>
      <c r="U220" s="48">
        <f ca="1">IFERROR(IF(J220=1,IF(VLOOKUP(K220,Inputs!$A$20:$G$29,7,FALSE)="Base Increase",VLOOKUP(K220,Inputs!$A$7:$G$16,7,FALSE),0),0),0)</f>
        <v>0</v>
      </c>
      <c r="V220" s="48">
        <f t="shared" ca="1" si="16"/>
        <v>0</v>
      </c>
      <c r="W220" s="48">
        <f t="shared" ca="1" si="17"/>
        <v>0</v>
      </c>
      <c r="X220" s="48">
        <f t="shared" ca="1" si="18"/>
        <v>0</v>
      </c>
      <c r="Y220" s="48">
        <f t="shared" ca="1" si="19"/>
        <v>0</v>
      </c>
      <c r="Z220" s="48">
        <f ca="1">IF(AND(K220&lt;=4,X220&gt;Inputs!$B$32),MAX(C220,Inputs!$B$32),X220)</f>
        <v>0</v>
      </c>
      <c r="AA220" s="48">
        <f ca="1">IF(AND(K220&lt;=4,Y220&gt;Inputs!$B$32),MAX(C220,Inputs!$B$32),Y220)</f>
        <v>0</v>
      </c>
      <c r="AB220" s="48">
        <f ca="1">IF(AND(K220&lt;=7,Z220&gt;Inputs!$B$33),MAX(C220,Inputs!$B$33),Z220)</f>
        <v>0</v>
      </c>
      <c r="AC220" s="48">
        <f ca="1">IF(Y220&gt;Inputs!$B$34,Inputs!$B$34,AA220)</f>
        <v>0</v>
      </c>
      <c r="AD220" s="48">
        <f ca="1">IF(AB220&gt;Inputs!$B$34,Inputs!$B$34,AB220)</f>
        <v>0</v>
      </c>
      <c r="AE220" s="48">
        <f ca="1">IF(AC220&gt;Inputs!$B$34,Inputs!$B$34,AC220)</f>
        <v>0</v>
      </c>
      <c r="AF220" s="49">
        <f ca="1">IF(AND(E220=1,G220=0),Inputs!$B$3,AD220)</f>
        <v>0</v>
      </c>
      <c r="AG220" s="49">
        <f ca="1">IF(AND(E220=1,G220=0),Inputs!$B$3,AE220)</f>
        <v>0</v>
      </c>
    </row>
    <row r="221" spans="1:33" x14ac:dyDescent="0.25">
      <c r="A221" s="6">
        <f>'Salary and Rating'!A222</f>
        <v>0</v>
      </c>
      <c r="B221" s="6">
        <f>'Salary and Rating'!B222</f>
        <v>0</v>
      </c>
      <c r="C221" s="14">
        <f ca="1">'2012-2013'!AF221</f>
        <v>0</v>
      </c>
      <c r="D221" s="44">
        <f ca="1">IF('2012-2013'!G221=0,0,'2012-2013'!D221+1)</f>
        <v>0</v>
      </c>
      <c r="E221" s="48">
        <f>'2012-2013'!E221</f>
        <v>0</v>
      </c>
      <c r="F221" s="42">
        <f ca="1">IF('Salary and Rating'!F222=1,VLOOKUP(D221,'Attrition Probabilities'!$A$5:$E$45,2,TRUE),IF('Salary and Rating'!F222=2,VLOOKUP(D221,'Attrition Probabilities'!$A$5:$E$45,3,TRUE),IF('Salary and Rating'!F222=3,VLOOKUP(D221,'Attrition Probabilities'!$A$5:$E$45,4,TRUE),IF('Salary and Rating'!F222=4,VLOOKUP(D221,'Attrition Probabilities'!$A$5:$E$45,5,TRUE),0))))</f>
        <v>0</v>
      </c>
      <c r="G221" s="48">
        <f t="shared" ca="1" si="15"/>
        <v>0</v>
      </c>
      <c r="H221" s="48">
        <f ca="1">IF(E221=0,0,IF(RAND()&lt;'Demand Component Probability'!$B$4,1,0))</f>
        <v>0</v>
      </c>
      <c r="I221" s="48">
        <f ca="1">IF(E221=0,0,IF(RAND()&lt;'Demand Component Probability'!$B$5,1,0))</f>
        <v>0</v>
      </c>
      <c r="J221" s="48">
        <f ca="1">IF(E221=0,0,IF(RAND()&lt;'Demand Component Probability'!$B$6,1,0))</f>
        <v>0</v>
      </c>
      <c r="K221" s="48">
        <f ca="1">'Salary and Rating'!L222</f>
        <v>0</v>
      </c>
      <c r="L221" s="48">
        <f ca="1">IFERROR(IF(VLOOKUP(K221,Inputs!$A$20:$G$29,3,FALSE)="Stipend Award",VLOOKUP(K221,Inputs!$A$7:$G$16,3,FALSE),0),0)</f>
        <v>0</v>
      </c>
      <c r="M221" s="48">
        <f ca="1">IFERROR(IF(VLOOKUP(K221,Inputs!$A$20:$G$29,4,FALSE)="Stipend Award",VLOOKUP(K221,Inputs!$A$7:$G$16,4,FALSE),0),0)</f>
        <v>0</v>
      </c>
      <c r="N221" s="48">
        <f ca="1">IFERROR(IF(H221=1,IF(VLOOKUP(K221,Inputs!$A$20:$G$29,5,FALSE)="Stipend Award",VLOOKUP(K221,Inputs!$A$7:$G$16,5,FALSE),0),0),0)</f>
        <v>0</v>
      </c>
      <c r="O221" s="48">
        <f ca="1">IFERROR(IF(I221=1,IF(VLOOKUP(K221,Inputs!$A$20:$G$29,6,FALSE)="Stipend Award",VLOOKUP(K221,Inputs!$A$7:$G$16,6,FALSE),0),0),0)</f>
        <v>0</v>
      </c>
      <c r="P221" s="48">
        <f ca="1">IFERROR(IF(J221=1,IF(VLOOKUP(K221,Inputs!$A$20:$G$29,7,FALSE)="Stipend Award",VLOOKUP(K221,Inputs!$A$7:$G$16,7,FALSE),0),0),0)</f>
        <v>0</v>
      </c>
      <c r="Q221" s="48">
        <f ca="1">IFERROR(IF(VLOOKUP(K221,Inputs!$A$20:$G$29,3,FALSE)="Base Increase",VLOOKUP(K221,Inputs!$A$7:$G$16,3,FALSE),0),0)</f>
        <v>0</v>
      </c>
      <c r="R221" s="48">
        <f ca="1">IFERROR(IF(VLOOKUP(K221,Inputs!$A$20:$G$29,4,FALSE)="Base Increase",VLOOKUP(K221,Inputs!$A$7:$G$16,4,FALSE),0),0)</f>
        <v>0</v>
      </c>
      <c r="S221" s="48">
        <f ca="1">IFERROR(IF(H221=1,IF(VLOOKUP(K221,Inputs!$A$20:$G$29,5,FALSE)="Base Increase",VLOOKUP(K221,Inputs!$A$7:$G$16,5,FALSE),0),0),0)</f>
        <v>0</v>
      </c>
      <c r="T221" s="48">
        <f ca="1">IFERROR(IF(I221=1,IF(VLOOKUP(K221,Inputs!$A$20:$G$29,6,FALSE)="Base Increase",VLOOKUP(K221,Inputs!$A$7:$G$16,6,FALSE),0),0),0)</f>
        <v>0</v>
      </c>
      <c r="U221" s="48">
        <f ca="1">IFERROR(IF(J221=1,IF(VLOOKUP(K221,Inputs!$A$20:$G$29,7,FALSE)="Base Increase",VLOOKUP(K221,Inputs!$A$7:$G$16,7,FALSE),0),0),0)</f>
        <v>0</v>
      </c>
      <c r="V221" s="48">
        <f t="shared" ca="1" si="16"/>
        <v>0</v>
      </c>
      <c r="W221" s="48">
        <f t="shared" ca="1" si="17"/>
        <v>0</v>
      </c>
      <c r="X221" s="48">
        <f t="shared" ca="1" si="18"/>
        <v>0</v>
      </c>
      <c r="Y221" s="48">
        <f t="shared" ca="1" si="19"/>
        <v>0</v>
      </c>
      <c r="Z221" s="48">
        <f ca="1">IF(AND(K221&lt;=4,X221&gt;Inputs!$B$32),MAX(C221,Inputs!$B$32),X221)</f>
        <v>0</v>
      </c>
      <c r="AA221" s="48">
        <f ca="1">IF(AND(K221&lt;=4,Y221&gt;Inputs!$B$32),MAX(C221,Inputs!$B$32),Y221)</f>
        <v>0</v>
      </c>
      <c r="AB221" s="48">
        <f ca="1">IF(AND(K221&lt;=7,Z221&gt;Inputs!$B$33),MAX(C221,Inputs!$B$33),Z221)</f>
        <v>0</v>
      </c>
      <c r="AC221" s="48">
        <f ca="1">IF(Y221&gt;Inputs!$B$34,Inputs!$B$34,AA221)</f>
        <v>0</v>
      </c>
      <c r="AD221" s="48">
        <f ca="1">IF(AB221&gt;Inputs!$B$34,Inputs!$B$34,AB221)</f>
        <v>0</v>
      </c>
      <c r="AE221" s="48">
        <f ca="1">IF(AC221&gt;Inputs!$B$34,Inputs!$B$34,AC221)</f>
        <v>0</v>
      </c>
      <c r="AF221" s="49">
        <f ca="1">IF(AND(E221=1,G221=0),Inputs!$B$3,AD221)</f>
        <v>0</v>
      </c>
      <c r="AG221" s="49">
        <f ca="1">IF(AND(E221=1,G221=0),Inputs!$B$3,AE221)</f>
        <v>0</v>
      </c>
    </row>
    <row r="222" spans="1:33" x14ac:dyDescent="0.25">
      <c r="A222" s="6">
        <f>'Salary and Rating'!A223</f>
        <v>0</v>
      </c>
      <c r="B222" s="6">
        <f>'Salary and Rating'!B223</f>
        <v>0</v>
      </c>
      <c r="C222" s="14">
        <f ca="1">'2012-2013'!AF222</f>
        <v>0</v>
      </c>
      <c r="D222" s="44">
        <f ca="1">IF('2012-2013'!G222=0,0,'2012-2013'!D222+1)</f>
        <v>0</v>
      </c>
      <c r="E222" s="48">
        <f>'2012-2013'!E222</f>
        <v>0</v>
      </c>
      <c r="F222" s="42">
        <f ca="1">IF('Salary and Rating'!F223=1,VLOOKUP(D222,'Attrition Probabilities'!$A$5:$E$45,2,TRUE),IF('Salary and Rating'!F223=2,VLOOKUP(D222,'Attrition Probabilities'!$A$5:$E$45,3,TRUE),IF('Salary and Rating'!F223=3,VLOOKUP(D222,'Attrition Probabilities'!$A$5:$E$45,4,TRUE),IF('Salary and Rating'!F223=4,VLOOKUP(D222,'Attrition Probabilities'!$A$5:$E$45,5,TRUE),0))))</f>
        <v>0</v>
      </c>
      <c r="G222" s="48">
        <f t="shared" ca="1" si="15"/>
        <v>0</v>
      </c>
      <c r="H222" s="48">
        <f ca="1">IF(E222=0,0,IF(RAND()&lt;'Demand Component Probability'!$B$4,1,0))</f>
        <v>0</v>
      </c>
      <c r="I222" s="48">
        <f ca="1">IF(E222=0,0,IF(RAND()&lt;'Demand Component Probability'!$B$5,1,0))</f>
        <v>0</v>
      </c>
      <c r="J222" s="48">
        <f ca="1">IF(E222=0,0,IF(RAND()&lt;'Demand Component Probability'!$B$6,1,0))</f>
        <v>0</v>
      </c>
      <c r="K222" s="48">
        <f ca="1">'Salary and Rating'!L223</f>
        <v>0</v>
      </c>
      <c r="L222" s="48">
        <f ca="1">IFERROR(IF(VLOOKUP(K222,Inputs!$A$20:$G$29,3,FALSE)="Stipend Award",VLOOKUP(K222,Inputs!$A$7:$G$16,3,FALSE),0),0)</f>
        <v>0</v>
      </c>
      <c r="M222" s="48">
        <f ca="1">IFERROR(IF(VLOOKUP(K222,Inputs!$A$20:$G$29,4,FALSE)="Stipend Award",VLOOKUP(K222,Inputs!$A$7:$G$16,4,FALSE),0),0)</f>
        <v>0</v>
      </c>
      <c r="N222" s="48">
        <f ca="1">IFERROR(IF(H222=1,IF(VLOOKUP(K222,Inputs!$A$20:$G$29,5,FALSE)="Stipend Award",VLOOKUP(K222,Inputs!$A$7:$G$16,5,FALSE),0),0),0)</f>
        <v>0</v>
      </c>
      <c r="O222" s="48">
        <f ca="1">IFERROR(IF(I222=1,IF(VLOOKUP(K222,Inputs!$A$20:$G$29,6,FALSE)="Stipend Award",VLOOKUP(K222,Inputs!$A$7:$G$16,6,FALSE),0),0),0)</f>
        <v>0</v>
      </c>
      <c r="P222" s="48">
        <f ca="1">IFERROR(IF(J222=1,IF(VLOOKUP(K222,Inputs!$A$20:$G$29,7,FALSE)="Stipend Award",VLOOKUP(K222,Inputs!$A$7:$G$16,7,FALSE),0),0),0)</f>
        <v>0</v>
      </c>
      <c r="Q222" s="48">
        <f ca="1">IFERROR(IF(VLOOKUP(K222,Inputs!$A$20:$G$29,3,FALSE)="Base Increase",VLOOKUP(K222,Inputs!$A$7:$G$16,3,FALSE),0),0)</f>
        <v>0</v>
      </c>
      <c r="R222" s="48">
        <f ca="1">IFERROR(IF(VLOOKUP(K222,Inputs!$A$20:$G$29,4,FALSE)="Base Increase",VLOOKUP(K222,Inputs!$A$7:$G$16,4,FALSE),0),0)</f>
        <v>0</v>
      </c>
      <c r="S222" s="48">
        <f ca="1">IFERROR(IF(H222=1,IF(VLOOKUP(K222,Inputs!$A$20:$G$29,5,FALSE)="Base Increase",VLOOKUP(K222,Inputs!$A$7:$G$16,5,FALSE),0),0),0)</f>
        <v>0</v>
      </c>
      <c r="T222" s="48">
        <f ca="1">IFERROR(IF(I222=1,IF(VLOOKUP(K222,Inputs!$A$20:$G$29,6,FALSE)="Base Increase",VLOOKUP(K222,Inputs!$A$7:$G$16,6,FALSE),0),0),0)</f>
        <v>0</v>
      </c>
      <c r="U222" s="48">
        <f ca="1">IFERROR(IF(J222=1,IF(VLOOKUP(K222,Inputs!$A$20:$G$29,7,FALSE)="Base Increase",VLOOKUP(K222,Inputs!$A$7:$G$16,7,FALSE),0),0),0)</f>
        <v>0</v>
      </c>
      <c r="V222" s="48">
        <f t="shared" ca="1" si="16"/>
        <v>0</v>
      </c>
      <c r="W222" s="48">
        <f t="shared" ca="1" si="17"/>
        <v>0</v>
      </c>
      <c r="X222" s="48">
        <f t="shared" ca="1" si="18"/>
        <v>0</v>
      </c>
      <c r="Y222" s="48">
        <f t="shared" ca="1" si="19"/>
        <v>0</v>
      </c>
      <c r="Z222" s="48">
        <f ca="1">IF(AND(K222&lt;=4,X222&gt;Inputs!$B$32),MAX(C222,Inputs!$B$32),X222)</f>
        <v>0</v>
      </c>
      <c r="AA222" s="48">
        <f ca="1">IF(AND(K222&lt;=4,Y222&gt;Inputs!$B$32),MAX(C222,Inputs!$B$32),Y222)</f>
        <v>0</v>
      </c>
      <c r="AB222" s="48">
        <f ca="1">IF(AND(K222&lt;=7,Z222&gt;Inputs!$B$33),MAX(C222,Inputs!$B$33),Z222)</f>
        <v>0</v>
      </c>
      <c r="AC222" s="48">
        <f ca="1">IF(Y222&gt;Inputs!$B$34,Inputs!$B$34,AA222)</f>
        <v>0</v>
      </c>
      <c r="AD222" s="48">
        <f ca="1">IF(AB222&gt;Inputs!$B$34,Inputs!$B$34,AB222)</f>
        <v>0</v>
      </c>
      <c r="AE222" s="48">
        <f ca="1">IF(AC222&gt;Inputs!$B$34,Inputs!$B$34,AC222)</f>
        <v>0</v>
      </c>
      <c r="AF222" s="49">
        <f ca="1">IF(AND(E222=1,G222=0),Inputs!$B$3,AD222)</f>
        <v>0</v>
      </c>
      <c r="AG222" s="49">
        <f ca="1">IF(AND(E222=1,G222=0),Inputs!$B$3,AE222)</f>
        <v>0</v>
      </c>
    </row>
    <row r="223" spans="1:33" x14ac:dyDescent="0.25">
      <c r="A223" s="6">
        <f>'Salary and Rating'!A224</f>
        <v>0</v>
      </c>
      <c r="B223" s="6">
        <f>'Salary and Rating'!B224</f>
        <v>0</v>
      </c>
      <c r="C223" s="14">
        <f ca="1">'2012-2013'!AF223</f>
        <v>0</v>
      </c>
      <c r="D223" s="44">
        <f ca="1">IF('2012-2013'!G223=0,0,'2012-2013'!D223+1)</f>
        <v>0</v>
      </c>
      <c r="E223" s="48">
        <f>'2012-2013'!E223</f>
        <v>0</v>
      </c>
      <c r="F223" s="42">
        <f ca="1">IF('Salary and Rating'!F224=1,VLOOKUP(D223,'Attrition Probabilities'!$A$5:$E$45,2,TRUE),IF('Salary and Rating'!F224=2,VLOOKUP(D223,'Attrition Probabilities'!$A$5:$E$45,3,TRUE),IF('Salary and Rating'!F224=3,VLOOKUP(D223,'Attrition Probabilities'!$A$5:$E$45,4,TRUE),IF('Salary and Rating'!F224=4,VLOOKUP(D223,'Attrition Probabilities'!$A$5:$E$45,5,TRUE),0))))</f>
        <v>0</v>
      </c>
      <c r="G223" s="48">
        <f t="shared" ca="1" si="15"/>
        <v>0</v>
      </c>
      <c r="H223" s="48">
        <f ca="1">IF(E223=0,0,IF(RAND()&lt;'Demand Component Probability'!$B$4,1,0))</f>
        <v>0</v>
      </c>
      <c r="I223" s="48">
        <f ca="1">IF(E223=0,0,IF(RAND()&lt;'Demand Component Probability'!$B$5,1,0))</f>
        <v>0</v>
      </c>
      <c r="J223" s="48">
        <f ca="1">IF(E223=0,0,IF(RAND()&lt;'Demand Component Probability'!$B$6,1,0))</f>
        <v>0</v>
      </c>
      <c r="K223" s="48">
        <f ca="1">'Salary and Rating'!L224</f>
        <v>0</v>
      </c>
      <c r="L223" s="48">
        <f ca="1">IFERROR(IF(VLOOKUP(K223,Inputs!$A$20:$G$29,3,FALSE)="Stipend Award",VLOOKUP(K223,Inputs!$A$7:$G$16,3,FALSE),0),0)</f>
        <v>0</v>
      </c>
      <c r="M223" s="48">
        <f ca="1">IFERROR(IF(VLOOKUP(K223,Inputs!$A$20:$G$29,4,FALSE)="Stipend Award",VLOOKUP(K223,Inputs!$A$7:$G$16,4,FALSE),0),0)</f>
        <v>0</v>
      </c>
      <c r="N223" s="48">
        <f ca="1">IFERROR(IF(H223=1,IF(VLOOKUP(K223,Inputs!$A$20:$G$29,5,FALSE)="Stipend Award",VLOOKUP(K223,Inputs!$A$7:$G$16,5,FALSE),0),0),0)</f>
        <v>0</v>
      </c>
      <c r="O223" s="48">
        <f ca="1">IFERROR(IF(I223=1,IF(VLOOKUP(K223,Inputs!$A$20:$G$29,6,FALSE)="Stipend Award",VLOOKUP(K223,Inputs!$A$7:$G$16,6,FALSE),0),0),0)</f>
        <v>0</v>
      </c>
      <c r="P223" s="48">
        <f ca="1">IFERROR(IF(J223=1,IF(VLOOKUP(K223,Inputs!$A$20:$G$29,7,FALSE)="Stipend Award",VLOOKUP(K223,Inputs!$A$7:$G$16,7,FALSE),0),0),0)</f>
        <v>0</v>
      </c>
      <c r="Q223" s="48">
        <f ca="1">IFERROR(IF(VLOOKUP(K223,Inputs!$A$20:$G$29,3,FALSE)="Base Increase",VLOOKUP(K223,Inputs!$A$7:$G$16,3,FALSE),0),0)</f>
        <v>0</v>
      </c>
      <c r="R223" s="48">
        <f ca="1">IFERROR(IF(VLOOKUP(K223,Inputs!$A$20:$G$29,4,FALSE)="Base Increase",VLOOKUP(K223,Inputs!$A$7:$G$16,4,FALSE),0),0)</f>
        <v>0</v>
      </c>
      <c r="S223" s="48">
        <f ca="1">IFERROR(IF(H223=1,IF(VLOOKUP(K223,Inputs!$A$20:$G$29,5,FALSE)="Base Increase",VLOOKUP(K223,Inputs!$A$7:$G$16,5,FALSE),0),0),0)</f>
        <v>0</v>
      </c>
      <c r="T223" s="48">
        <f ca="1">IFERROR(IF(I223=1,IF(VLOOKUP(K223,Inputs!$A$20:$G$29,6,FALSE)="Base Increase",VLOOKUP(K223,Inputs!$A$7:$G$16,6,FALSE),0),0),0)</f>
        <v>0</v>
      </c>
      <c r="U223" s="48">
        <f ca="1">IFERROR(IF(J223=1,IF(VLOOKUP(K223,Inputs!$A$20:$G$29,7,FALSE)="Base Increase",VLOOKUP(K223,Inputs!$A$7:$G$16,7,FALSE),0),0),0)</f>
        <v>0</v>
      </c>
      <c r="V223" s="48">
        <f t="shared" ca="1" si="16"/>
        <v>0</v>
      </c>
      <c r="W223" s="48">
        <f t="shared" ca="1" si="17"/>
        <v>0</v>
      </c>
      <c r="X223" s="48">
        <f t="shared" ca="1" si="18"/>
        <v>0</v>
      </c>
      <c r="Y223" s="48">
        <f t="shared" ca="1" si="19"/>
        <v>0</v>
      </c>
      <c r="Z223" s="48">
        <f ca="1">IF(AND(K223&lt;=4,X223&gt;Inputs!$B$32),MAX(C223,Inputs!$B$32),X223)</f>
        <v>0</v>
      </c>
      <c r="AA223" s="48">
        <f ca="1">IF(AND(K223&lt;=4,Y223&gt;Inputs!$B$32),MAX(C223,Inputs!$B$32),Y223)</f>
        <v>0</v>
      </c>
      <c r="AB223" s="48">
        <f ca="1">IF(AND(K223&lt;=7,Z223&gt;Inputs!$B$33),MAX(C223,Inputs!$B$33),Z223)</f>
        <v>0</v>
      </c>
      <c r="AC223" s="48">
        <f ca="1">IF(Y223&gt;Inputs!$B$34,Inputs!$B$34,AA223)</f>
        <v>0</v>
      </c>
      <c r="AD223" s="48">
        <f ca="1">IF(AB223&gt;Inputs!$B$34,Inputs!$B$34,AB223)</f>
        <v>0</v>
      </c>
      <c r="AE223" s="48">
        <f ca="1">IF(AC223&gt;Inputs!$B$34,Inputs!$B$34,AC223)</f>
        <v>0</v>
      </c>
      <c r="AF223" s="49">
        <f ca="1">IF(AND(E223=1,G223=0),Inputs!$B$3,AD223)</f>
        <v>0</v>
      </c>
      <c r="AG223" s="49">
        <f ca="1">IF(AND(E223=1,G223=0),Inputs!$B$3,AE223)</f>
        <v>0</v>
      </c>
    </row>
    <row r="224" spans="1:33" x14ac:dyDescent="0.25">
      <c r="A224" s="6">
        <f>'Salary and Rating'!A225</f>
        <v>0</v>
      </c>
      <c r="B224" s="6">
        <f>'Salary and Rating'!B225</f>
        <v>0</v>
      </c>
      <c r="C224" s="14">
        <f ca="1">'2012-2013'!AF224</f>
        <v>0</v>
      </c>
      <c r="D224" s="44">
        <f ca="1">IF('2012-2013'!G224=0,0,'2012-2013'!D224+1)</f>
        <v>0</v>
      </c>
      <c r="E224" s="48">
        <f>'2012-2013'!E224</f>
        <v>0</v>
      </c>
      <c r="F224" s="42">
        <f ca="1">IF('Salary and Rating'!F225=1,VLOOKUP(D224,'Attrition Probabilities'!$A$5:$E$45,2,TRUE),IF('Salary and Rating'!F225=2,VLOOKUP(D224,'Attrition Probabilities'!$A$5:$E$45,3,TRUE),IF('Salary and Rating'!F225=3,VLOOKUP(D224,'Attrition Probabilities'!$A$5:$E$45,4,TRUE),IF('Salary and Rating'!F225=4,VLOOKUP(D224,'Attrition Probabilities'!$A$5:$E$45,5,TRUE),0))))</f>
        <v>0</v>
      </c>
      <c r="G224" s="48">
        <f t="shared" ca="1" si="15"/>
        <v>0</v>
      </c>
      <c r="H224" s="48">
        <f ca="1">IF(E224=0,0,IF(RAND()&lt;'Demand Component Probability'!$B$4,1,0))</f>
        <v>0</v>
      </c>
      <c r="I224" s="48">
        <f ca="1">IF(E224=0,0,IF(RAND()&lt;'Demand Component Probability'!$B$5,1,0))</f>
        <v>0</v>
      </c>
      <c r="J224" s="48">
        <f ca="1">IF(E224=0,0,IF(RAND()&lt;'Demand Component Probability'!$B$6,1,0))</f>
        <v>0</v>
      </c>
      <c r="K224" s="48">
        <f ca="1">'Salary and Rating'!L225</f>
        <v>0</v>
      </c>
      <c r="L224" s="48">
        <f ca="1">IFERROR(IF(VLOOKUP(K224,Inputs!$A$20:$G$29,3,FALSE)="Stipend Award",VLOOKUP(K224,Inputs!$A$7:$G$16,3,FALSE),0),0)</f>
        <v>0</v>
      </c>
      <c r="M224" s="48">
        <f ca="1">IFERROR(IF(VLOOKUP(K224,Inputs!$A$20:$G$29,4,FALSE)="Stipend Award",VLOOKUP(K224,Inputs!$A$7:$G$16,4,FALSE),0),0)</f>
        <v>0</v>
      </c>
      <c r="N224" s="48">
        <f ca="1">IFERROR(IF(H224=1,IF(VLOOKUP(K224,Inputs!$A$20:$G$29,5,FALSE)="Stipend Award",VLOOKUP(K224,Inputs!$A$7:$G$16,5,FALSE),0),0),0)</f>
        <v>0</v>
      </c>
      <c r="O224" s="48">
        <f ca="1">IFERROR(IF(I224=1,IF(VLOOKUP(K224,Inputs!$A$20:$G$29,6,FALSE)="Stipend Award",VLOOKUP(K224,Inputs!$A$7:$G$16,6,FALSE),0),0),0)</f>
        <v>0</v>
      </c>
      <c r="P224" s="48">
        <f ca="1">IFERROR(IF(J224=1,IF(VLOOKUP(K224,Inputs!$A$20:$G$29,7,FALSE)="Stipend Award",VLOOKUP(K224,Inputs!$A$7:$G$16,7,FALSE),0),0),0)</f>
        <v>0</v>
      </c>
      <c r="Q224" s="48">
        <f ca="1">IFERROR(IF(VLOOKUP(K224,Inputs!$A$20:$G$29,3,FALSE)="Base Increase",VLOOKUP(K224,Inputs!$A$7:$G$16,3,FALSE),0),0)</f>
        <v>0</v>
      </c>
      <c r="R224" s="48">
        <f ca="1">IFERROR(IF(VLOOKUP(K224,Inputs!$A$20:$G$29,4,FALSE)="Base Increase",VLOOKUP(K224,Inputs!$A$7:$G$16,4,FALSE),0),0)</f>
        <v>0</v>
      </c>
      <c r="S224" s="48">
        <f ca="1">IFERROR(IF(H224=1,IF(VLOOKUP(K224,Inputs!$A$20:$G$29,5,FALSE)="Base Increase",VLOOKUP(K224,Inputs!$A$7:$G$16,5,FALSE),0),0),0)</f>
        <v>0</v>
      </c>
      <c r="T224" s="48">
        <f ca="1">IFERROR(IF(I224=1,IF(VLOOKUP(K224,Inputs!$A$20:$G$29,6,FALSE)="Base Increase",VLOOKUP(K224,Inputs!$A$7:$G$16,6,FALSE),0),0),0)</f>
        <v>0</v>
      </c>
      <c r="U224" s="48">
        <f ca="1">IFERROR(IF(J224=1,IF(VLOOKUP(K224,Inputs!$A$20:$G$29,7,FALSE)="Base Increase",VLOOKUP(K224,Inputs!$A$7:$G$16,7,FALSE),0),0),0)</f>
        <v>0</v>
      </c>
      <c r="V224" s="48">
        <f t="shared" ca="1" si="16"/>
        <v>0</v>
      </c>
      <c r="W224" s="48">
        <f t="shared" ca="1" si="17"/>
        <v>0</v>
      </c>
      <c r="X224" s="48">
        <f t="shared" ca="1" si="18"/>
        <v>0</v>
      </c>
      <c r="Y224" s="48">
        <f t="shared" ca="1" si="19"/>
        <v>0</v>
      </c>
      <c r="Z224" s="48">
        <f ca="1">IF(AND(K224&lt;=4,X224&gt;Inputs!$B$32),MAX(C224,Inputs!$B$32),X224)</f>
        <v>0</v>
      </c>
      <c r="AA224" s="48">
        <f ca="1">IF(AND(K224&lt;=4,Y224&gt;Inputs!$B$32),MAX(C224,Inputs!$B$32),Y224)</f>
        <v>0</v>
      </c>
      <c r="AB224" s="48">
        <f ca="1">IF(AND(K224&lt;=7,Z224&gt;Inputs!$B$33),MAX(C224,Inputs!$B$33),Z224)</f>
        <v>0</v>
      </c>
      <c r="AC224" s="48">
        <f ca="1">IF(Y224&gt;Inputs!$B$34,Inputs!$B$34,AA224)</f>
        <v>0</v>
      </c>
      <c r="AD224" s="48">
        <f ca="1">IF(AB224&gt;Inputs!$B$34,Inputs!$B$34,AB224)</f>
        <v>0</v>
      </c>
      <c r="AE224" s="48">
        <f ca="1">IF(AC224&gt;Inputs!$B$34,Inputs!$B$34,AC224)</f>
        <v>0</v>
      </c>
      <c r="AF224" s="49">
        <f ca="1">IF(AND(E224=1,G224=0),Inputs!$B$3,AD224)</f>
        <v>0</v>
      </c>
      <c r="AG224" s="49">
        <f ca="1">IF(AND(E224=1,G224=0),Inputs!$B$3,AE224)</f>
        <v>0</v>
      </c>
    </row>
    <row r="225" spans="1:33" x14ac:dyDescent="0.25">
      <c r="A225" s="6">
        <f>'Salary and Rating'!A226</f>
        <v>0</v>
      </c>
      <c r="B225" s="6">
        <f>'Salary and Rating'!B226</f>
        <v>0</v>
      </c>
      <c r="C225" s="14">
        <f ca="1">'2012-2013'!AF225</f>
        <v>0</v>
      </c>
      <c r="D225" s="44">
        <f ca="1">IF('2012-2013'!G225=0,0,'2012-2013'!D225+1)</f>
        <v>0</v>
      </c>
      <c r="E225" s="48">
        <f>'2012-2013'!E225</f>
        <v>0</v>
      </c>
      <c r="F225" s="42">
        <f ca="1">IF('Salary and Rating'!F226=1,VLOOKUP(D225,'Attrition Probabilities'!$A$5:$E$45,2,TRUE),IF('Salary and Rating'!F226=2,VLOOKUP(D225,'Attrition Probabilities'!$A$5:$E$45,3,TRUE),IF('Salary and Rating'!F226=3,VLOOKUP(D225,'Attrition Probabilities'!$A$5:$E$45,4,TRUE),IF('Salary and Rating'!F226=4,VLOOKUP(D225,'Attrition Probabilities'!$A$5:$E$45,5,TRUE),0))))</f>
        <v>0</v>
      </c>
      <c r="G225" s="48">
        <f t="shared" ca="1" si="15"/>
        <v>0</v>
      </c>
      <c r="H225" s="48">
        <f ca="1">IF(E225=0,0,IF(RAND()&lt;'Demand Component Probability'!$B$4,1,0))</f>
        <v>0</v>
      </c>
      <c r="I225" s="48">
        <f ca="1">IF(E225=0,0,IF(RAND()&lt;'Demand Component Probability'!$B$5,1,0))</f>
        <v>0</v>
      </c>
      <c r="J225" s="48">
        <f ca="1">IF(E225=0,0,IF(RAND()&lt;'Demand Component Probability'!$B$6,1,0))</f>
        <v>0</v>
      </c>
      <c r="K225" s="48">
        <f ca="1">'Salary and Rating'!L226</f>
        <v>0</v>
      </c>
      <c r="L225" s="48">
        <f ca="1">IFERROR(IF(VLOOKUP(K225,Inputs!$A$20:$G$29,3,FALSE)="Stipend Award",VLOOKUP(K225,Inputs!$A$7:$G$16,3,FALSE),0),0)</f>
        <v>0</v>
      </c>
      <c r="M225" s="48">
        <f ca="1">IFERROR(IF(VLOOKUP(K225,Inputs!$A$20:$G$29,4,FALSE)="Stipend Award",VLOOKUP(K225,Inputs!$A$7:$G$16,4,FALSE),0),0)</f>
        <v>0</v>
      </c>
      <c r="N225" s="48">
        <f ca="1">IFERROR(IF(H225=1,IF(VLOOKUP(K225,Inputs!$A$20:$G$29,5,FALSE)="Stipend Award",VLOOKUP(K225,Inputs!$A$7:$G$16,5,FALSE),0),0),0)</f>
        <v>0</v>
      </c>
      <c r="O225" s="48">
        <f ca="1">IFERROR(IF(I225=1,IF(VLOOKUP(K225,Inputs!$A$20:$G$29,6,FALSE)="Stipend Award",VLOOKUP(K225,Inputs!$A$7:$G$16,6,FALSE),0),0),0)</f>
        <v>0</v>
      </c>
      <c r="P225" s="48">
        <f ca="1">IFERROR(IF(J225=1,IF(VLOOKUP(K225,Inputs!$A$20:$G$29,7,FALSE)="Stipend Award",VLOOKUP(K225,Inputs!$A$7:$G$16,7,FALSE),0),0),0)</f>
        <v>0</v>
      </c>
      <c r="Q225" s="48">
        <f ca="1">IFERROR(IF(VLOOKUP(K225,Inputs!$A$20:$G$29,3,FALSE)="Base Increase",VLOOKUP(K225,Inputs!$A$7:$G$16,3,FALSE),0),0)</f>
        <v>0</v>
      </c>
      <c r="R225" s="48">
        <f ca="1">IFERROR(IF(VLOOKUP(K225,Inputs!$A$20:$G$29,4,FALSE)="Base Increase",VLOOKUP(K225,Inputs!$A$7:$G$16,4,FALSE),0),0)</f>
        <v>0</v>
      </c>
      <c r="S225" s="48">
        <f ca="1">IFERROR(IF(H225=1,IF(VLOOKUP(K225,Inputs!$A$20:$G$29,5,FALSE)="Base Increase",VLOOKUP(K225,Inputs!$A$7:$G$16,5,FALSE),0),0),0)</f>
        <v>0</v>
      </c>
      <c r="T225" s="48">
        <f ca="1">IFERROR(IF(I225=1,IF(VLOOKUP(K225,Inputs!$A$20:$G$29,6,FALSE)="Base Increase",VLOOKUP(K225,Inputs!$A$7:$G$16,6,FALSE),0),0),0)</f>
        <v>0</v>
      </c>
      <c r="U225" s="48">
        <f ca="1">IFERROR(IF(J225=1,IF(VLOOKUP(K225,Inputs!$A$20:$G$29,7,FALSE)="Base Increase",VLOOKUP(K225,Inputs!$A$7:$G$16,7,FALSE),0),0),0)</f>
        <v>0</v>
      </c>
      <c r="V225" s="48">
        <f t="shared" ca="1" si="16"/>
        <v>0</v>
      </c>
      <c r="W225" s="48">
        <f t="shared" ca="1" si="17"/>
        <v>0</v>
      </c>
      <c r="X225" s="48">
        <f t="shared" ca="1" si="18"/>
        <v>0</v>
      </c>
      <c r="Y225" s="48">
        <f t="shared" ca="1" si="19"/>
        <v>0</v>
      </c>
      <c r="Z225" s="48">
        <f ca="1">IF(AND(K225&lt;=4,X225&gt;Inputs!$B$32),MAX(C225,Inputs!$B$32),X225)</f>
        <v>0</v>
      </c>
      <c r="AA225" s="48">
        <f ca="1">IF(AND(K225&lt;=4,Y225&gt;Inputs!$B$32),MAX(C225,Inputs!$B$32),Y225)</f>
        <v>0</v>
      </c>
      <c r="AB225" s="48">
        <f ca="1">IF(AND(K225&lt;=7,Z225&gt;Inputs!$B$33),MAX(C225,Inputs!$B$33),Z225)</f>
        <v>0</v>
      </c>
      <c r="AC225" s="48">
        <f ca="1">IF(Y225&gt;Inputs!$B$34,Inputs!$B$34,AA225)</f>
        <v>0</v>
      </c>
      <c r="AD225" s="48">
        <f ca="1">IF(AB225&gt;Inputs!$B$34,Inputs!$B$34,AB225)</f>
        <v>0</v>
      </c>
      <c r="AE225" s="48">
        <f ca="1">IF(AC225&gt;Inputs!$B$34,Inputs!$B$34,AC225)</f>
        <v>0</v>
      </c>
      <c r="AF225" s="49">
        <f ca="1">IF(AND(E225=1,G225=0),Inputs!$B$3,AD225)</f>
        <v>0</v>
      </c>
      <c r="AG225" s="49">
        <f ca="1">IF(AND(E225=1,G225=0),Inputs!$B$3,AE225)</f>
        <v>0</v>
      </c>
    </row>
    <row r="226" spans="1:33" x14ac:dyDescent="0.25">
      <c r="A226" s="6">
        <f>'Salary and Rating'!A227</f>
        <v>0</v>
      </c>
      <c r="B226" s="6">
        <f>'Salary and Rating'!B227</f>
        <v>0</v>
      </c>
      <c r="C226" s="14">
        <f ca="1">'2012-2013'!AF226</f>
        <v>0</v>
      </c>
      <c r="D226" s="44">
        <f ca="1">IF('2012-2013'!G226=0,0,'2012-2013'!D226+1)</f>
        <v>0</v>
      </c>
      <c r="E226" s="48">
        <f>'2012-2013'!E226</f>
        <v>0</v>
      </c>
      <c r="F226" s="42">
        <f ca="1">IF('Salary and Rating'!F227=1,VLOOKUP(D226,'Attrition Probabilities'!$A$5:$E$45,2,TRUE),IF('Salary and Rating'!F227=2,VLOOKUP(D226,'Attrition Probabilities'!$A$5:$E$45,3,TRUE),IF('Salary and Rating'!F227=3,VLOOKUP(D226,'Attrition Probabilities'!$A$5:$E$45,4,TRUE),IF('Salary and Rating'!F227=4,VLOOKUP(D226,'Attrition Probabilities'!$A$5:$E$45,5,TRUE),0))))</f>
        <v>0</v>
      </c>
      <c r="G226" s="48">
        <f t="shared" ca="1" si="15"/>
        <v>0</v>
      </c>
      <c r="H226" s="48">
        <f ca="1">IF(E226=0,0,IF(RAND()&lt;'Demand Component Probability'!$B$4,1,0))</f>
        <v>0</v>
      </c>
      <c r="I226" s="48">
        <f ca="1">IF(E226=0,0,IF(RAND()&lt;'Demand Component Probability'!$B$5,1,0))</f>
        <v>0</v>
      </c>
      <c r="J226" s="48">
        <f ca="1">IF(E226=0,0,IF(RAND()&lt;'Demand Component Probability'!$B$6,1,0))</f>
        <v>0</v>
      </c>
      <c r="K226" s="48">
        <f ca="1">'Salary and Rating'!L227</f>
        <v>0</v>
      </c>
      <c r="L226" s="48">
        <f ca="1">IFERROR(IF(VLOOKUP(K226,Inputs!$A$20:$G$29,3,FALSE)="Stipend Award",VLOOKUP(K226,Inputs!$A$7:$G$16,3,FALSE),0),0)</f>
        <v>0</v>
      </c>
      <c r="M226" s="48">
        <f ca="1">IFERROR(IF(VLOOKUP(K226,Inputs!$A$20:$G$29,4,FALSE)="Stipend Award",VLOOKUP(K226,Inputs!$A$7:$G$16,4,FALSE),0),0)</f>
        <v>0</v>
      </c>
      <c r="N226" s="48">
        <f ca="1">IFERROR(IF(H226=1,IF(VLOOKUP(K226,Inputs!$A$20:$G$29,5,FALSE)="Stipend Award",VLOOKUP(K226,Inputs!$A$7:$G$16,5,FALSE),0),0),0)</f>
        <v>0</v>
      </c>
      <c r="O226" s="48">
        <f ca="1">IFERROR(IF(I226=1,IF(VLOOKUP(K226,Inputs!$A$20:$G$29,6,FALSE)="Stipend Award",VLOOKUP(K226,Inputs!$A$7:$G$16,6,FALSE),0),0),0)</f>
        <v>0</v>
      </c>
      <c r="P226" s="48">
        <f ca="1">IFERROR(IF(J226=1,IF(VLOOKUP(K226,Inputs!$A$20:$G$29,7,FALSE)="Stipend Award",VLOOKUP(K226,Inputs!$A$7:$G$16,7,FALSE),0),0),0)</f>
        <v>0</v>
      </c>
      <c r="Q226" s="48">
        <f ca="1">IFERROR(IF(VLOOKUP(K226,Inputs!$A$20:$G$29,3,FALSE)="Base Increase",VLOOKUP(K226,Inputs!$A$7:$G$16,3,FALSE),0),0)</f>
        <v>0</v>
      </c>
      <c r="R226" s="48">
        <f ca="1">IFERROR(IF(VLOOKUP(K226,Inputs!$A$20:$G$29,4,FALSE)="Base Increase",VLOOKUP(K226,Inputs!$A$7:$G$16,4,FALSE),0),0)</f>
        <v>0</v>
      </c>
      <c r="S226" s="48">
        <f ca="1">IFERROR(IF(H226=1,IF(VLOOKUP(K226,Inputs!$A$20:$G$29,5,FALSE)="Base Increase",VLOOKUP(K226,Inputs!$A$7:$G$16,5,FALSE),0),0),0)</f>
        <v>0</v>
      </c>
      <c r="T226" s="48">
        <f ca="1">IFERROR(IF(I226=1,IF(VLOOKUP(K226,Inputs!$A$20:$G$29,6,FALSE)="Base Increase",VLOOKUP(K226,Inputs!$A$7:$G$16,6,FALSE),0),0),0)</f>
        <v>0</v>
      </c>
      <c r="U226" s="48">
        <f ca="1">IFERROR(IF(J226=1,IF(VLOOKUP(K226,Inputs!$A$20:$G$29,7,FALSE)="Base Increase",VLOOKUP(K226,Inputs!$A$7:$G$16,7,FALSE),0),0),0)</f>
        <v>0</v>
      </c>
      <c r="V226" s="48">
        <f t="shared" ca="1" si="16"/>
        <v>0</v>
      </c>
      <c r="W226" s="48">
        <f t="shared" ca="1" si="17"/>
        <v>0</v>
      </c>
      <c r="X226" s="48">
        <f t="shared" ca="1" si="18"/>
        <v>0</v>
      </c>
      <c r="Y226" s="48">
        <f t="shared" ca="1" si="19"/>
        <v>0</v>
      </c>
      <c r="Z226" s="48">
        <f ca="1">IF(AND(K226&lt;=4,X226&gt;Inputs!$B$32),MAX(C226,Inputs!$B$32),X226)</f>
        <v>0</v>
      </c>
      <c r="AA226" s="48">
        <f ca="1">IF(AND(K226&lt;=4,Y226&gt;Inputs!$B$32),MAX(C226,Inputs!$B$32),Y226)</f>
        <v>0</v>
      </c>
      <c r="AB226" s="48">
        <f ca="1">IF(AND(K226&lt;=7,Z226&gt;Inputs!$B$33),MAX(C226,Inputs!$B$33),Z226)</f>
        <v>0</v>
      </c>
      <c r="AC226" s="48">
        <f ca="1">IF(Y226&gt;Inputs!$B$34,Inputs!$B$34,AA226)</f>
        <v>0</v>
      </c>
      <c r="AD226" s="48">
        <f ca="1">IF(AB226&gt;Inputs!$B$34,Inputs!$B$34,AB226)</f>
        <v>0</v>
      </c>
      <c r="AE226" s="48">
        <f ca="1">IF(AC226&gt;Inputs!$B$34,Inputs!$B$34,AC226)</f>
        <v>0</v>
      </c>
      <c r="AF226" s="49">
        <f ca="1">IF(AND(E226=1,G226=0),Inputs!$B$3,AD226)</f>
        <v>0</v>
      </c>
      <c r="AG226" s="49">
        <f ca="1">IF(AND(E226=1,G226=0),Inputs!$B$3,AE226)</f>
        <v>0</v>
      </c>
    </row>
    <row r="227" spans="1:33" x14ac:dyDescent="0.25">
      <c r="A227" s="6">
        <f>'Salary and Rating'!A228</f>
        <v>0</v>
      </c>
      <c r="B227" s="6">
        <f>'Salary and Rating'!B228</f>
        <v>0</v>
      </c>
      <c r="C227" s="14">
        <f ca="1">'2012-2013'!AF227</f>
        <v>0</v>
      </c>
      <c r="D227" s="44">
        <f ca="1">IF('2012-2013'!G227=0,0,'2012-2013'!D227+1)</f>
        <v>0</v>
      </c>
      <c r="E227" s="48">
        <f>'2012-2013'!E227</f>
        <v>0</v>
      </c>
      <c r="F227" s="42">
        <f ca="1">IF('Salary and Rating'!F228=1,VLOOKUP(D227,'Attrition Probabilities'!$A$5:$E$45,2,TRUE),IF('Salary and Rating'!F228=2,VLOOKUP(D227,'Attrition Probabilities'!$A$5:$E$45,3,TRUE),IF('Salary and Rating'!F228=3,VLOOKUP(D227,'Attrition Probabilities'!$A$5:$E$45,4,TRUE),IF('Salary and Rating'!F228=4,VLOOKUP(D227,'Attrition Probabilities'!$A$5:$E$45,5,TRUE),0))))</f>
        <v>0</v>
      </c>
      <c r="G227" s="48">
        <f t="shared" ca="1" si="15"/>
        <v>0</v>
      </c>
      <c r="H227" s="48">
        <f ca="1">IF(E227=0,0,IF(RAND()&lt;'Demand Component Probability'!$B$4,1,0))</f>
        <v>0</v>
      </c>
      <c r="I227" s="48">
        <f ca="1">IF(E227=0,0,IF(RAND()&lt;'Demand Component Probability'!$B$5,1,0))</f>
        <v>0</v>
      </c>
      <c r="J227" s="48">
        <f ca="1">IF(E227=0,0,IF(RAND()&lt;'Demand Component Probability'!$B$6,1,0))</f>
        <v>0</v>
      </c>
      <c r="K227" s="48">
        <f ca="1">'Salary and Rating'!L228</f>
        <v>0</v>
      </c>
      <c r="L227" s="48">
        <f ca="1">IFERROR(IF(VLOOKUP(K227,Inputs!$A$20:$G$29,3,FALSE)="Stipend Award",VLOOKUP(K227,Inputs!$A$7:$G$16,3,FALSE),0),0)</f>
        <v>0</v>
      </c>
      <c r="M227" s="48">
        <f ca="1">IFERROR(IF(VLOOKUP(K227,Inputs!$A$20:$G$29,4,FALSE)="Stipend Award",VLOOKUP(K227,Inputs!$A$7:$G$16,4,FALSE),0),0)</f>
        <v>0</v>
      </c>
      <c r="N227" s="48">
        <f ca="1">IFERROR(IF(H227=1,IF(VLOOKUP(K227,Inputs!$A$20:$G$29,5,FALSE)="Stipend Award",VLOOKUP(K227,Inputs!$A$7:$G$16,5,FALSE),0),0),0)</f>
        <v>0</v>
      </c>
      <c r="O227" s="48">
        <f ca="1">IFERROR(IF(I227=1,IF(VLOOKUP(K227,Inputs!$A$20:$G$29,6,FALSE)="Stipend Award",VLOOKUP(K227,Inputs!$A$7:$G$16,6,FALSE),0),0),0)</f>
        <v>0</v>
      </c>
      <c r="P227" s="48">
        <f ca="1">IFERROR(IF(J227=1,IF(VLOOKUP(K227,Inputs!$A$20:$G$29,7,FALSE)="Stipend Award",VLOOKUP(K227,Inputs!$A$7:$G$16,7,FALSE),0),0),0)</f>
        <v>0</v>
      </c>
      <c r="Q227" s="48">
        <f ca="1">IFERROR(IF(VLOOKUP(K227,Inputs!$A$20:$G$29,3,FALSE)="Base Increase",VLOOKUP(K227,Inputs!$A$7:$G$16,3,FALSE),0),0)</f>
        <v>0</v>
      </c>
      <c r="R227" s="48">
        <f ca="1">IFERROR(IF(VLOOKUP(K227,Inputs!$A$20:$G$29,4,FALSE)="Base Increase",VLOOKUP(K227,Inputs!$A$7:$G$16,4,FALSE),0),0)</f>
        <v>0</v>
      </c>
      <c r="S227" s="48">
        <f ca="1">IFERROR(IF(H227=1,IF(VLOOKUP(K227,Inputs!$A$20:$G$29,5,FALSE)="Base Increase",VLOOKUP(K227,Inputs!$A$7:$G$16,5,FALSE),0),0),0)</f>
        <v>0</v>
      </c>
      <c r="T227" s="48">
        <f ca="1">IFERROR(IF(I227=1,IF(VLOOKUP(K227,Inputs!$A$20:$G$29,6,FALSE)="Base Increase",VLOOKUP(K227,Inputs!$A$7:$G$16,6,FALSE),0),0),0)</f>
        <v>0</v>
      </c>
      <c r="U227" s="48">
        <f ca="1">IFERROR(IF(J227=1,IF(VLOOKUP(K227,Inputs!$A$20:$G$29,7,FALSE)="Base Increase",VLOOKUP(K227,Inputs!$A$7:$G$16,7,FALSE),0),0),0)</f>
        <v>0</v>
      </c>
      <c r="V227" s="48">
        <f t="shared" ca="1" si="16"/>
        <v>0</v>
      </c>
      <c r="W227" s="48">
        <f t="shared" ca="1" si="17"/>
        <v>0</v>
      </c>
      <c r="X227" s="48">
        <f t="shared" ca="1" si="18"/>
        <v>0</v>
      </c>
      <c r="Y227" s="48">
        <f t="shared" ca="1" si="19"/>
        <v>0</v>
      </c>
      <c r="Z227" s="48">
        <f ca="1">IF(AND(K227&lt;=4,X227&gt;Inputs!$B$32),MAX(C227,Inputs!$B$32),X227)</f>
        <v>0</v>
      </c>
      <c r="AA227" s="48">
        <f ca="1">IF(AND(K227&lt;=4,Y227&gt;Inputs!$B$32),MAX(C227,Inputs!$B$32),Y227)</f>
        <v>0</v>
      </c>
      <c r="AB227" s="48">
        <f ca="1">IF(AND(K227&lt;=7,Z227&gt;Inputs!$B$33),MAX(C227,Inputs!$B$33),Z227)</f>
        <v>0</v>
      </c>
      <c r="AC227" s="48">
        <f ca="1">IF(Y227&gt;Inputs!$B$34,Inputs!$B$34,AA227)</f>
        <v>0</v>
      </c>
      <c r="AD227" s="48">
        <f ca="1">IF(AB227&gt;Inputs!$B$34,Inputs!$B$34,AB227)</f>
        <v>0</v>
      </c>
      <c r="AE227" s="48">
        <f ca="1">IF(AC227&gt;Inputs!$B$34,Inputs!$B$34,AC227)</f>
        <v>0</v>
      </c>
      <c r="AF227" s="49">
        <f ca="1">IF(AND(E227=1,G227=0),Inputs!$B$3,AD227)</f>
        <v>0</v>
      </c>
      <c r="AG227" s="49">
        <f ca="1">IF(AND(E227=1,G227=0),Inputs!$B$3,AE227)</f>
        <v>0</v>
      </c>
    </row>
    <row r="228" spans="1:33" x14ac:dyDescent="0.25">
      <c r="A228" s="6">
        <f>'Salary and Rating'!A229</f>
        <v>0</v>
      </c>
      <c r="B228" s="6">
        <f>'Salary and Rating'!B229</f>
        <v>0</v>
      </c>
      <c r="C228" s="14">
        <f ca="1">'2012-2013'!AF228</f>
        <v>0</v>
      </c>
      <c r="D228" s="44">
        <f ca="1">IF('2012-2013'!G228=0,0,'2012-2013'!D228+1)</f>
        <v>0</v>
      </c>
      <c r="E228" s="48">
        <f>'2012-2013'!E228</f>
        <v>0</v>
      </c>
      <c r="F228" s="42">
        <f ca="1">IF('Salary and Rating'!F229=1,VLOOKUP(D228,'Attrition Probabilities'!$A$5:$E$45,2,TRUE),IF('Salary and Rating'!F229=2,VLOOKUP(D228,'Attrition Probabilities'!$A$5:$E$45,3,TRUE),IF('Salary and Rating'!F229=3,VLOOKUP(D228,'Attrition Probabilities'!$A$5:$E$45,4,TRUE),IF('Salary and Rating'!F229=4,VLOOKUP(D228,'Attrition Probabilities'!$A$5:$E$45,5,TRUE),0))))</f>
        <v>0</v>
      </c>
      <c r="G228" s="48">
        <f t="shared" ca="1" si="15"/>
        <v>0</v>
      </c>
      <c r="H228" s="48">
        <f ca="1">IF(E228=0,0,IF(RAND()&lt;'Demand Component Probability'!$B$4,1,0))</f>
        <v>0</v>
      </c>
      <c r="I228" s="48">
        <f ca="1">IF(E228=0,0,IF(RAND()&lt;'Demand Component Probability'!$B$5,1,0))</f>
        <v>0</v>
      </c>
      <c r="J228" s="48">
        <f ca="1">IF(E228=0,0,IF(RAND()&lt;'Demand Component Probability'!$B$6,1,0))</f>
        <v>0</v>
      </c>
      <c r="K228" s="48">
        <f ca="1">'Salary and Rating'!L229</f>
        <v>0</v>
      </c>
      <c r="L228" s="48">
        <f ca="1">IFERROR(IF(VLOOKUP(K228,Inputs!$A$20:$G$29,3,FALSE)="Stipend Award",VLOOKUP(K228,Inputs!$A$7:$G$16,3,FALSE),0),0)</f>
        <v>0</v>
      </c>
      <c r="M228" s="48">
        <f ca="1">IFERROR(IF(VLOOKUP(K228,Inputs!$A$20:$G$29,4,FALSE)="Stipend Award",VLOOKUP(K228,Inputs!$A$7:$G$16,4,FALSE),0),0)</f>
        <v>0</v>
      </c>
      <c r="N228" s="48">
        <f ca="1">IFERROR(IF(H228=1,IF(VLOOKUP(K228,Inputs!$A$20:$G$29,5,FALSE)="Stipend Award",VLOOKUP(K228,Inputs!$A$7:$G$16,5,FALSE),0),0),0)</f>
        <v>0</v>
      </c>
      <c r="O228" s="48">
        <f ca="1">IFERROR(IF(I228=1,IF(VLOOKUP(K228,Inputs!$A$20:$G$29,6,FALSE)="Stipend Award",VLOOKUP(K228,Inputs!$A$7:$G$16,6,FALSE),0),0),0)</f>
        <v>0</v>
      </c>
      <c r="P228" s="48">
        <f ca="1">IFERROR(IF(J228=1,IF(VLOOKUP(K228,Inputs!$A$20:$G$29,7,FALSE)="Stipend Award",VLOOKUP(K228,Inputs!$A$7:$G$16,7,FALSE),0),0),0)</f>
        <v>0</v>
      </c>
      <c r="Q228" s="48">
        <f ca="1">IFERROR(IF(VLOOKUP(K228,Inputs!$A$20:$G$29,3,FALSE)="Base Increase",VLOOKUP(K228,Inputs!$A$7:$G$16,3,FALSE),0),0)</f>
        <v>0</v>
      </c>
      <c r="R228" s="48">
        <f ca="1">IFERROR(IF(VLOOKUP(K228,Inputs!$A$20:$G$29,4,FALSE)="Base Increase",VLOOKUP(K228,Inputs!$A$7:$G$16,4,FALSE),0),0)</f>
        <v>0</v>
      </c>
      <c r="S228" s="48">
        <f ca="1">IFERROR(IF(H228=1,IF(VLOOKUP(K228,Inputs!$A$20:$G$29,5,FALSE)="Base Increase",VLOOKUP(K228,Inputs!$A$7:$G$16,5,FALSE),0),0),0)</f>
        <v>0</v>
      </c>
      <c r="T228" s="48">
        <f ca="1">IFERROR(IF(I228=1,IF(VLOOKUP(K228,Inputs!$A$20:$G$29,6,FALSE)="Base Increase",VLOOKUP(K228,Inputs!$A$7:$G$16,6,FALSE),0),0),0)</f>
        <v>0</v>
      </c>
      <c r="U228" s="48">
        <f ca="1">IFERROR(IF(J228=1,IF(VLOOKUP(K228,Inputs!$A$20:$G$29,7,FALSE)="Base Increase",VLOOKUP(K228,Inputs!$A$7:$G$16,7,FALSE),0),0),0)</f>
        <v>0</v>
      </c>
      <c r="V228" s="48">
        <f t="shared" ca="1" si="16"/>
        <v>0</v>
      </c>
      <c r="W228" s="48">
        <f t="shared" ca="1" si="17"/>
        <v>0</v>
      </c>
      <c r="X228" s="48">
        <f t="shared" ca="1" si="18"/>
        <v>0</v>
      </c>
      <c r="Y228" s="48">
        <f t="shared" ca="1" si="19"/>
        <v>0</v>
      </c>
      <c r="Z228" s="48">
        <f ca="1">IF(AND(K228&lt;=4,X228&gt;Inputs!$B$32),MAX(C228,Inputs!$B$32),X228)</f>
        <v>0</v>
      </c>
      <c r="AA228" s="48">
        <f ca="1">IF(AND(K228&lt;=4,Y228&gt;Inputs!$B$32),MAX(C228,Inputs!$B$32),Y228)</f>
        <v>0</v>
      </c>
      <c r="AB228" s="48">
        <f ca="1">IF(AND(K228&lt;=7,Z228&gt;Inputs!$B$33),MAX(C228,Inputs!$B$33),Z228)</f>
        <v>0</v>
      </c>
      <c r="AC228" s="48">
        <f ca="1">IF(Y228&gt;Inputs!$B$34,Inputs!$B$34,AA228)</f>
        <v>0</v>
      </c>
      <c r="AD228" s="48">
        <f ca="1">IF(AB228&gt;Inputs!$B$34,Inputs!$B$34,AB228)</f>
        <v>0</v>
      </c>
      <c r="AE228" s="48">
        <f ca="1">IF(AC228&gt;Inputs!$B$34,Inputs!$B$34,AC228)</f>
        <v>0</v>
      </c>
      <c r="AF228" s="49">
        <f ca="1">IF(AND(E228=1,G228=0),Inputs!$B$3,AD228)</f>
        <v>0</v>
      </c>
      <c r="AG228" s="49">
        <f ca="1">IF(AND(E228=1,G228=0),Inputs!$B$3,AE228)</f>
        <v>0</v>
      </c>
    </row>
    <row r="229" spans="1:33" x14ac:dyDescent="0.25">
      <c r="A229" s="6">
        <f>'Salary and Rating'!A230</f>
        <v>0</v>
      </c>
      <c r="B229" s="6">
        <f>'Salary and Rating'!B230</f>
        <v>0</v>
      </c>
      <c r="C229" s="14">
        <f ca="1">'2012-2013'!AF229</f>
        <v>0</v>
      </c>
      <c r="D229" s="44">
        <f ca="1">IF('2012-2013'!G229=0,0,'2012-2013'!D229+1)</f>
        <v>0</v>
      </c>
      <c r="E229" s="48">
        <f>'2012-2013'!E229</f>
        <v>0</v>
      </c>
      <c r="F229" s="42">
        <f ca="1">IF('Salary and Rating'!F230=1,VLOOKUP(D229,'Attrition Probabilities'!$A$5:$E$45,2,TRUE),IF('Salary and Rating'!F230=2,VLOOKUP(D229,'Attrition Probabilities'!$A$5:$E$45,3,TRUE),IF('Salary and Rating'!F230=3,VLOOKUP(D229,'Attrition Probabilities'!$A$5:$E$45,4,TRUE),IF('Salary and Rating'!F230=4,VLOOKUP(D229,'Attrition Probabilities'!$A$5:$E$45,5,TRUE),0))))</f>
        <v>0</v>
      </c>
      <c r="G229" s="48">
        <f t="shared" ca="1" si="15"/>
        <v>0</v>
      </c>
      <c r="H229" s="48">
        <f ca="1">IF(E229=0,0,IF(RAND()&lt;'Demand Component Probability'!$B$4,1,0))</f>
        <v>0</v>
      </c>
      <c r="I229" s="48">
        <f ca="1">IF(E229=0,0,IF(RAND()&lt;'Demand Component Probability'!$B$5,1,0))</f>
        <v>0</v>
      </c>
      <c r="J229" s="48">
        <f ca="1">IF(E229=0,0,IF(RAND()&lt;'Demand Component Probability'!$B$6,1,0))</f>
        <v>0</v>
      </c>
      <c r="K229" s="48">
        <f ca="1">'Salary and Rating'!L230</f>
        <v>0</v>
      </c>
      <c r="L229" s="48">
        <f ca="1">IFERROR(IF(VLOOKUP(K229,Inputs!$A$20:$G$29,3,FALSE)="Stipend Award",VLOOKUP(K229,Inputs!$A$7:$G$16,3,FALSE),0),0)</f>
        <v>0</v>
      </c>
      <c r="M229" s="48">
        <f ca="1">IFERROR(IF(VLOOKUP(K229,Inputs!$A$20:$G$29,4,FALSE)="Stipend Award",VLOOKUP(K229,Inputs!$A$7:$G$16,4,FALSE),0),0)</f>
        <v>0</v>
      </c>
      <c r="N229" s="48">
        <f ca="1">IFERROR(IF(H229=1,IF(VLOOKUP(K229,Inputs!$A$20:$G$29,5,FALSE)="Stipend Award",VLOOKUP(K229,Inputs!$A$7:$G$16,5,FALSE),0),0),0)</f>
        <v>0</v>
      </c>
      <c r="O229" s="48">
        <f ca="1">IFERROR(IF(I229=1,IF(VLOOKUP(K229,Inputs!$A$20:$G$29,6,FALSE)="Stipend Award",VLOOKUP(K229,Inputs!$A$7:$G$16,6,FALSE),0),0),0)</f>
        <v>0</v>
      </c>
      <c r="P229" s="48">
        <f ca="1">IFERROR(IF(J229=1,IF(VLOOKUP(K229,Inputs!$A$20:$G$29,7,FALSE)="Stipend Award",VLOOKUP(K229,Inputs!$A$7:$G$16,7,FALSE),0),0),0)</f>
        <v>0</v>
      </c>
      <c r="Q229" s="48">
        <f ca="1">IFERROR(IF(VLOOKUP(K229,Inputs!$A$20:$G$29,3,FALSE)="Base Increase",VLOOKUP(K229,Inputs!$A$7:$G$16,3,FALSE),0),0)</f>
        <v>0</v>
      </c>
      <c r="R229" s="48">
        <f ca="1">IFERROR(IF(VLOOKUP(K229,Inputs!$A$20:$G$29,4,FALSE)="Base Increase",VLOOKUP(K229,Inputs!$A$7:$G$16,4,FALSE),0),0)</f>
        <v>0</v>
      </c>
      <c r="S229" s="48">
        <f ca="1">IFERROR(IF(H229=1,IF(VLOOKUP(K229,Inputs!$A$20:$G$29,5,FALSE)="Base Increase",VLOOKUP(K229,Inputs!$A$7:$G$16,5,FALSE),0),0),0)</f>
        <v>0</v>
      </c>
      <c r="T229" s="48">
        <f ca="1">IFERROR(IF(I229=1,IF(VLOOKUP(K229,Inputs!$A$20:$G$29,6,FALSE)="Base Increase",VLOOKUP(K229,Inputs!$A$7:$G$16,6,FALSE),0),0),0)</f>
        <v>0</v>
      </c>
      <c r="U229" s="48">
        <f ca="1">IFERROR(IF(J229=1,IF(VLOOKUP(K229,Inputs!$A$20:$G$29,7,FALSE)="Base Increase",VLOOKUP(K229,Inputs!$A$7:$G$16,7,FALSE),0),0),0)</f>
        <v>0</v>
      </c>
      <c r="V229" s="48">
        <f t="shared" ca="1" si="16"/>
        <v>0</v>
      </c>
      <c r="W229" s="48">
        <f t="shared" ca="1" si="17"/>
        <v>0</v>
      </c>
      <c r="X229" s="48">
        <f t="shared" ca="1" si="18"/>
        <v>0</v>
      </c>
      <c r="Y229" s="48">
        <f t="shared" ca="1" si="19"/>
        <v>0</v>
      </c>
      <c r="Z229" s="48">
        <f ca="1">IF(AND(K229&lt;=4,X229&gt;Inputs!$B$32),MAX(C229,Inputs!$B$32),X229)</f>
        <v>0</v>
      </c>
      <c r="AA229" s="48">
        <f ca="1">IF(AND(K229&lt;=4,Y229&gt;Inputs!$B$32),MAX(C229,Inputs!$B$32),Y229)</f>
        <v>0</v>
      </c>
      <c r="AB229" s="48">
        <f ca="1">IF(AND(K229&lt;=7,Z229&gt;Inputs!$B$33),MAX(C229,Inputs!$B$33),Z229)</f>
        <v>0</v>
      </c>
      <c r="AC229" s="48">
        <f ca="1">IF(Y229&gt;Inputs!$B$34,Inputs!$B$34,AA229)</f>
        <v>0</v>
      </c>
      <c r="AD229" s="48">
        <f ca="1">IF(AB229&gt;Inputs!$B$34,Inputs!$B$34,AB229)</f>
        <v>0</v>
      </c>
      <c r="AE229" s="48">
        <f ca="1">IF(AC229&gt;Inputs!$B$34,Inputs!$B$34,AC229)</f>
        <v>0</v>
      </c>
      <c r="AF229" s="49">
        <f ca="1">IF(AND(E229=1,G229=0),Inputs!$B$3,AD229)</f>
        <v>0</v>
      </c>
      <c r="AG229" s="49">
        <f ca="1">IF(AND(E229=1,G229=0),Inputs!$B$3,AE229)</f>
        <v>0</v>
      </c>
    </row>
    <row r="230" spans="1:33" x14ac:dyDescent="0.25">
      <c r="A230" s="6">
        <f>'Salary and Rating'!A231</f>
        <v>0</v>
      </c>
      <c r="B230" s="6">
        <f>'Salary and Rating'!B231</f>
        <v>0</v>
      </c>
      <c r="C230" s="14">
        <f ca="1">'2012-2013'!AF230</f>
        <v>0</v>
      </c>
      <c r="D230" s="44">
        <f ca="1">IF('2012-2013'!G230=0,0,'2012-2013'!D230+1)</f>
        <v>0</v>
      </c>
      <c r="E230" s="48">
        <f>'2012-2013'!E230</f>
        <v>0</v>
      </c>
      <c r="F230" s="42">
        <f ca="1">IF('Salary and Rating'!F231=1,VLOOKUP(D230,'Attrition Probabilities'!$A$5:$E$45,2,TRUE),IF('Salary and Rating'!F231=2,VLOOKUP(D230,'Attrition Probabilities'!$A$5:$E$45,3,TRUE),IF('Salary and Rating'!F231=3,VLOOKUP(D230,'Attrition Probabilities'!$A$5:$E$45,4,TRUE),IF('Salary and Rating'!F231=4,VLOOKUP(D230,'Attrition Probabilities'!$A$5:$E$45,5,TRUE),0))))</f>
        <v>0</v>
      </c>
      <c r="G230" s="48">
        <f t="shared" ca="1" si="15"/>
        <v>0</v>
      </c>
      <c r="H230" s="48">
        <f ca="1">IF(E230=0,0,IF(RAND()&lt;'Demand Component Probability'!$B$4,1,0))</f>
        <v>0</v>
      </c>
      <c r="I230" s="48">
        <f ca="1">IF(E230=0,0,IF(RAND()&lt;'Demand Component Probability'!$B$5,1,0))</f>
        <v>0</v>
      </c>
      <c r="J230" s="48">
        <f ca="1">IF(E230=0,0,IF(RAND()&lt;'Demand Component Probability'!$B$6,1,0))</f>
        <v>0</v>
      </c>
      <c r="K230" s="48">
        <f ca="1">'Salary and Rating'!L231</f>
        <v>0</v>
      </c>
      <c r="L230" s="48">
        <f ca="1">IFERROR(IF(VLOOKUP(K230,Inputs!$A$20:$G$29,3,FALSE)="Stipend Award",VLOOKUP(K230,Inputs!$A$7:$G$16,3,FALSE),0),0)</f>
        <v>0</v>
      </c>
      <c r="M230" s="48">
        <f ca="1">IFERROR(IF(VLOOKUP(K230,Inputs!$A$20:$G$29,4,FALSE)="Stipend Award",VLOOKUP(K230,Inputs!$A$7:$G$16,4,FALSE),0),0)</f>
        <v>0</v>
      </c>
      <c r="N230" s="48">
        <f ca="1">IFERROR(IF(H230=1,IF(VLOOKUP(K230,Inputs!$A$20:$G$29,5,FALSE)="Stipend Award",VLOOKUP(K230,Inputs!$A$7:$G$16,5,FALSE),0),0),0)</f>
        <v>0</v>
      </c>
      <c r="O230" s="48">
        <f ca="1">IFERROR(IF(I230=1,IF(VLOOKUP(K230,Inputs!$A$20:$G$29,6,FALSE)="Stipend Award",VLOOKUP(K230,Inputs!$A$7:$G$16,6,FALSE),0),0),0)</f>
        <v>0</v>
      </c>
      <c r="P230" s="48">
        <f ca="1">IFERROR(IF(J230=1,IF(VLOOKUP(K230,Inputs!$A$20:$G$29,7,FALSE)="Stipend Award",VLOOKUP(K230,Inputs!$A$7:$G$16,7,FALSE),0),0),0)</f>
        <v>0</v>
      </c>
      <c r="Q230" s="48">
        <f ca="1">IFERROR(IF(VLOOKUP(K230,Inputs!$A$20:$G$29,3,FALSE)="Base Increase",VLOOKUP(K230,Inputs!$A$7:$G$16,3,FALSE),0),0)</f>
        <v>0</v>
      </c>
      <c r="R230" s="48">
        <f ca="1">IFERROR(IF(VLOOKUP(K230,Inputs!$A$20:$G$29,4,FALSE)="Base Increase",VLOOKUP(K230,Inputs!$A$7:$G$16,4,FALSE),0),0)</f>
        <v>0</v>
      </c>
      <c r="S230" s="48">
        <f ca="1">IFERROR(IF(H230=1,IF(VLOOKUP(K230,Inputs!$A$20:$G$29,5,FALSE)="Base Increase",VLOOKUP(K230,Inputs!$A$7:$G$16,5,FALSE),0),0),0)</f>
        <v>0</v>
      </c>
      <c r="T230" s="48">
        <f ca="1">IFERROR(IF(I230=1,IF(VLOOKUP(K230,Inputs!$A$20:$G$29,6,FALSE)="Base Increase",VLOOKUP(K230,Inputs!$A$7:$G$16,6,FALSE),0),0),0)</f>
        <v>0</v>
      </c>
      <c r="U230" s="48">
        <f ca="1">IFERROR(IF(J230=1,IF(VLOOKUP(K230,Inputs!$A$20:$G$29,7,FALSE)="Base Increase",VLOOKUP(K230,Inputs!$A$7:$G$16,7,FALSE),0),0),0)</f>
        <v>0</v>
      </c>
      <c r="V230" s="48">
        <f t="shared" ca="1" si="16"/>
        <v>0</v>
      </c>
      <c r="W230" s="48">
        <f t="shared" ca="1" si="17"/>
        <v>0</v>
      </c>
      <c r="X230" s="48">
        <f t="shared" ca="1" si="18"/>
        <v>0</v>
      </c>
      <c r="Y230" s="48">
        <f t="shared" ca="1" si="19"/>
        <v>0</v>
      </c>
      <c r="Z230" s="48">
        <f ca="1">IF(AND(K230&lt;=4,X230&gt;Inputs!$B$32),MAX(C230,Inputs!$B$32),X230)</f>
        <v>0</v>
      </c>
      <c r="AA230" s="48">
        <f ca="1">IF(AND(K230&lt;=4,Y230&gt;Inputs!$B$32),MAX(C230,Inputs!$B$32),Y230)</f>
        <v>0</v>
      </c>
      <c r="AB230" s="48">
        <f ca="1">IF(AND(K230&lt;=7,Z230&gt;Inputs!$B$33),MAX(C230,Inputs!$B$33),Z230)</f>
        <v>0</v>
      </c>
      <c r="AC230" s="48">
        <f ca="1">IF(Y230&gt;Inputs!$B$34,Inputs!$B$34,AA230)</f>
        <v>0</v>
      </c>
      <c r="AD230" s="48">
        <f ca="1">IF(AB230&gt;Inputs!$B$34,Inputs!$B$34,AB230)</f>
        <v>0</v>
      </c>
      <c r="AE230" s="48">
        <f ca="1">IF(AC230&gt;Inputs!$B$34,Inputs!$B$34,AC230)</f>
        <v>0</v>
      </c>
      <c r="AF230" s="49">
        <f ca="1">IF(AND(E230=1,G230=0),Inputs!$B$3,AD230)</f>
        <v>0</v>
      </c>
      <c r="AG230" s="49">
        <f ca="1">IF(AND(E230=1,G230=0),Inputs!$B$3,AE230)</f>
        <v>0</v>
      </c>
    </row>
    <row r="231" spans="1:33" x14ac:dyDescent="0.25">
      <c r="A231" s="6">
        <f>'Salary and Rating'!A232</f>
        <v>0</v>
      </c>
      <c r="B231" s="6">
        <f>'Salary and Rating'!B232</f>
        <v>0</v>
      </c>
      <c r="C231" s="14">
        <f ca="1">'2012-2013'!AF231</f>
        <v>0</v>
      </c>
      <c r="D231" s="44">
        <f ca="1">IF('2012-2013'!G231=0,0,'2012-2013'!D231+1)</f>
        <v>0</v>
      </c>
      <c r="E231" s="48">
        <f>'2012-2013'!E231</f>
        <v>0</v>
      </c>
      <c r="F231" s="42">
        <f ca="1">IF('Salary and Rating'!F232=1,VLOOKUP(D231,'Attrition Probabilities'!$A$5:$E$45,2,TRUE),IF('Salary and Rating'!F232=2,VLOOKUP(D231,'Attrition Probabilities'!$A$5:$E$45,3,TRUE),IF('Salary and Rating'!F232=3,VLOOKUP(D231,'Attrition Probabilities'!$A$5:$E$45,4,TRUE),IF('Salary and Rating'!F232=4,VLOOKUP(D231,'Attrition Probabilities'!$A$5:$E$45,5,TRUE),0))))</f>
        <v>0</v>
      </c>
      <c r="G231" s="48">
        <f t="shared" ca="1" si="15"/>
        <v>0</v>
      </c>
      <c r="H231" s="48">
        <f ca="1">IF(E231=0,0,IF(RAND()&lt;'Demand Component Probability'!$B$4,1,0))</f>
        <v>0</v>
      </c>
      <c r="I231" s="48">
        <f ca="1">IF(E231=0,0,IF(RAND()&lt;'Demand Component Probability'!$B$5,1,0))</f>
        <v>0</v>
      </c>
      <c r="J231" s="48">
        <f ca="1">IF(E231=0,0,IF(RAND()&lt;'Demand Component Probability'!$B$6,1,0))</f>
        <v>0</v>
      </c>
      <c r="K231" s="48">
        <f ca="1">'Salary and Rating'!L232</f>
        <v>0</v>
      </c>
      <c r="L231" s="48">
        <f ca="1">IFERROR(IF(VLOOKUP(K231,Inputs!$A$20:$G$29,3,FALSE)="Stipend Award",VLOOKUP(K231,Inputs!$A$7:$G$16,3,FALSE),0),0)</f>
        <v>0</v>
      </c>
      <c r="M231" s="48">
        <f ca="1">IFERROR(IF(VLOOKUP(K231,Inputs!$A$20:$G$29,4,FALSE)="Stipend Award",VLOOKUP(K231,Inputs!$A$7:$G$16,4,FALSE),0),0)</f>
        <v>0</v>
      </c>
      <c r="N231" s="48">
        <f ca="1">IFERROR(IF(H231=1,IF(VLOOKUP(K231,Inputs!$A$20:$G$29,5,FALSE)="Stipend Award",VLOOKUP(K231,Inputs!$A$7:$G$16,5,FALSE),0),0),0)</f>
        <v>0</v>
      </c>
      <c r="O231" s="48">
        <f ca="1">IFERROR(IF(I231=1,IF(VLOOKUP(K231,Inputs!$A$20:$G$29,6,FALSE)="Stipend Award",VLOOKUP(K231,Inputs!$A$7:$G$16,6,FALSE),0),0),0)</f>
        <v>0</v>
      </c>
      <c r="P231" s="48">
        <f ca="1">IFERROR(IF(J231=1,IF(VLOOKUP(K231,Inputs!$A$20:$G$29,7,FALSE)="Stipend Award",VLOOKUP(K231,Inputs!$A$7:$G$16,7,FALSE),0),0),0)</f>
        <v>0</v>
      </c>
      <c r="Q231" s="48">
        <f ca="1">IFERROR(IF(VLOOKUP(K231,Inputs!$A$20:$G$29,3,FALSE)="Base Increase",VLOOKUP(K231,Inputs!$A$7:$G$16,3,FALSE),0),0)</f>
        <v>0</v>
      </c>
      <c r="R231" s="48">
        <f ca="1">IFERROR(IF(VLOOKUP(K231,Inputs!$A$20:$G$29,4,FALSE)="Base Increase",VLOOKUP(K231,Inputs!$A$7:$G$16,4,FALSE),0),0)</f>
        <v>0</v>
      </c>
      <c r="S231" s="48">
        <f ca="1">IFERROR(IF(H231=1,IF(VLOOKUP(K231,Inputs!$A$20:$G$29,5,FALSE)="Base Increase",VLOOKUP(K231,Inputs!$A$7:$G$16,5,FALSE),0),0),0)</f>
        <v>0</v>
      </c>
      <c r="T231" s="48">
        <f ca="1">IFERROR(IF(I231=1,IF(VLOOKUP(K231,Inputs!$A$20:$G$29,6,FALSE)="Base Increase",VLOOKUP(K231,Inputs!$A$7:$G$16,6,FALSE),0),0),0)</f>
        <v>0</v>
      </c>
      <c r="U231" s="48">
        <f ca="1">IFERROR(IF(J231=1,IF(VLOOKUP(K231,Inputs!$A$20:$G$29,7,FALSE)="Base Increase",VLOOKUP(K231,Inputs!$A$7:$G$16,7,FALSE),0),0),0)</f>
        <v>0</v>
      </c>
      <c r="V231" s="48">
        <f t="shared" ca="1" si="16"/>
        <v>0</v>
      </c>
      <c r="W231" s="48">
        <f t="shared" ca="1" si="17"/>
        <v>0</v>
      </c>
      <c r="X231" s="48">
        <f t="shared" ca="1" si="18"/>
        <v>0</v>
      </c>
      <c r="Y231" s="48">
        <f t="shared" ca="1" si="19"/>
        <v>0</v>
      </c>
      <c r="Z231" s="48">
        <f ca="1">IF(AND(K231&lt;=4,X231&gt;Inputs!$B$32),MAX(C231,Inputs!$B$32),X231)</f>
        <v>0</v>
      </c>
      <c r="AA231" s="48">
        <f ca="1">IF(AND(K231&lt;=4,Y231&gt;Inputs!$B$32),MAX(C231,Inputs!$B$32),Y231)</f>
        <v>0</v>
      </c>
      <c r="AB231" s="48">
        <f ca="1">IF(AND(K231&lt;=7,Z231&gt;Inputs!$B$33),MAX(C231,Inputs!$B$33),Z231)</f>
        <v>0</v>
      </c>
      <c r="AC231" s="48">
        <f ca="1">IF(Y231&gt;Inputs!$B$34,Inputs!$B$34,AA231)</f>
        <v>0</v>
      </c>
      <c r="AD231" s="48">
        <f ca="1">IF(AB231&gt;Inputs!$B$34,Inputs!$B$34,AB231)</f>
        <v>0</v>
      </c>
      <c r="AE231" s="48">
        <f ca="1">IF(AC231&gt;Inputs!$B$34,Inputs!$B$34,AC231)</f>
        <v>0</v>
      </c>
      <c r="AF231" s="49">
        <f ca="1">IF(AND(E231=1,G231=0),Inputs!$B$3,AD231)</f>
        <v>0</v>
      </c>
      <c r="AG231" s="49">
        <f ca="1">IF(AND(E231=1,G231=0),Inputs!$B$3,AE231)</f>
        <v>0</v>
      </c>
    </row>
    <row r="232" spans="1:33" x14ac:dyDescent="0.25">
      <c r="A232" s="6">
        <f>'Salary and Rating'!A233</f>
        <v>0</v>
      </c>
      <c r="B232" s="6">
        <f>'Salary and Rating'!B233</f>
        <v>0</v>
      </c>
      <c r="C232" s="14">
        <f ca="1">'2012-2013'!AF232</f>
        <v>0</v>
      </c>
      <c r="D232" s="44">
        <f ca="1">IF('2012-2013'!G232=0,0,'2012-2013'!D232+1)</f>
        <v>0</v>
      </c>
      <c r="E232" s="48">
        <f>'2012-2013'!E232</f>
        <v>0</v>
      </c>
      <c r="F232" s="42">
        <f ca="1">IF('Salary and Rating'!F233=1,VLOOKUP(D232,'Attrition Probabilities'!$A$5:$E$45,2,TRUE),IF('Salary and Rating'!F233=2,VLOOKUP(D232,'Attrition Probabilities'!$A$5:$E$45,3,TRUE),IF('Salary and Rating'!F233=3,VLOOKUP(D232,'Attrition Probabilities'!$A$5:$E$45,4,TRUE),IF('Salary and Rating'!F233=4,VLOOKUP(D232,'Attrition Probabilities'!$A$5:$E$45,5,TRUE),0))))</f>
        <v>0</v>
      </c>
      <c r="G232" s="48">
        <f t="shared" ca="1" si="15"/>
        <v>0</v>
      </c>
      <c r="H232" s="48">
        <f ca="1">IF(E232=0,0,IF(RAND()&lt;'Demand Component Probability'!$B$4,1,0))</f>
        <v>0</v>
      </c>
      <c r="I232" s="48">
        <f ca="1">IF(E232=0,0,IF(RAND()&lt;'Demand Component Probability'!$B$5,1,0))</f>
        <v>0</v>
      </c>
      <c r="J232" s="48">
        <f ca="1">IF(E232=0,0,IF(RAND()&lt;'Demand Component Probability'!$B$6,1,0))</f>
        <v>0</v>
      </c>
      <c r="K232" s="48">
        <f ca="1">'Salary and Rating'!L233</f>
        <v>0</v>
      </c>
      <c r="L232" s="48">
        <f ca="1">IFERROR(IF(VLOOKUP(K232,Inputs!$A$20:$G$29,3,FALSE)="Stipend Award",VLOOKUP(K232,Inputs!$A$7:$G$16,3,FALSE),0),0)</f>
        <v>0</v>
      </c>
      <c r="M232" s="48">
        <f ca="1">IFERROR(IF(VLOOKUP(K232,Inputs!$A$20:$G$29,4,FALSE)="Stipend Award",VLOOKUP(K232,Inputs!$A$7:$G$16,4,FALSE),0),0)</f>
        <v>0</v>
      </c>
      <c r="N232" s="48">
        <f ca="1">IFERROR(IF(H232=1,IF(VLOOKUP(K232,Inputs!$A$20:$G$29,5,FALSE)="Stipend Award",VLOOKUP(K232,Inputs!$A$7:$G$16,5,FALSE),0),0),0)</f>
        <v>0</v>
      </c>
      <c r="O232" s="48">
        <f ca="1">IFERROR(IF(I232=1,IF(VLOOKUP(K232,Inputs!$A$20:$G$29,6,FALSE)="Stipend Award",VLOOKUP(K232,Inputs!$A$7:$G$16,6,FALSE),0),0),0)</f>
        <v>0</v>
      </c>
      <c r="P232" s="48">
        <f ca="1">IFERROR(IF(J232=1,IF(VLOOKUP(K232,Inputs!$A$20:$G$29,7,FALSE)="Stipend Award",VLOOKUP(K232,Inputs!$A$7:$G$16,7,FALSE),0),0),0)</f>
        <v>0</v>
      </c>
      <c r="Q232" s="48">
        <f ca="1">IFERROR(IF(VLOOKUP(K232,Inputs!$A$20:$G$29,3,FALSE)="Base Increase",VLOOKUP(K232,Inputs!$A$7:$G$16,3,FALSE),0),0)</f>
        <v>0</v>
      </c>
      <c r="R232" s="48">
        <f ca="1">IFERROR(IF(VLOOKUP(K232,Inputs!$A$20:$G$29,4,FALSE)="Base Increase",VLOOKUP(K232,Inputs!$A$7:$G$16,4,FALSE),0),0)</f>
        <v>0</v>
      </c>
      <c r="S232" s="48">
        <f ca="1">IFERROR(IF(H232=1,IF(VLOOKUP(K232,Inputs!$A$20:$G$29,5,FALSE)="Base Increase",VLOOKUP(K232,Inputs!$A$7:$G$16,5,FALSE),0),0),0)</f>
        <v>0</v>
      </c>
      <c r="T232" s="48">
        <f ca="1">IFERROR(IF(I232=1,IF(VLOOKUP(K232,Inputs!$A$20:$G$29,6,FALSE)="Base Increase",VLOOKUP(K232,Inputs!$A$7:$G$16,6,FALSE),0),0),0)</f>
        <v>0</v>
      </c>
      <c r="U232" s="48">
        <f ca="1">IFERROR(IF(J232=1,IF(VLOOKUP(K232,Inputs!$A$20:$G$29,7,FALSE)="Base Increase",VLOOKUP(K232,Inputs!$A$7:$G$16,7,FALSE),0),0),0)</f>
        <v>0</v>
      </c>
      <c r="V232" s="48">
        <f t="shared" ca="1" si="16"/>
        <v>0</v>
      </c>
      <c r="W232" s="48">
        <f t="shared" ca="1" si="17"/>
        <v>0</v>
      </c>
      <c r="X232" s="48">
        <f t="shared" ca="1" si="18"/>
        <v>0</v>
      </c>
      <c r="Y232" s="48">
        <f t="shared" ca="1" si="19"/>
        <v>0</v>
      </c>
      <c r="Z232" s="48">
        <f ca="1">IF(AND(K232&lt;=4,X232&gt;Inputs!$B$32),MAX(C232,Inputs!$B$32),X232)</f>
        <v>0</v>
      </c>
      <c r="AA232" s="48">
        <f ca="1">IF(AND(K232&lt;=4,Y232&gt;Inputs!$B$32),MAX(C232,Inputs!$B$32),Y232)</f>
        <v>0</v>
      </c>
      <c r="AB232" s="48">
        <f ca="1">IF(AND(K232&lt;=7,Z232&gt;Inputs!$B$33),MAX(C232,Inputs!$B$33),Z232)</f>
        <v>0</v>
      </c>
      <c r="AC232" s="48">
        <f ca="1">IF(Y232&gt;Inputs!$B$34,Inputs!$B$34,AA232)</f>
        <v>0</v>
      </c>
      <c r="AD232" s="48">
        <f ca="1">IF(AB232&gt;Inputs!$B$34,Inputs!$B$34,AB232)</f>
        <v>0</v>
      </c>
      <c r="AE232" s="48">
        <f ca="1">IF(AC232&gt;Inputs!$B$34,Inputs!$B$34,AC232)</f>
        <v>0</v>
      </c>
      <c r="AF232" s="49">
        <f ca="1">IF(AND(E232=1,G232=0),Inputs!$B$3,AD232)</f>
        <v>0</v>
      </c>
      <c r="AG232" s="49">
        <f ca="1">IF(AND(E232=1,G232=0),Inputs!$B$3,AE232)</f>
        <v>0</v>
      </c>
    </row>
    <row r="233" spans="1:33" x14ac:dyDescent="0.25">
      <c r="A233" s="6">
        <f>'Salary and Rating'!A234</f>
        <v>0</v>
      </c>
      <c r="B233" s="6">
        <f>'Salary and Rating'!B234</f>
        <v>0</v>
      </c>
      <c r="C233" s="14">
        <f ca="1">'2012-2013'!AF233</f>
        <v>0</v>
      </c>
      <c r="D233" s="44">
        <f ca="1">IF('2012-2013'!G233=0,0,'2012-2013'!D233+1)</f>
        <v>0</v>
      </c>
      <c r="E233" s="48">
        <f>'2012-2013'!E233</f>
        <v>0</v>
      </c>
      <c r="F233" s="42">
        <f ca="1">IF('Salary and Rating'!F234=1,VLOOKUP(D233,'Attrition Probabilities'!$A$5:$E$45,2,TRUE),IF('Salary and Rating'!F234=2,VLOOKUP(D233,'Attrition Probabilities'!$A$5:$E$45,3,TRUE),IF('Salary and Rating'!F234=3,VLOOKUP(D233,'Attrition Probabilities'!$A$5:$E$45,4,TRUE),IF('Salary and Rating'!F234=4,VLOOKUP(D233,'Attrition Probabilities'!$A$5:$E$45,5,TRUE),0))))</f>
        <v>0</v>
      </c>
      <c r="G233" s="48">
        <f t="shared" ca="1" si="15"/>
        <v>0</v>
      </c>
      <c r="H233" s="48">
        <f ca="1">IF(E233=0,0,IF(RAND()&lt;'Demand Component Probability'!$B$4,1,0))</f>
        <v>0</v>
      </c>
      <c r="I233" s="48">
        <f ca="1">IF(E233=0,0,IF(RAND()&lt;'Demand Component Probability'!$B$5,1,0))</f>
        <v>0</v>
      </c>
      <c r="J233" s="48">
        <f ca="1">IF(E233=0,0,IF(RAND()&lt;'Demand Component Probability'!$B$6,1,0))</f>
        <v>0</v>
      </c>
      <c r="K233" s="48">
        <f ca="1">'Salary and Rating'!L234</f>
        <v>0</v>
      </c>
      <c r="L233" s="48">
        <f ca="1">IFERROR(IF(VLOOKUP(K233,Inputs!$A$20:$G$29,3,FALSE)="Stipend Award",VLOOKUP(K233,Inputs!$A$7:$G$16,3,FALSE),0),0)</f>
        <v>0</v>
      </c>
      <c r="M233" s="48">
        <f ca="1">IFERROR(IF(VLOOKUP(K233,Inputs!$A$20:$G$29,4,FALSE)="Stipend Award",VLOOKUP(K233,Inputs!$A$7:$G$16,4,FALSE),0),0)</f>
        <v>0</v>
      </c>
      <c r="N233" s="48">
        <f ca="1">IFERROR(IF(H233=1,IF(VLOOKUP(K233,Inputs!$A$20:$G$29,5,FALSE)="Stipend Award",VLOOKUP(K233,Inputs!$A$7:$G$16,5,FALSE),0),0),0)</f>
        <v>0</v>
      </c>
      <c r="O233" s="48">
        <f ca="1">IFERROR(IF(I233=1,IF(VLOOKUP(K233,Inputs!$A$20:$G$29,6,FALSE)="Stipend Award",VLOOKUP(K233,Inputs!$A$7:$G$16,6,FALSE),0),0),0)</f>
        <v>0</v>
      </c>
      <c r="P233" s="48">
        <f ca="1">IFERROR(IF(J233=1,IF(VLOOKUP(K233,Inputs!$A$20:$G$29,7,FALSE)="Stipend Award",VLOOKUP(K233,Inputs!$A$7:$G$16,7,FALSE),0),0),0)</f>
        <v>0</v>
      </c>
      <c r="Q233" s="48">
        <f ca="1">IFERROR(IF(VLOOKUP(K233,Inputs!$A$20:$G$29,3,FALSE)="Base Increase",VLOOKUP(K233,Inputs!$A$7:$G$16,3,FALSE),0),0)</f>
        <v>0</v>
      </c>
      <c r="R233" s="48">
        <f ca="1">IFERROR(IF(VLOOKUP(K233,Inputs!$A$20:$G$29,4,FALSE)="Base Increase",VLOOKUP(K233,Inputs!$A$7:$G$16,4,FALSE),0),0)</f>
        <v>0</v>
      </c>
      <c r="S233" s="48">
        <f ca="1">IFERROR(IF(H233=1,IF(VLOOKUP(K233,Inputs!$A$20:$G$29,5,FALSE)="Base Increase",VLOOKUP(K233,Inputs!$A$7:$G$16,5,FALSE),0),0),0)</f>
        <v>0</v>
      </c>
      <c r="T233" s="48">
        <f ca="1">IFERROR(IF(I233=1,IF(VLOOKUP(K233,Inputs!$A$20:$G$29,6,FALSE)="Base Increase",VLOOKUP(K233,Inputs!$A$7:$G$16,6,FALSE),0),0),0)</f>
        <v>0</v>
      </c>
      <c r="U233" s="48">
        <f ca="1">IFERROR(IF(J233=1,IF(VLOOKUP(K233,Inputs!$A$20:$G$29,7,FALSE)="Base Increase",VLOOKUP(K233,Inputs!$A$7:$G$16,7,FALSE),0),0),0)</f>
        <v>0</v>
      </c>
      <c r="V233" s="48">
        <f t="shared" ca="1" si="16"/>
        <v>0</v>
      </c>
      <c r="W233" s="48">
        <f t="shared" ca="1" si="17"/>
        <v>0</v>
      </c>
      <c r="X233" s="48">
        <f t="shared" ca="1" si="18"/>
        <v>0</v>
      </c>
      <c r="Y233" s="48">
        <f t="shared" ca="1" si="19"/>
        <v>0</v>
      </c>
      <c r="Z233" s="48">
        <f ca="1">IF(AND(K233&lt;=4,X233&gt;Inputs!$B$32),MAX(C233,Inputs!$B$32),X233)</f>
        <v>0</v>
      </c>
      <c r="AA233" s="48">
        <f ca="1">IF(AND(K233&lt;=4,Y233&gt;Inputs!$B$32),MAX(C233,Inputs!$B$32),Y233)</f>
        <v>0</v>
      </c>
      <c r="AB233" s="48">
        <f ca="1">IF(AND(K233&lt;=7,Z233&gt;Inputs!$B$33),MAX(C233,Inputs!$B$33),Z233)</f>
        <v>0</v>
      </c>
      <c r="AC233" s="48">
        <f ca="1">IF(Y233&gt;Inputs!$B$34,Inputs!$B$34,AA233)</f>
        <v>0</v>
      </c>
      <c r="AD233" s="48">
        <f ca="1">IF(AB233&gt;Inputs!$B$34,Inputs!$B$34,AB233)</f>
        <v>0</v>
      </c>
      <c r="AE233" s="48">
        <f ca="1">IF(AC233&gt;Inputs!$B$34,Inputs!$B$34,AC233)</f>
        <v>0</v>
      </c>
      <c r="AF233" s="49">
        <f ca="1">IF(AND(E233=1,G233=0),Inputs!$B$3,AD233)</f>
        <v>0</v>
      </c>
      <c r="AG233" s="49">
        <f ca="1">IF(AND(E233=1,G233=0),Inputs!$B$3,AE233)</f>
        <v>0</v>
      </c>
    </row>
    <row r="234" spans="1:33" x14ac:dyDescent="0.25">
      <c r="A234" s="6">
        <f>'Salary and Rating'!A235</f>
        <v>0</v>
      </c>
      <c r="B234" s="6">
        <f>'Salary and Rating'!B235</f>
        <v>0</v>
      </c>
      <c r="C234" s="14">
        <f ca="1">'2012-2013'!AF234</f>
        <v>0</v>
      </c>
      <c r="D234" s="44">
        <f ca="1">IF('2012-2013'!G234=0,0,'2012-2013'!D234+1)</f>
        <v>0</v>
      </c>
      <c r="E234" s="48">
        <f>'2012-2013'!E234</f>
        <v>0</v>
      </c>
      <c r="F234" s="42">
        <f ca="1">IF('Salary and Rating'!F235=1,VLOOKUP(D234,'Attrition Probabilities'!$A$5:$E$45,2,TRUE),IF('Salary and Rating'!F235=2,VLOOKUP(D234,'Attrition Probabilities'!$A$5:$E$45,3,TRUE),IF('Salary and Rating'!F235=3,VLOOKUP(D234,'Attrition Probabilities'!$A$5:$E$45,4,TRUE),IF('Salary and Rating'!F235=4,VLOOKUP(D234,'Attrition Probabilities'!$A$5:$E$45,5,TRUE),0))))</f>
        <v>0</v>
      </c>
      <c r="G234" s="48">
        <f t="shared" ca="1" si="15"/>
        <v>0</v>
      </c>
      <c r="H234" s="48">
        <f ca="1">IF(E234=0,0,IF(RAND()&lt;'Demand Component Probability'!$B$4,1,0))</f>
        <v>0</v>
      </c>
      <c r="I234" s="48">
        <f ca="1">IF(E234=0,0,IF(RAND()&lt;'Demand Component Probability'!$B$5,1,0))</f>
        <v>0</v>
      </c>
      <c r="J234" s="48">
        <f ca="1">IF(E234=0,0,IF(RAND()&lt;'Demand Component Probability'!$B$6,1,0))</f>
        <v>0</v>
      </c>
      <c r="K234" s="48">
        <f ca="1">'Salary and Rating'!L235</f>
        <v>0</v>
      </c>
      <c r="L234" s="48">
        <f ca="1">IFERROR(IF(VLOOKUP(K234,Inputs!$A$20:$G$29,3,FALSE)="Stipend Award",VLOOKUP(K234,Inputs!$A$7:$G$16,3,FALSE),0),0)</f>
        <v>0</v>
      </c>
      <c r="M234" s="48">
        <f ca="1">IFERROR(IF(VLOOKUP(K234,Inputs!$A$20:$G$29,4,FALSE)="Stipend Award",VLOOKUP(K234,Inputs!$A$7:$G$16,4,FALSE),0),0)</f>
        <v>0</v>
      </c>
      <c r="N234" s="48">
        <f ca="1">IFERROR(IF(H234=1,IF(VLOOKUP(K234,Inputs!$A$20:$G$29,5,FALSE)="Stipend Award",VLOOKUP(K234,Inputs!$A$7:$G$16,5,FALSE),0),0),0)</f>
        <v>0</v>
      </c>
      <c r="O234" s="48">
        <f ca="1">IFERROR(IF(I234=1,IF(VLOOKUP(K234,Inputs!$A$20:$G$29,6,FALSE)="Stipend Award",VLOOKUP(K234,Inputs!$A$7:$G$16,6,FALSE),0),0),0)</f>
        <v>0</v>
      </c>
      <c r="P234" s="48">
        <f ca="1">IFERROR(IF(J234=1,IF(VLOOKUP(K234,Inputs!$A$20:$G$29,7,FALSE)="Stipend Award",VLOOKUP(K234,Inputs!$A$7:$G$16,7,FALSE),0),0),0)</f>
        <v>0</v>
      </c>
      <c r="Q234" s="48">
        <f ca="1">IFERROR(IF(VLOOKUP(K234,Inputs!$A$20:$G$29,3,FALSE)="Base Increase",VLOOKUP(K234,Inputs!$A$7:$G$16,3,FALSE),0),0)</f>
        <v>0</v>
      </c>
      <c r="R234" s="48">
        <f ca="1">IFERROR(IF(VLOOKUP(K234,Inputs!$A$20:$G$29,4,FALSE)="Base Increase",VLOOKUP(K234,Inputs!$A$7:$G$16,4,FALSE),0),0)</f>
        <v>0</v>
      </c>
      <c r="S234" s="48">
        <f ca="1">IFERROR(IF(H234=1,IF(VLOOKUP(K234,Inputs!$A$20:$G$29,5,FALSE)="Base Increase",VLOOKUP(K234,Inputs!$A$7:$G$16,5,FALSE),0),0),0)</f>
        <v>0</v>
      </c>
      <c r="T234" s="48">
        <f ca="1">IFERROR(IF(I234=1,IF(VLOOKUP(K234,Inputs!$A$20:$G$29,6,FALSE)="Base Increase",VLOOKUP(K234,Inputs!$A$7:$G$16,6,FALSE),0),0),0)</f>
        <v>0</v>
      </c>
      <c r="U234" s="48">
        <f ca="1">IFERROR(IF(J234=1,IF(VLOOKUP(K234,Inputs!$A$20:$G$29,7,FALSE)="Base Increase",VLOOKUP(K234,Inputs!$A$7:$G$16,7,FALSE),0),0),0)</f>
        <v>0</v>
      </c>
      <c r="V234" s="48">
        <f t="shared" ca="1" si="16"/>
        <v>0</v>
      </c>
      <c r="W234" s="48">
        <f t="shared" ca="1" si="17"/>
        <v>0</v>
      </c>
      <c r="X234" s="48">
        <f t="shared" ca="1" si="18"/>
        <v>0</v>
      </c>
      <c r="Y234" s="48">
        <f t="shared" ca="1" si="19"/>
        <v>0</v>
      </c>
      <c r="Z234" s="48">
        <f ca="1">IF(AND(K234&lt;=4,X234&gt;Inputs!$B$32),MAX(C234,Inputs!$B$32),X234)</f>
        <v>0</v>
      </c>
      <c r="AA234" s="48">
        <f ca="1">IF(AND(K234&lt;=4,Y234&gt;Inputs!$B$32),MAX(C234,Inputs!$B$32),Y234)</f>
        <v>0</v>
      </c>
      <c r="AB234" s="48">
        <f ca="1">IF(AND(K234&lt;=7,Z234&gt;Inputs!$B$33),MAX(C234,Inputs!$B$33),Z234)</f>
        <v>0</v>
      </c>
      <c r="AC234" s="48">
        <f ca="1">IF(Y234&gt;Inputs!$B$34,Inputs!$B$34,AA234)</f>
        <v>0</v>
      </c>
      <c r="AD234" s="48">
        <f ca="1">IF(AB234&gt;Inputs!$B$34,Inputs!$B$34,AB234)</f>
        <v>0</v>
      </c>
      <c r="AE234" s="48">
        <f ca="1">IF(AC234&gt;Inputs!$B$34,Inputs!$B$34,AC234)</f>
        <v>0</v>
      </c>
      <c r="AF234" s="49">
        <f ca="1">IF(AND(E234=1,G234=0),Inputs!$B$3,AD234)</f>
        <v>0</v>
      </c>
      <c r="AG234" s="49">
        <f ca="1">IF(AND(E234=1,G234=0),Inputs!$B$3,AE234)</f>
        <v>0</v>
      </c>
    </row>
    <row r="235" spans="1:33" x14ac:dyDescent="0.25">
      <c r="A235" s="6">
        <f>'Salary and Rating'!A236</f>
        <v>0</v>
      </c>
      <c r="B235" s="6">
        <f>'Salary and Rating'!B236</f>
        <v>0</v>
      </c>
      <c r="C235" s="14">
        <f ca="1">'2012-2013'!AF235</f>
        <v>0</v>
      </c>
      <c r="D235" s="44">
        <f ca="1">IF('2012-2013'!G235=0,0,'2012-2013'!D235+1)</f>
        <v>0</v>
      </c>
      <c r="E235" s="48">
        <f>'2012-2013'!E235</f>
        <v>0</v>
      </c>
      <c r="F235" s="42">
        <f ca="1">IF('Salary and Rating'!F236=1,VLOOKUP(D235,'Attrition Probabilities'!$A$5:$E$45,2,TRUE),IF('Salary and Rating'!F236=2,VLOOKUP(D235,'Attrition Probabilities'!$A$5:$E$45,3,TRUE),IF('Salary and Rating'!F236=3,VLOOKUP(D235,'Attrition Probabilities'!$A$5:$E$45,4,TRUE),IF('Salary and Rating'!F236=4,VLOOKUP(D235,'Attrition Probabilities'!$A$5:$E$45,5,TRUE),0))))</f>
        <v>0</v>
      </c>
      <c r="G235" s="48">
        <f t="shared" ca="1" si="15"/>
        <v>0</v>
      </c>
      <c r="H235" s="48">
        <f ca="1">IF(E235=0,0,IF(RAND()&lt;'Demand Component Probability'!$B$4,1,0))</f>
        <v>0</v>
      </c>
      <c r="I235" s="48">
        <f ca="1">IF(E235=0,0,IF(RAND()&lt;'Demand Component Probability'!$B$5,1,0))</f>
        <v>0</v>
      </c>
      <c r="J235" s="48">
        <f ca="1">IF(E235=0,0,IF(RAND()&lt;'Demand Component Probability'!$B$6,1,0))</f>
        <v>0</v>
      </c>
      <c r="K235" s="48">
        <f ca="1">'Salary and Rating'!L236</f>
        <v>0</v>
      </c>
      <c r="L235" s="48">
        <f ca="1">IFERROR(IF(VLOOKUP(K235,Inputs!$A$20:$G$29,3,FALSE)="Stipend Award",VLOOKUP(K235,Inputs!$A$7:$G$16,3,FALSE),0),0)</f>
        <v>0</v>
      </c>
      <c r="M235" s="48">
        <f ca="1">IFERROR(IF(VLOOKUP(K235,Inputs!$A$20:$G$29,4,FALSE)="Stipend Award",VLOOKUP(K235,Inputs!$A$7:$G$16,4,FALSE),0),0)</f>
        <v>0</v>
      </c>
      <c r="N235" s="48">
        <f ca="1">IFERROR(IF(H235=1,IF(VLOOKUP(K235,Inputs!$A$20:$G$29,5,FALSE)="Stipend Award",VLOOKUP(K235,Inputs!$A$7:$G$16,5,FALSE),0),0),0)</f>
        <v>0</v>
      </c>
      <c r="O235" s="48">
        <f ca="1">IFERROR(IF(I235=1,IF(VLOOKUP(K235,Inputs!$A$20:$G$29,6,FALSE)="Stipend Award",VLOOKUP(K235,Inputs!$A$7:$G$16,6,FALSE),0),0),0)</f>
        <v>0</v>
      </c>
      <c r="P235" s="48">
        <f ca="1">IFERROR(IF(J235=1,IF(VLOOKUP(K235,Inputs!$A$20:$G$29,7,FALSE)="Stipend Award",VLOOKUP(K235,Inputs!$A$7:$G$16,7,FALSE),0),0),0)</f>
        <v>0</v>
      </c>
      <c r="Q235" s="48">
        <f ca="1">IFERROR(IF(VLOOKUP(K235,Inputs!$A$20:$G$29,3,FALSE)="Base Increase",VLOOKUP(K235,Inputs!$A$7:$G$16,3,FALSE),0),0)</f>
        <v>0</v>
      </c>
      <c r="R235" s="48">
        <f ca="1">IFERROR(IF(VLOOKUP(K235,Inputs!$A$20:$G$29,4,FALSE)="Base Increase",VLOOKUP(K235,Inputs!$A$7:$G$16,4,FALSE),0),0)</f>
        <v>0</v>
      </c>
      <c r="S235" s="48">
        <f ca="1">IFERROR(IF(H235=1,IF(VLOOKUP(K235,Inputs!$A$20:$G$29,5,FALSE)="Base Increase",VLOOKUP(K235,Inputs!$A$7:$G$16,5,FALSE),0),0),0)</f>
        <v>0</v>
      </c>
      <c r="T235" s="48">
        <f ca="1">IFERROR(IF(I235=1,IF(VLOOKUP(K235,Inputs!$A$20:$G$29,6,FALSE)="Base Increase",VLOOKUP(K235,Inputs!$A$7:$G$16,6,FALSE),0),0),0)</f>
        <v>0</v>
      </c>
      <c r="U235" s="48">
        <f ca="1">IFERROR(IF(J235=1,IF(VLOOKUP(K235,Inputs!$A$20:$G$29,7,FALSE)="Base Increase",VLOOKUP(K235,Inputs!$A$7:$G$16,7,FALSE),0),0),0)</f>
        <v>0</v>
      </c>
      <c r="V235" s="48">
        <f t="shared" ca="1" si="16"/>
        <v>0</v>
      </c>
      <c r="W235" s="48">
        <f t="shared" ca="1" si="17"/>
        <v>0</v>
      </c>
      <c r="X235" s="48">
        <f t="shared" ca="1" si="18"/>
        <v>0</v>
      </c>
      <c r="Y235" s="48">
        <f t="shared" ca="1" si="19"/>
        <v>0</v>
      </c>
      <c r="Z235" s="48">
        <f ca="1">IF(AND(K235&lt;=4,X235&gt;Inputs!$B$32),MAX(C235,Inputs!$B$32),X235)</f>
        <v>0</v>
      </c>
      <c r="AA235" s="48">
        <f ca="1">IF(AND(K235&lt;=4,Y235&gt;Inputs!$B$32),MAX(C235,Inputs!$B$32),Y235)</f>
        <v>0</v>
      </c>
      <c r="AB235" s="48">
        <f ca="1">IF(AND(K235&lt;=7,Z235&gt;Inputs!$B$33),MAX(C235,Inputs!$B$33),Z235)</f>
        <v>0</v>
      </c>
      <c r="AC235" s="48">
        <f ca="1">IF(Y235&gt;Inputs!$B$34,Inputs!$B$34,AA235)</f>
        <v>0</v>
      </c>
      <c r="AD235" s="48">
        <f ca="1">IF(AB235&gt;Inputs!$B$34,Inputs!$B$34,AB235)</f>
        <v>0</v>
      </c>
      <c r="AE235" s="48">
        <f ca="1">IF(AC235&gt;Inputs!$B$34,Inputs!$B$34,AC235)</f>
        <v>0</v>
      </c>
      <c r="AF235" s="49">
        <f ca="1">IF(AND(E235=1,G235=0),Inputs!$B$3,AD235)</f>
        <v>0</v>
      </c>
      <c r="AG235" s="49">
        <f ca="1">IF(AND(E235=1,G235=0),Inputs!$B$3,AE235)</f>
        <v>0</v>
      </c>
    </row>
    <row r="236" spans="1:33" x14ac:dyDescent="0.25">
      <c r="A236" s="6">
        <f>'Salary and Rating'!A237</f>
        <v>0</v>
      </c>
      <c r="B236" s="6">
        <f>'Salary and Rating'!B237</f>
        <v>0</v>
      </c>
      <c r="C236" s="14">
        <f ca="1">'2012-2013'!AF236</f>
        <v>0</v>
      </c>
      <c r="D236" s="44">
        <f ca="1">IF('2012-2013'!G236=0,0,'2012-2013'!D236+1)</f>
        <v>0</v>
      </c>
      <c r="E236" s="48">
        <f>'2012-2013'!E236</f>
        <v>0</v>
      </c>
      <c r="F236" s="42">
        <f ca="1">IF('Salary and Rating'!F237=1,VLOOKUP(D236,'Attrition Probabilities'!$A$5:$E$45,2,TRUE),IF('Salary and Rating'!F237=2,VLOOKUP(D236,'Attrition Probabilities'!$A$5:$E$45,3,TRUE),IF('Salary and Rating'!F237=3,VLOOKUP(D236,'Attrition Probabilities'!$A$5:$E$45,4,TRUE),IF('Salary and Rating'!F237=4,VLOOKUP(D236,'Attrition Probabilities'!$A$5:$E$45,5,TRUE),0))))</f>
        <v>0</v>
      </c>
      <c r="G236" s="48">
        <f t="shared" ca="1" si="15"/>
        <v>0</v>
      </c>
      <c r="H236" s="48">
        <f ca="1">IF(E236=0,0,IF(RAND()&lt;'Demand Component Probability'!$B$4,1,0))</f>
        <v>0</v>
      </c>
      <c r="I236" s="48">
        <f ca="1">IF(E236=0,0,IF(RAND()&lt;'Demand Component Probability'!$B$5,1,0))</f>
        <v>0</v>
      </c>
      <c r="J236" s="48">
        <f ca="1">IF(E236=0,0,IF(RAND()&lt;'Demand Component Probability'!$B$6,1,0))</f>
        <v>0</v>
      </c>
      <c r="K236" s="48">
        <f ca="1">'Salary and Rating'!L237</f>
        <v>0</v>
      </c>
      <c r="L236" s="48">
        <f ca="1">IFERROR(IF(VLOOKUP(K236,Inputs!$A$20:$G$29,3,FALSE)="Stipend Award",VLOOKUP(K236,Inputs!$A$7:$G$16,3,FALSE),0),0)</f>
        <v>0</v>
      </c>
      <c r="M236" s="48">
        <f ca="1">IFERROR(IF(VLOOKUP(K236,Inputs!$A$20:$G$29,4,FALSE)="Stipend Award",VLOOKUP(K236,Inputs!$A$7:$G$16,4,FALSE),0),0)</f>
        <v>0</v>
      </c>
      <c r="N236" s="48">
        <f ca="1">IFERROR(IF(H236=1,IF(VLOOKUP(K236,Inputs!$A$20:$G$29,5,FALSE)="Stipend Award",VLOOKUP(K236,Inputs!$A$7:$G$16,5,FALSE),0),0),0)</f>
        <v>0</v>
      </c>
      <c r="O236" s="48">
        <f ca="1">IFERROR(IF(I236=1,IF(VLOOKUP(K236,Inputs!$A$20:$G$29,6,FALSE)="Stipend Award",VLOOKUP(K236,Inputs!$A$7:$G$16,6,FALSE),0),0),0)</f>
        <v>0</v>
      </c>
      <c r="P236" s="48">
        <f ca="1">IFERROR(IF(J236=1,IF(VLOOKUP(K236,Inputs!$A$20:$G$29,7,FALSE)="Stipend Award",VLOOKUP(K236,Inputs!$A$7:$G$16,7,FALSE),0),0),0)</f>
        <v>0</v>
      </c>
      <c r="Q236" s="48">
        <f ca="1">IFERROR(IF(VLOOKUP(K236,Inputs!$A$20:$G$29,3,FALSE)="Base Increase",VLOOKUP(K236,Inputs!$A$7:$G$16,3,FALSE),0),0)</f>
        <v>0</v>
      </c>
      <c r="R236" s="48">
        <f ca="1">IFERROR(IF(VLOOKUP(K236,Inputs!$A$20:$G$29,4,FALSE)="Base Increase",VLOOKUP(K236,Inputs!$A$7:$G$16,4,FALSE),0),0)</f>
        <v>0</v>
      </c>
      <c r="S236" s="48">
        <f ca="1">IFERROR(IF(H236=1,IF(VLOOKUP(K236,Inputs!$A$20:$G$29,5,FALSE)="Base Increase",VLOOKUP(K236,Inputs!$A$7:$G$16,5,FALSE),0),0),0)</f>
        <v>0</v>
      </c>
      <c r="T236" s="48">
        <f ca="1">IFERROR(IF(I236=1,IF(VLOOKUP(K236,Inputs!$A$20:$G$29,6,FALSE)="Base Increase",VLOOKUP(K236,Inputs!$A$7:$G$16,6,FALSE),0),0),0)</f>
        <v>0</v>
      </c>
      <c r="U236" s="48">
        <f ca="1">IFERROR(IF(J236=1,IF(VLOOKUP(K236,Inputs!$A$20:$G$29,7,FALSE)="Base Increase",VLOOKUP(K236,Inputs!$A$7:$G$16,7,FALSE),0),0),0)</f>
        <v>0</v>
      </c>
      <c r="V236" s="48">
        <f t="shared" ca="1" si="16"/>
        <v>0</v>
      </c>
      <c r="W236" s="48">
        <f t="shared" ca="1" si="17"/>
        <v>0</v>
      </c>
      <c r="X236" s="48">
        <f t="shared" ca="1" si="18"/>
        <v>0</v>
      </c>
      <c r="Y236" s="48">
        <f t="shared" ca="1" si="19"/>
        <v>0</v>
      </c>
      <c r="Z236" s="48">
        <f ca="1">IF(AND(K236&lt;=4,X236&gt;Inputs!$B$32),MAX(C236,Inputs!$B$32),X236)</f>
        <v>0</v>
      </c>
      <c r="AA236" s="48">
        <f ca="1">IF(AND(K236&lt;=4,Y236&gt;Inputs!$B$32),MAX(C236,Inputs!$B$32),Y236)</f>
        <v>0</v>
      </c>
      <c r="AB236" s="48">
        <f ca="1">IF(AND(K236&lt;=7,Z236&gt;Inputs!$B$33),MAX(C236,Inputs!$B$33),Z236)</f>
        <v>0</v>
      </c>
      <c r="AC236" s="48">
        <f ca="1">IF(Y236&gt;Inputs!$B$34,Inputs!$B$34,AA236)</f>
        <v>0</v>
      </c>
      <c r="AD236" s="48">
        <f ca="1">IF(AB236&gt;Inputs!$B$34,Inputs!$B$34,AB236)</f>
        <v>0</v>
      </c>
      <c r="AE236" s="48">
        <f ca="1">IF(AC236&gt;Inputs!$B$34,Inputs!$B$34,AC236)</f>
        <v>0</v>
      </c>
      <c r="AF236" s="49">
        <f ca="1">IF(AND(E236=1,G236=0),Inputs!$B$3,AD236)</f>
        <v>0</v>
      </c>
      <c r="AG236" s="49">
        <f ca="1">IF(AND(E236=1,G236=0),Inputs!$B$3,AE236)</f>
        <v>0</v>
      </c>
    </row>
    <row r="237" spans="1:33" x14ac:dyDescent="0.25">
      <c r="A237" s="6">
        <f>'Salary and Rating'!A238</f>
        <v>0</v>
      </c>
      <c r="B237" s="6">
        <f>'Salary and Rating'!B238</f>
        <v>0</v>
      </c>
      <c r="C237" s="14">
        <f ca="1">'2012-2013'!AF237</f>
        <v>0</v>
      </c>
      <c r="D237" s="44">
        <f ca="1">IF('2012-2013'!G237=0,0,'2012-2013'!D237+1)</f>
        <v>0</v>
      </c>
      <c r="E237" s="48">
        <f>'2012-2013'!E237</f>
        <v>0</v>
      </c>
      <c r="F237" s="42">
        <f ca="1">IF('Salary and Rating'!F238=1,VLOOKUP(D237,'Attrition Probabilities'!$A$5:$E$45,2,TRUE),IF('Salary and Rating'!F238=2,VLOOKUP(D237,'Attrition Probabilities'!$A$5:$E$45,3,TRUE),IF('Salary and Rating'!F238=3,VLOOKUP(D237,'Attrition Probabilities'!$A$5:$E$45,4,TRUE),IF('Salary and Rating'!F238=4,VLOOKUP(D237,'Attrition Probabilities'!$A$5:$E$45,5,TRUE),0))))</f>
        <v>0</v>
      </c>
      <c r="G237" s="48">
        <f t="shared" ca="1" si="15"/>
        <v>0</v>
      </c>
      <c r="H237" s="48">
        <f ca="1">IF(E237=0,0,IF(RAND()&lt;'Demand Component Probability'!$B$4,1,0))</f>
        <v>0</v>
      </c>
      <c r="I237" s="48">
        <f ca="1">IF(E237=0,0,IF(RAND()&lt;'Demand Component Probability'!$B$5,1,0))</f>
        <v>0</v>
      </c>
      <c r="J237" s="48">
        <f ca="1">IF(E237=0,0,IF(RAND()&lt;'Demand Component Probability'!$B$6,1,0))</f>
        <v>0</v>
      </c>
      <c r="K237" s="48">
        <f ca="1">'Salary and Rating'!L238</f>
        <v>0</v>
      </c>
      <c r="L237" s="48">
        <f ca="1">IFERROR(IF(VLOOKUP(K237,Inputs!$A$20:$G$29,3,FALSE)="Stipend Award",VLOOKUP(K237,Inputs!$A$7:$G$16,3,FALSE),0),0)</f>
        <v>0</v>
      </c>
      <c r="M237" s="48">
        <f ca="1">IFERROR(IF(VLOOKUP(K237,Inputs!$A$20:$G$29,4,FALSE)="Stipend Award",VLOOKUP(K237,Inputs!$A$7:$G$16,4,FALSE),0),0)</f>
        <v>0</v>
      </c>
      <c r="N237" s="48">
        <f ca="1">IFERROR(IF(H237=1,IF(VLOOKUP(K237,Inputs!$A$20:$G$29,5,FALSE)="Stipend Award",VLOOKUP(K237,Inputs!$A$7:$G$16,5,FALSE),0),0),0)</f>
        <v>0</v>
      </c>
      <c r="O237" s="48">
        <f ca="1">IFERROR(IF(I237=1,IF(VLOOKUP(K237,Inputs!$A$20:$G$29,6,FALSE)="Stipend Award",VLOOKUP(K237,Inputs!$A$7:$G$16,6,FALSE),0),0),0)</f>
        <v>0</v>
      </c>
      <c r="P237" s="48">
        <f ca="1">IFERROR(IF(J237=1,IF(VLOOKUP(K237,Inputs!$A$20:$G$29,7,FALSE)="Stipend Award",VLOOKUP(K237,Inputs!$A$7:$G$16,7,FALSE),0),0),0)</f>
        <v>0</v>
      </c>
      <c r="Q237" s="48">
        <f ca="1">IFERROR(IF(VLOOKUP(K237,Inputs!$A$20:$G$29,3,FALSE)="Base Increase",VLOOKUP(K237,Inputs!$A$7:$G$16,3,FALSE),0),0)</f>
        <v>0</v>
      </c>
      <c r="R237" s="48">
        <f ca="1">IFERROR(IF(VLOOKUP(K237,Inputs!$A$20:$G$29,4,FALSE)="Base Increase",VLOOKUP(K237,Inputs!$A$7:$G$16,4,FALSE),0),0)</f>
        <v>0</v>
      </c>
      <c r="S237" s="48">
        <f ca="1">IFERROR(IF(H237=1,IF(VLOOKUP(K237,Inputs!$A$20:$G$29,5,FALSE)="Base Increase",VLOOKUP(K237,Inputs!$A$7:$G$16,5,FALSE),0),0),0)</f>
        <v>0</v>
      </c>
      <c r="T237" s="48">
        <f ca="1">IFERROR(IF(I237=1,IF(VLOOKUP(K237,Inputs!$A$20:$G$29,6,FALSE)="Base Increase",VLOOKUP(K237,Inputs!$A$7:$G$16,6,FALSE),0),0),0)</f>
        <v>0</v>
      </c>
      <c r="U237" s="48">
        <f ca="1">IFERROR(IF(J237=1,IF(VLOOKUP(K237,Inputs!$A$20:$G$29,7,FALSE)="Base Increase",VLOOKUP(K237,Inputs!$A$7:$G$16,7,FALSE),0),0),0)</f>
        <v>0</v>
      </c>
      <c r="V237" s="48">
        <f t="shared" ca="1" si="16"/>
        <v>0</v>
      </c>
      <c r="W237" s="48">
        <f t="shared" ca="1" si="17"/>
        <v>0</v>
      </c>
      <c r="X237" s="48">
        <f t="shared" ca="1" si="18"/>
        <v>0</v>
      </c>
      <c r="Y237" s="48">
        <f t="shared" ca="1" si="19"/>
        <v>0</v>
      </c>
      <c r="Z237" s="48">
        <f ca="1">IF(AND(K237&lt;=4,X237&gt;Inputs!$B$32),MAX(C237,Inputs!$B$32),X237)</f>
        <v>0</v>
      </c>
      <c r="AA237" s="48">
        <f ca="1">IF(AND(K237&lt;=4,Y237&gt;Inputs!$B$32),MAX(C237,Inputs!$B$32),Y237)</f>
        <v>0</v>
      </c>
      <c r="AB237" s="48">
        <f ca="1">IF(AND(K237&lt;=7,Z237&gt;Inputs!$B$33),MAX(C237,Inputs!$B$33),Z237)</f>
        <v>0</v>
      </c>
      <c r="AC237" s="48">
        <f ca="1">IF(Y237&gt;Inputs!$B$34,Inputs!$B$34,AA237)</f>
        <v>0</v>
      </c>
      <c r="AD237" s="48">
        <f ca="1">IF(AB237&gt;Inputs!$B$34,Inputs!$B$34,AB237)</f>
        <v>0</v>
      </c>
      <c r="AE237" s="48">
        <f ca="1">IF(AC237&gt;Inputs!$B$34,Inputs!$B$34,AC237)</f>
        <v>0</v>
      </c>
      <c r="AF237" s="49">
        <f ca="1">IF(AND(E237=1,G237=0),Inputs!$B$3,AD237)</f>
        <v>0</v>
      </c>
      <c r="AG237" s="49">
        <f ca="1">IF(AND(E237=1,G237=0),Inputs!$B$3,AE237)</f>
        <v>0</v>
      </c>
    </row>
    <row r="238" spans="1:33" x14ac:dyDescent="0.25">
      <c r="A238" s="6">
        <f>'Salary and Rating'!A239</f>
        <v>0</v>
      </c>
      <c r="B238" s="6">
        <f>'Salary and Rating'!B239</f>
        <v>0</v>
      </c>
      <c r="C238" s="14">
        <f ca="1">'2012-2013'!AF238</f>
        <v>0</v>
      </c>
      <c r="D238" s="44">
        <f ca="1">IF('2012-2013'!G238=0,0,'2012-2013'!D238+1)</f>
        <v>0</v>
      </c>
      <c r="E238" s="48">
        <f>'2012-2013'!E238</f>
        <v>0</v>
      </c>
      <c r="F238" s="42">
        <f ca="1">IF('Salary and Rating'!F239=1,VLOOKUP(D238,'Attrition Probabilities'!$A$5:$E$45,2,TRUE),IF('Salary and Rating'!F239=2,VLOOKUP(D238,'Attrition Probabilities'!$A$5:$E$45,3,TRUE),IF('Salary and Rating'!F239=3,VLOOKUP(D238,'Attrition Probabilities'!$A$5:$E$45,4,TRUE),IF('Salary and Rating'!F239=4,VLOOKUP(D238,'Attrition Probabilities'!$A$5:$E$45,5,TRUE),0))))</f>
        <v>0</v>
      </c>
      <c r="G238" s="48">
        <f t="shared" ca="1" si="15"/>
        <v>0</v>
      </c>
      <c r="H238" s="48">
        <f ca="1">IF(E238=0,0,IF(RAND()&lt;'Demand Component Probability'!$B$4,1,0))</f>
        <v>0</v>
      </c>
      <c r="I238" s="48">
        <f ca="1">IF(E238=0,0,IF(RAND()&lt;'Demand Component Probability'!$B$5,1,0))</f>
        <v>0</v>
      </c>
      <c r="J238" s="48">
        <f ca="1">IF(E238=0,0,IF(RAND()&lt;'Demand Component Probability'!$B$6,1,0))</f>
        <v>0</v>
      </c>
      <c r="K238" s="48">
        <f ca="1">'Salary and Rating'!L239</f>
        <v>0</v>
      </c>
      <c r="L238" s="48">
        <f ca="1">IFERROR(IF(VLOOKUP(K238,Inputs!$A$20:$G$29,3,FALSE)="Stipend Award",VLOOKUP(K238,Inputs!$A$7:$G$16,3,FALSE),0),0)</f>
        <v>0</v>
      </c>
      <c r="M238" s="48">
        <f ca="1">IFERROR(IF(VLOOKUP(K238,Inputs!$A$20:$G$29,4,FALSE)="Stipend Award",VLOOKUP(K238,Inputs!$A$7:$G$16,4,FALSE),0),0)</f>
        <v>0</v>
      </c>
      <c r="N238" s="48">
        <f ca="1">IFERROR(IF(H238=1,IF(VLOOKUP(K238,Inputs!$A$20:$G$29,5,FALSE)="Stipend Award",VLOOKUP(K238,Inputs!$A$7:$G$16,5,FALSE),0),0),0)</f>
        <v>0</v>
      </c>
      <c r="O238" s="48">
        <f ca="1">IFERROR(IF(I238=1,IF(VLOOKUP(K238,Inputs!$A$20:$G$29,6,FALSE)="Stipend Award",VLOOKUP(K238,Inputs!$A$7:$G$16,6,FALSE),0),0),0)</f>
        <v>0</v>
      </c>
      <c r="P238" s="48">
        <f ca="1">IFERROR(IF(J238=1,IF(VLOOKUP(K238,Inputs!$A$20:$G$29,7,FALSE)="Stipend Award",VLOOKUP(K238,Inputs!$A$7:$G$16,7,FALSE),0),0),0)</f>
        <v>0</v>
      </c>
      <c r="Q238" s="48">
        <f ca="1">IFERROR(IF(VLOOKUP(K238,Inputs!$A$20:$G$29,3,FALSE)="Base Increase",VLOOKUP(K238,Inputs!$A$7:$G$16,3,FALSE),0),0)</f>
        <v>0</v>
      </c>
      <c r="R238" s="48">
        <f ca="1">IFERROR(IF(VLOOKUP(K238,Inputs!$A$20:$G$29,4,FALSE)="Base Increase",VLOOKUP(K238,Inputs!$A$7:$G$16,4,FALSE),0),0)</f>
        <v>0</v>
      </c>
      <c r="S238" s="48">
        <f ca="1">IFERROR(IF(H238=1,IF(VLOOKUP(K238,Inputs!$A$20:$G$29,5,FALSE)="Base Increase",VLOOKUP(K238,Inputs!$A$7:$G$16,5,FALSE),0),0),0)</f>
        <v>0</v>
      </c>
      <c r="T238" s="48">
        <f ca="1">IFERROR(IF(I238=1,IF(VLOOKUP(K238,Inputs!$A$20:$G$29,6,FALSE)="Base Increase",VLOOKUP(K238,Inputs!$A$7:$G$16,6,FALSE),0),0),0)</f>
        <v>0</v>
      </c>
      <c r="U238" s="48">
        <f ca="1">IFERROR(IF(J238=1,IF(VLOOKUP(K238,Inputs!$A$20:$G$29,7,FALSE)="Base Increase",VLOOKUP(K238,Inputs!$A$7:$G$16,7,FALSE),0),0),0)</f>
        <v>0</v>
      </c>
      <c r="V238" s="48">
        <f t="shared" ca="1" si="16"/>
        <v>0</v>
      </c>
      <c r="W238" s="48">
        <f t="shared" ca="1" si="17"/>
        <v>0</v>
      </c>
      <c r="X238" s="48">
        <f t="shared" ca="1" si="18"/>
        <v>0</v>
      </c>
      <c r="Y238" s="48">
        <f t="shared" ca="1" si="19"/>
        <v>0</v>
      </c>
      <c r="Z238" s="48">
        <f ca="1">IF(AND(K238&lt;=4,X238&gt;Inputs!$B$32),MAX(C238,Inputs!$B$32),X238)</f>
        <v>0</v>
      </c>
      <c r="AA238" s="48">
        <f ca="1">IF(AND(K238&lt;=4,Y238&gt;Inputs!$B$32),MAX(C238,Inputs!$B$32),Y238)</f>
        <v>0</v>
      </c>
      <c r="AB238" s="48">
        <f ca="1">IF(AND(K238&lt;=7,Z238&gt;Inputs!$B$33),MAX(C238,Inputs!$B$33),Z238)</f>
        <v>0</v>
      </c>
      <c r="AC238" s="48">
        <f ca="1">IF(Y238&gt;Inputs!$B$34,Inputs!$B$34,AA238)</f>
        <v>0</v>
      </c>
      <c r="AD238" s="48">
        <f ca="1">IF(AB238&gt;Inputs!$B$34,Inputs!$B$34,AB238)</f>
        <v>0</v>
      </c>
      <c r="AE238" s="48">
        <f ca="1">IF(AC238&gt;Inputs!$B$34,Inputs!$B$34,AC238)</f>
        <v>0</v>
      </c>
      <c r="AF238" s="49">
        <f ca="1">IF(AND(E238=1,G238=0),Inputs!$B$3,AD238)</f>
        <v>0</v>
      </c>
      <c r="AG238" s="49">
        <f ca="1">IF(AND(E238=1,G238=0),Inputs!$B$3,AE238)</f>
        <v>0</v>
      </c>
    </row>
    <row r="239" spans="1:33" x14ac:dyDescent="0.25">
      <c r="A239" s="6">
        <f>'Salary and Rating'!A240</f>
        <v>0</v>
      </c>
      <c r="B239" s="6">
        <f>'Salary and Rating'!B240</f>
        <v>0</v>
      </c>
      <c r="C239" s="14">
        <f ca="1">'2012-2013'!AF239</f>
        <v>0</v>
      </c>
      <c r="D239" s="44">
        <f ca="1">IF('2012-2013'!G239=0,0,'2012-2013'!D239+1)</f>
        <v>0</v>
      </c>
      <c r="E239" s="48">
        <f>'2012-2013'!E239</f>
        <v>0</v>
      </c>
      <c r="F239" s="42">
        <f ca="1">IF('Salary and Rating'!F240=1,VLOOKUP(D239,'Attrition Probabilities'!$A$5:$E$45,2,TRUE),IF('Salary and Rating'!F240=2,VLOOKUP(D239,'Attrition Probabilities'!$A$5:$E$45,3,TRUE),IF('Salary and Rating'!F240=3,VLOOKUP(D239,'Attrition Probabilities'!$A$5:$E$45,4,TRUE),IF('Salary and Rating'!F240=4,VLOOKUP(D239,'Attrition Probabilities'!$A$5:$E$45,5,TRUE),0))))</f>
        <v>0</v>
      </c>
      <c r="G239" s="48">
        <f t="shared" ca="1" si="15"/>
        <v>0</v>
      </c>
      <c r="H239" s="48">
        <f ca="1">IF(E239=0,0,IF(RAND()&lt;'Demand Component Probability'!$B$4,1,0))</f>
        <v>0</v>
      </c>
      <c r="I239" s="48">
        <f ca="1">IF(E239=0,0,IF(RAND()&lt;'Demand Component Probability'!$B$5,1,0))</f>
        <v>0</v>
      </c>
      <c r="J239" s="48">
        <f ca="1">IF(E239=0,0,IF(RAND()&lt;'Demand Component Probability'!$B$6,1,0))</f>
        <v>0</v>
      </c>
      <c r="K239" s="48">
        <f ca="1">'Salary and Rating'!L240</f>
        <v>0</v>
      </c>
      <c r="L239" s="48">
        <f ca="1">IFERROR(IF(VLOOKUP(K239,Inputs!$A$20:$G$29,3,FALSE)="Stipend Award",VLOOKUP(K239,Inputs!$A$7:$G$16,3,FALSE),0),0)</f>
        <v>0</v>
      </c>
      <c r="M239" s="48">
        <f ca="1">IFERROR(IF(VLOOKUP(K239,Inputs!$A$20:$G$29,4,FALSE)="Stipend Award",VLOOKUP(K239,Inputs!$A$7:$G$16,4,FALSE),0),0)</f>
        <v>0</v>
      </c>
      <c r="N239" s="48">
        <f ca="1">IFERROR(IF(H239=1,IF(VLOOKUP(K239,Inputs!$A$20:$G$29,5,FALSE)="Stipend Award",VLOOKUP(K239,Inputs!$A$7:$G$16,5,FALSE),0),0),0)</f>
        <v>0</v>
      </c>
      <c r="O239" s="48">
        <f ca="1">IFERROR(IF(I239=1,IF(VLOOKUP(K239,Inputs!$A$20:$G$29,6,FALSE)="Stipend Award",VLOOKUP(K239,Inputs!$A$7:$G$16,6,FALSE),0),0),0)</f>
        <v>0</v>
      </c>
      <c r="P239" s="48">
        <f ca="1">IFERROR(IF(J239=1,IF(VLOOKUP(K239,Inputs!$A$20:$G$29,7,FALSE)="Stipend Award",VLOOKUP(K239,Inputs!$A$7:$G$16,7,FALSE),0),0),0)</f>
        <v>0</v>
      </c>
      <c r="Q239" s="48">
        <f ca="1">IFERROR(IF(VLOOKUP(K239,Inputs!$A$20:$G$29,3,FALSE)="Base Increase",VLOOKUP(K239,Inputs!$A$7:$G$16,3,FALSE),0),0)</f>
        <v>0</v>
      </c>
      <c r="R239" s="48">
        <f ca="1">IFERROR(IF(VLOOKUP(K239,Inputs!$A$20:$G$29,4,FALSE)="Base Increase",VLOOKUP(K239,Inputs!$A$7:$G$16,4,FALSE),0),0)</f>
        <v>0</v>
      </c>
      <c r="S239" s="48">
        <f ca="1">IFERROR(IF(H239=1,IF(VLOOKUP(K239,Inputs!$A$20:$G$29,5,FALSE)="Base Increase",VLOOKUP(K239,Inputs!$A$7:$G$16,5,FALSE),0),0),0)</f>
        <v>0</v>
      </c>
      <c r="T239" s="48">
        <f ca="1">IFERROR(IF(I239=1,IF(VLOOKUP(K239,Inputs!$A$20:$G$29,6,FALSE)="Base Increase",VLOOKUP(K239,Inputs!$A$7:$G$16,6,FALSE),0),0),0)</f>
        <v>0</v>
      </c>
      <c r="U239" s="48">
        <f ca="1">IFERROR(IF(J239=1,IF(VLOOKUP(K239,Inputs!$A$20:$G$29,7,FALSE)="Base Increase",VLOOKUP(K239,Inputs!$A$7:$G$16,7,FALSE),0),0),0)</f>
        <v>0</v>
      </c>
      <c r="V239" s="48">
        <f t="shared" ca="1" si="16"/>
        <v>0</v>
      </c>
      <c r="W239" s="48">
        <f t="shared" ca="1" si="17"/>
        <v>0</v>
      </c>
      <c r="X239" s="48">
        <f t="shared" ca="1" si="18"/>
        <v>0</v>
      </c>
      <c r="Y239" s="48">
        <f t="shared" ca="1" si="19"/>
        <v>0</v>
      </c>
      <c r="Z239" s="48">
        <f ca="1">IF(AND(K239&lt;=4,X239&gt;Inputs!$B$32),MAX(C239,Inputs!$B$32),X239)</f>
        <v>0</v>
      </c>
      <c r="AA239" s="48">
        <f ca="1">IF(AND(K239&lt;=4,Y239&gt;Inputs!$B$32),MAX(C239,Inputs!$B$32),Y239)</f>
        <v>0</v>
      </c>
      <c r="AB239" s="48">
        <f ca="1">IF(AND(K239&lt;=7,Z239&gt;Inputs!$B$33),MAX(C239,Inputs!$B$33),Z239)</f>
        <v>0</v>
      </c>
      <c r="AC239" s="48">
        <f ca="1">IF(Y239&gt;Inputs!$B$34,Inputs!$B$34,AA239)</f>
        <v>0</v>
      </c>
      <c r="AD239" s="48">
        <f ca="1">IF(AB239&gt;Inputs!$B$34,Inputs!$B$34,AB239)</f>
        <v>0</v>
      </c>
      <c r="AE239" s="48">
        <f ca="1">IF(AC239&gt;Inputs!$B$34,Inputs!$B$34,AC239)</f>
        <v>0</v>
      </c>
      <c r="AF239" s="49">
        <f ca="1">IF(AND(E239=1,G239=0),Inputs!$B$3,AD239)</f>
        <v>0</v>
      </c>
      <c r="AG239" s="49">
        <f ca="1">IF(AND(E239=1,G239=0),Inputs!$B$3,AE239)</f>
        <v>0</v>
      </c>
    </row>
    <row r="240" spans="1:33" x14ac:dyDescent="0.25">
      <c r="A240" s="6">
        <f>'Salary and Rating'!A241</f>
        <v>0</v>
      </c>
      <c r="B240" s="6">
        <f>'Salary and Rating'!B241</f>
        <v>0</v>
      </c>
      <c r="C240" s="14">
        <f ca="1">'2012-2013'!AF240</f>
        <v>0</v>
      </c>
      <c r="D240" s="44">
        <f ca="1">IF('2012-2013'!G240=0,0,'2012-2013'!D240+1)</f>
        <v>0</v>
      </c>
      <c r="E240" s="48">
        <f>'2012-2013'!E240</f>
        <v>0</v>
      </c>
      <c r="F240" s="42">
        <f ca="1">IF('Salary and Rating'!F241=1,VLOOKUP(D240,'Attrition Probabilities'!$A$5:$E$45,2,TRUE),IF('Salary and Rating'!F241=2,VLOOKUP(D240,'Attrition Probabilities'!$A$5:$E$45,3,TRUE),IF('Salary and Rating'!F241=3,VLOOKUP(D240,'Attrition Probabilities'!$A$5:$E$45,4,TRUE),IF('Salary and Rating'!F241=4,VLOOKUP(D240,'Attrition Probabilities'!$A$5:$E$45,5,TRUE),0))))</f>
        <v>0</v>
      </c>
      <c r="G240" s="48">
        <f t="shared" ca="1" si="15"/>
        <v>0</v>
      </c>
      <c r="H240" s="48">
        <f ca="1">IF(E240=0,0,IF(RAND()&lt;'Demand Component Probability'!$B$4,1,0))</f>
        <v>0</v>
      </c>
      <c r="I240" s="48">
        <f ca="1">IF(E240=0,0,IF(RAND()&lt;'Demand Component Probability'!$B$5,1,0))</f>
        <v>0</v>
      </c>
      <c r="J240" s="48">
        <f ca="1">IF(E240=0,0,IF(RAND()&lt;'Demand Component Probability'!$B$6,1,0))</f>
        <v>0</v>
      </c>
      <c r="K240" s="48">
        <f ca="1">'Salary and Rating'!L241</f>
        <v>0</v>
      </c>
      <c r="L240" s="48">
        <f ca="1">IFERROR(IF(VLOOKUP(K240,Inputs!$A$20:$G$29,3,FALSE)="Stipend Award",VLOOKUP(K240,Inputs!$A$7:$G$16,3,FALSE),0),0)</f>
        <v>0</v>
      </c>
      <c r="M240" s="48">
        <f ca="1">IFERROR(IF(VLOOKUP(K240,Inputs!$A$20:$G$29,4,FALSE)="Stipend Award",VLOOKUP(K240,Inputs!$A$7:$G$16,4,FALSE),0),0)</f>
        <v>0</v>
      </c>
      <c r="N240" s="48">
        <f ca="1">IFERROR(IF(H240=1,IF(VLOOKUP(K240,Inputs!$A$20:$G$29,5,FALSE)="Stipend Award",VLOOKUP(K240,Inputs!$A$7:$G$16,5,FALSE),0),0),0)</f>
        <v>0</v>
      </c>
      <c r="O240" s="48">
        <f ca="1">IFERROR(IF(I240=1,IF(VLOOKUP(K240,Inputs!$A$20:$G$29,6,FALSE)="Stipend Award",VLOOKUP(K240,Inputs!$A$7:$G$16,6,FALSE),0),0),0)</f>
        <v>0</v>
      </c>
      <c r="P240" s="48">
        <f ca="1">IFERROR(IF(J240=1,IF(VLOOKUP(K240,Inputs!$A$20:$G$29,7,FALSE)="Stipend Award",VLOOKUP(K240,Inputs!$A$7:$G$16,7,FALSE),0),0),0)</f>
        <v>0</v>
      </c>
      <c r="Q240" s="48">
        <f ca="1">IFERROR(IF(VLOOKUP(K240,Inputs!$A$20:$G$29,3,FALSE)="Base Increase",VLOOKUP(K240,Inputs!$A$7:$G$16,3,FALSE),0),0)</f>
        <v>0</v>
      </c>
      <c r="R240" s="48">
        <f ca="1">IFERROR(IF(VLOOKUP(K240,Inputs!$A$20:$G$29,4,FALSE)="Base Increase",VLOOKUP(K240,Inputs!$A$7:$G$16,4,FALSE),0),0)</f>
        <v>0</v>
      </c>
      <c r="S240" s="48">
        <f ca="1">IFERROR(IF(H240=1,IF(VLOOKUP(K240,Inputs!$A$20:$G$29,5,FALSE)="Base Increase",VLOOKUP(K240,Inputs!$A$7:$G$16,5,FALSE),0),0),0)</f>
        <v>0</v>
      </c>
      <c r="T240" s="48">
        <f ca="1">IFERROR(IF(I240=1,IF(VLOOKUP(K240,Inputs!$A$20:$G$29,6,FALSE)="Base Increase",VLOOKUP(K240,Inputs!$A$7:$G$16,6,FALSE),0),0),0)</f>
        <v>0</v>
      </c>
      <c r="U240" s="48">
        <f ca="1">IFERROR(IF(J240=1,IF(VLOOKUP(K240,Inputs!$A$20:$G$29,7,FALSE)="Base Increase",VLOOKUP(K240,Inputs!$A$7:$G$16,7,FALSE),0),0),0)</f>
        <v>0</v>
      </c>
      <c r="V240" s="48">
        <f t="shared" ca="1" si="16"/>
        <v>0</v>
      </c>
      <c r="W240" s="48">
        <f t="shared" ca="1" si="17"/>
        <v>0</v>
      </c>
      <c r="X240" s="48">
        <f t="shared" ca="1" si="18"/>
        <v>0</v>
      </c>
      <c r="Y240" s="48">
        <f t="shared" ca="1" si="19"/>
        <v>0</v>
      </c>
      <c r="Z240" s="48">
        <f ca="1">IF(AND(K240&lt;=4,X240&gt;Inputs!$B$32),MAX(C240,Inputs!$B$32),X240)</f>
        <v>0</v>
      </c>
      <c r="AA240" s="48">
        <f ca="1">IF(AND(K240&lt;=4,Y240&gt;Inputs!$B$32),MAX(C240,Inputs!$B$32),Y240)</f>
        <v>0</v>
      </c>
      <c r="AB240" s="48">
        <f ca="1">IF(AND(K240&lt;=7,Z240&gt;Inputs!$B$33),MAX(C240,Inputs!$B$33),Z240)</f>
        <v>0</v>
      </c>
      <c r="AC240" s="48">
        <f ca="1">IF(Y240&gt;Inputs!$B$34,Inputs!$B$34,AA240)</f>
        <v>0</v>
      </c>
      <c r="AD240" s="48">
        <f ca="1">IF(AB240&gt;Inputs!$B$34,Inputs!$B$34,AB240)</f>
        <v>0</v>
      </c>
      <c r="AE240" s="48">
        <f ca="1">IF(AC240&gt;Inputs!$B$34,Inputs!$B$34,AC240)</f>
        <v>0</v>
      </c>
      <c r="AF240" s="49">
        <f ca="1">IF(AND(E240=1,G240=0),Inputs!$B$3,AD240)</f>
        <v>0</v>
      </c>
      <c r="AG240" s="49">
        <f ca="1">IF(AND(E240=1,G240=0),Inputs!$B$3,AE240)</f>
        <v>0</v>
      </c>
    </row>
    <row r="241" spans="1:33" x14ac:dyDescent="0.25">
      <c r="A241" s="6">
        <f>'Salary and Rating'!A242</f>
        <v>0</v>
      </c>
      <c r="B241" s="6">
        <f>'Salary and Rating'!B242</f>
        <v>0</v>
      </c>
      <c r="C241" s="14">
        <f ca="1">'2012-2013'!AF241</f>
        <v>0</v>
      </c>
      <c r="D241" s="44">
        <f ca="1">IF('2012-2013'!G241=0,0,'2012-2013'!D241+1)</f>
        <v>0</v>
      </c>
      <c r="E241" s="48">
        <f>'2012-2013'!E241</f>
        <v>0</v>
      </c>
      <c r="F241" s="42">
        <f ca="1">IF('Salary and Rating'!F242=1,VLOOKUP(D241,'Attrition Probabilities'!$A$5:$E$45,2,TRUE),IF('Salary and Rating'!F242=2,VLOOKUP(D241,'Attrition Probabilities'!$A$5:$E$45,3,TRUE),IF('Salary and Rating'!F242=3,VLOOKUP(D241,'Attrition Probabilities'!$A$5:$E$45,4,TRUE),IF('Salary and Rating'!F242=4,VLOOKUP(D241,'Attrition Probabilities'!$A$5:$E$45,5,TRUE),0))))</f>
        <v>0</v>
      </c>
      <c r="G241" s="48">
        <f t="shared" ca="1" si="15"/>
        <v>0</v>
      </c>
      <c r="H241" s="48">
        <f ca="1">IF(E241=0,0,IF(RAND()&lt;'Demand Component Probability'!$B$4,1,0))</f>
        <v>0</v>
      </c>
      <c r="I241" s="48">
        <f ca="1">IF(E241=0,0,IF(RAND()&lt;'Demand Component Probability'!$B$5,1,0))</f>
        <v>0</v>
      </c>
      <c r="J241" s="48">
        <f ca="1">IF(E241=0,0,IF(RAND()&lt;'Demand Component Probability'!$B$6,1,0))</f>
        <v>0</v>
      </c>
      <c r="K241" s="48">
        <f ca="1">'Salary and Rating'!L242</f>
        <v>0</v>
      </c>
      <c r="L241" s="48">
        <f ca="1">IFERROR(IF(VLOOKUP(K241,Inputs!$A$20:$G$29,3,FALSE)="Stipend Award",VLOOKUP(K241,Inputs!$A$7:$G$16,3,FALSE),0),0)</f>
        <v>0</v>
      </c>
      <c r="M241" s="48">
        <f ca="1">IFERROR(IF(VLOOKUP(K241,Inputs!$A$20:$G$29,4,FALSE)="Stipend Award",VLOOKUP(K241,Inputs!$A$7:$G$16,4,FALSE),0),0)</f>
        <v>0</v>
      </c>
      <c r="N241" s="48">
        <f ca="1">IFERROR(IF(H241=1,IF(VLOOKUP(K241,Inputs!$A$20:$G$29,5,FALSE)="Stipend Award",VLOOKUP(K241,Inputs!$A$7:$G$16,5,FALSE),0),0),0)</f>
        <v>0</v>
      </c>
      <c r="O241" s="48">
        <f ca="1">IFERROR(IF(I241=1,IF(VLOOKUP(K241,Inputs!$A$20:$G$29,6,FALSE)="Stipend Award",VLOOKUP(K241,Inputs!$A$7:$G$16,6,FALSE),0),0),0)</f>
        <v>0</v>
      </c>
      <c r="P241" s="48">
        <f ca="1">IFERROR(IF(J241=1,IF(VLOOKUP(K241,Inputs!$A$20:$G$29,7,FALSE)="Stipend Award",VLOOKUP(K241,Inputs!$A$7:$G$16,7,FALSE),0),0),0)</f>
        <v>0</v>
      </c>
      <c r="Q241" s="48">
        <f ca="1">IFERROR(IF(VLOOKUP(K241,Inputs!$A$20:$G$29,3,FALSE)="Base Increase",VLOOKUP(K241,Inputs!$A$7:$G$16,3,FALSE),0),0)</f>
        <v>0</v>
      </c>
      <c r="R241" s="48">
        <f ca="1">IFERROR(IF(VLOOKUP(K241,Inputs!$A$20:$G$29,4,FALSE)="Base Increase",VLOOKUP(K241,Inputs!$A$7:$G$16,4,FALSE),0),0)</f>
        <v>0</v>
      </c>
      <c r="S241" s="48">
        <f ca="1">IFERROR(IF(H241=1,IF(VLOOKUP(K241,Inputs!$A$20:$G$29,5,FALSE)="Base Increase",VLOOKUP(K241,Inputs!$A$7:$G$16,5,FALSE),0),0),0)</f>
        <v>0</v>
      </c>
      <c r="T241" s="48">
        <f ca="1">IFERROR(IF(I241=1,IF(VLOOKUP(K241,Inputs!$A$20:$G$29,6,FALSE)="Base Increase",VLOOKUP(K241,Inputs!$A$7:$G$16,6,FALSE),0),0),0)</f>
        <v>0</v>
      </c>
      <c r="U241" s="48">
        <f ca="1">IFERROR(IF(J241=1,IF(VLOOKUP(K241,Inputs!$A$20:$G$29,7,FALSE)="Base Increase",VLOOKUP(K241,Inputs!$A$7:$G$16,7,FALSE),0),0),0)</f>
        <v>0</v>
      </c>
      <c r="V241" s="48">
        <f t="shared" ca="1" si="16"/>
        <v>0</v>
      </c>
      <c r="W241" s="48">
        <f t="shared" ca="1" si="17"/>
        <v>0</v>
      </c>
      <c r="X241" s="48">
        <f t="shared" ca="1" si="18"/>
        <v>0</v>
      </c>
      <c r="Y241" s="48">
        <f t="shared" ca="1" si="19"/>
        <v>0</v>
      </c>
      <c r="Z241" s="48">
        <f ca="1">IF(AND(K241&lt;=4,X241&gt;Inputs!$B$32),MAX(C241,Inputs!$B$32),X241)</f>
        <v>0</v>
      </c>
      <c r="AA241" s="48">
        <f ca="1">IF(AND(K241&lt;=4,Y241&gt;Inputs!$B$32),MAX(C241,Inputs!$B$32),Y241)</f>
        <v>0</v>
      </c>
      <c r="AB241" s="48">
        <f ca="1">IF(AND(K241&lt;=7,Z241&gt;Inputs!$B$33),MAX(C241,Inputs!$B$33),Z241)</f>
        <v>0</v>
      </c>
      <c r="AC241" s="48">
        <f ca="1">IF(Y241&gt;Inputs!$B$34,Inputs!$B$34,AA241)</f>
        <v>0</v>
      </c>
      <c r="AD241" s="48">
        <f ca="1">IF(AB241&gt;Inputs!$B$34,Inputs!$B$34,AB241)</f>
        <v>0</v>
      </c>
      <c r="AE241" s="48">
        <f ca="1">IF(AC241&gt;Inputs!$B$34,Inputs!$B$34,AC241)</f>
        <v>0</v>
      </c>
      <c r="AF241" s="49">
        <f ca="1">IF(AND(E241=1,G241=0),Inputs!$B$3,AD241)</f>
        <v>0</v>
      </c>
      <c r="AG241" s="49">
        <f ca="1">IF(AND(E241=1,G241=0),Inputs!$B$3,AE241)</f>
        <v>0</v>
      </c>
    </row>
    <row r="242" spans="1:33" x14ac:dyDescent="0.25">
      <c r="A242" s="6">
        <f>'Salary and Rating'!A243</f>
        <v>0</v>
      </c>
      <c r="B242" s="6">
        <f>'Salary and Rating'!B243</f>
        <v>0</v>
      </c>
      <c r="C242" s="14">
        <f ca="1">'2012-2013'!AF242</f>
        <v>0</v>
      </c>
      <c r="D242" s="44">
        <f ca="1">IF('2012-2013'!G242=0,0,'2012-2013'!D242+1)</f>
        <v>0</v>
      </c>
      <c r="E242" s="48">
        <f>'2012-2013'!E242</f>
        <v>0</v>
      </c>
      <c r="F242" s="42">
        <f ca="1">IF('Salary and Rating'!F243=1,VLOOKUP(D242,'Attrition Probabilities'!$A$5:$E$45,2,TRUE),IF('Salary and Rating'!F243=2,VLOOKUP(D242,'Attrition Probabilities'!$A$5:$E$45,3,TRUE),IF('Salary and Rating'!F243=3,VLOOKUP(D242,'Attrition Probabilities'!$A$5:$E$45,4,TRUE),IF('Salary and Rating'!F243=4,VLOOKUP(D242,'Attrition Probabilities'!$A$5:$E$45,5,TRUE),0))))</f>
        <v>0</v>
      </c>
      <c r="G242" s="48">
        <f t="shared" ca="1" si="15"/>
        <v>0</v>
      </c>
      <c r="H242" s="48">
        <f ca="1">IF(E242=0,0,IF(RAND()&lt;'Demand Component Probability'!$B$4,1,0))</f>
        <v>0</v>
      </c>
      <c r="I242" s="48">
        <f ca="1">IF(E242=0,0,IF(RAND()&lt;'Demand Component Probability'!$B$5,1,0))</f>
        <v>0</v>
      </c>
      <c r="J242" s="48">
        <f ca="1">IF(E242=0,0,IF(RAND()&lt;'Demand Component Probability'!$B$6,1,0))</f>
        <v>0</v>
      </c>
      <c r="K242" s="48">
        <f ca="1">'Salary and Rating'!L243</f>
        <v>0</v>
      </c>
      <c r="L242" s="48">
        <f ca="1">IFERROR(IF(VLOOKUP(K242,Inputs!$A$20:$G$29,3,FALSE)="Stipend Award",VLOOKUP(K242,Inputs!$A$7:$G$16,3,FALSE),0),0)</f>
        <v>0</v>
      </c>
      <c r="M242" s="48">
        <f ca="1">IFERROR(IF(VLOOKUP(K242,Inputs!$A$20:$G$29,4,FALSE)="Stipend Award",VLOOKUP(K242,Inputs!$A$7:$G$16,4,FALSE),0),0)</f>
        <v>0</v>
      </c>
      <c r="N242" s="48">
        <f ca="1">IFERROR(IF(H242=1,IF(VLOOKUP(K242,Inputs!$A$20:$G$29,5,FALSE)="Stipend Award",VLOOKUP(K242,Inputs!$A$7:$G$16,5,FALSE),0),0),0)</f>
        <v>0</v>
      </c>
      <c r="O242" s="48">
        <f ca="1">IFERROR(IF(I242=1,IF(VLOOKUP(K242,Inputs!$A$20:$G$29,6,FALSE)="Stipend Award",VLOOKUP(K242,Inputs!$A$7:$G$16,6,FALSE),0),0),0)</f>
        <v>0</v>
      </c>
      <c r="P242" s="48">
        <f ca="1">IFERROR(IF(J242=1,IF(VLOOKUP(K242,Inputs!$A$20:$G$29,7,FALSE)="Stipend Award",VLOOKUP(K242,Inputs!$A$7:$G$16,7,FALSE),0),0),0)</f>
        <v>0</v>
      </c>
      <c r="Q242" s="48">
        <f ca="1">IFERROR(IF(VLOOKUP(K242,Inputs!$A$20:$G$29,3,FALSE)="Base Increase",VLOOKUP(K242,Inputs!$A$7:$G$16,3,FALSE),0),0)</f>
        <v>0</v>
      </c>
      <c r="R242" s="48">
        <f ca="1">IFERROR(IF(VLOOKUP(K242,Inputs!$A$20:$G$29,4,FALSE)="Base Increase",VLOOKUP(K242,Inputs!$A$7:$G$16,4,FALSE),0),0)</f>
        <v>0</v>
      </c>
      <c r="S242" s="48">
        <f ca="1">IFERROR(IF(H242=1,IF(VLOOKUP(K242,Inputs!$A$20:$G$29,5,FALSE)="Base Increase",VLOOKUP(K242,Inputs!$A$7:$G$16,5,FALSE),0),0),0)</f>
        <v>0</v>
      </c>
      <c r="T242" s="48">
        <f ca="1">IFERROR(IF(I242=1,IF(VLOOKUP(K242,Inputs!$A$20:$G$29,6,FALSE)="Base Increase",VLOOKUP(K242,Inputs!$A$7:$G$16,6,FALSE),0),0),0)</f>
        <v>0</v>
      </c>
      <c r="U242" s="48">
        <f ca="1">IFERROR(IF(J242=1,IF(VLOOKUP(K242,Inputs!$A$20:$G$29,7,FALSE)="Base Increase",VLOOKUP(K242,Inputs!$A$7:$G$16,7,FALSE),0),0),0)</f>
        <v>0</v>
      </c>
      <c r="V242" s="48">
        <f t="shared" ca="1" si="16"/>
        <v>0</v>
      </c>
      <c r="W242" s="48">
        <f t="shared" ca="1" si="17"/>
        <v>0</v>
      </c>
      <c r="X242" s="48">
        <f t="shared" ca="1" si="18"/>
        <v>0</v>
      </c>
      <c r="Y242" s="48">
        <f t="shared" ca="1" si="19"/>
        <v>0</v>
      </c>
      <c r="Z242" s="48">
        <f ca="1">IF(AND(K242&lt;=4,X242&gt;Inputs!$B$32),MAX(C242,Inputs!$B$32),X242)</f>
        <v>0</v>
      </c>
      <c r="AA242" s="48">
        <f ca="1">IF(AND(K242&lt;=4,Y242&gt;Inputs!$B$32),MAX(C242,Inputs!$B$32),Y242)</f>
        <v>0</v>
      </c>
      <c r="AB242" s="48">
        <f ca="1">IF(AND(K242&lt;=7,Z242&gt;Inputs!$B$33),MAX(C242,Inputs!$B$33),Z242)</f>
        <v>0</v>
      </c>
      <c r="AC242" s="48">
        <f ca="1">IF(Y242&gt;Inputs!$B$34,Inputs!$B$34,AA242)</f>
        <v>0</v>
      </c>
      <c r="AD242" s="48">
        <f ca="1">IF(AB242&gt;Inputs!$B$34,Inputs!$B$34,AB242)</f>
        <v>0</v>
      </c>
      <c r="AE242" s="48">
        <f ca="1">IF(AC242&gt;Inputs!$B$34,Inputs!$B$34,AC242)</f>
        <v>0</v>
      </c>
      <c r="AF242" s="49">
        <f ca="1">IF(AND(E242=1,G242=0),Inputs!$B$3,AD242)</f>
        <v>0</v>
      </c>
      <c r="AG242" s="49">
        <f ca="1">IF(AND(E242=1,G242=0),Inputs!$B$3,AE242)</f>
        <v>0</v>
      </c>
    </row>
    <row r="243" spans="1:33" x14ac:dyDescent="0.25">
      <c r="A243" s="6">
        <f>'Salary and Rating'!A244</f>
        <v>0</v>
      </c>
      <c r="B243" s="6">
        <f>'Salary and Rating'!B244</f>
        <v>0</v>
      </c>
      <c r="C243" s="14">
        <f ca="1">'2012-2013'!AF243</f>
        <v>0</v>
      </c>
      <c r="D243" s="44">
        <f ca="1">IF('2012-2013'!G243=0,0,'2012-2013'!D243+1)</f>
        <v>0</v>
      </c>
      <c r="E243" s="48">
        <f>'2012-2013'!E243</f>
        <v>0</v>
      </c>
      <c r="F243" s="42">
        <f ca="1">IF('Salary and Rating'!F244=1,VLOOKUP(D243,'Attrition Probabilities'!$A$5:$E$45,2,TRUE),IF('Salary and Rating'!F244=2,VLOOKUP(D243,'Attrition Probabilities'!$A$5:$E$45,3,TRUE),IF('Salary and Rating'!F244=3,VLOOKUP(D243,'Attrition Probabilities'!$A$5:$E$45,4,TRUE),IF('Salary and Rating'!F244=4,VLOOKUP(D243,'Attrition Probabilities'!$A$5:$E$45,5,TRUE),0))))</f>
        <v>0</v>
      </c>
      <c r="G243" s="48">
        <f t="shared" ca="1" si="15"/>
        <v>0</v>
      </c>
      <c r="H243" s="48">
        <f ca="1">IF(E243=0,0,IF(RAND()&lt;'Demand Component Probability'!$B$4,1,0))</f>
        <v>0</v>
      </c>
      <c r="I243" s="48">
        <f ca="1">IF(E243=0,0,IF(RAND()&lt;'Demand Component Probability'!$B$5,1,0))</f>
        <v>0</v>
      </c>
      <c r="J243" s="48">
        <f ca="1">IF(E243=0,0,IF(RAND()&lt;'Demand Component Probability'!$B$6,1,0))</f>
        <v>0</v>
      </c>
      <c r="K243" s="48">
        <f ca="1">'Salary and Rating'!L244</f>
        <v>0</v>
      </c>
      <c r="L243" s="48">
        <f ca="1">IFERROR(IF(VLOOKUP(K243,Inputs!$A$20:$G$29,3,FALSE)="Stipend Award",VLOOKUP(K243,Inputs!$A$7:$G$16,3,FALSE),0),0)</f>
        <v>0</v>
      </c>
      <c r="M243" s="48">
        <f ca="1">IFERROR(IF(VLOOKUP(K243,Inputs!$A$20:$G$29,4,FALSE)="Stipend Award",VLOOKUP(K243,Inputs!$A$7:$G$16,4,FALSE),0),0)</f>
        <v>0</v>
      </c>
      <c r="N243" s="48">
        <f ca="1">IFERROR(IF(H243=1,IF(VLOOKUP(K243,Inputs!$A$20:$G$29,5,FALSE)="Stipend Award",VLOOKUP(K243,Inputs!$A$7:$G$16,5,FALSE),0),0),0)</f>
        <v>0</v>
      </c>
      <c r="O243" s="48">
        <f ca="1">IFERROR(IF(I243=1,IF(VLOOKUP(K243,Inputs!$A$20:$G$29,6,FALSE)="Stipend Award",VLOOKUP(K243,Inputs!$A$7:$G$16,6,FALSE),0),0),0)</f>
        <v>0</v>
      </c>
      <c r="P243" s="48">
        <f ca="1">IFERROR(IF(J243=1,IF(VLOOKUP(K243,Inputs!$A$20:$G$29,7,FALSE)="Stipend Award",VLOOKUP(K243,Inputs!$A$7:$G$16,7,FALSE),0),0),0)</f>
        <v>0</v>
      </c>
      <c r="Q243" s="48">
        <f ca="1">IFERROR(IF(VLOOKUP(K243,Inputs!$A$20:$G$29,3,FALSE)="Base Increase",VLOOKUP(K243,Inputs!$A$7:$G$16,3,FALSE),0),0)</f>
        <v>0</v>
      </c>
      <c r="R243" s="48">
        <f ca="1">IFERROR(IF(VLOOKUP(K243,Inputs!$A$20:$G$29,4,FALSE)="Base Increase",VLOOKUP(K243,Inputs!$A$7:$G$16,4,FALSE),0),0)</f>
        <v>0</v>
      </c>
      <c r="S243" s="48">
        <f ca="1">IFERROR(IF(H243=1,IF(VLOOKUP(K243,Inputs!$A$20:$G$29,5,FALSE)="Base Increase",VLOOKUP(K243,Inputs!$A$7:$G$16,5,FALSE),0),0),0)</f>
        <v>0</v>
      </c>
      <c r="T243" s="48">
        <f ca="1">IFERROR(IF(I243=1,IF(VLOOKUP(K243,Inputs!$A$20:$G$29,6,FALSE)="Base Increase",VLOOKUP(K243,Inputs!$A$7:$G$16,6,FALSE),0),0),0)</f>
        <v>0</v>
      </c>
      <c r="U243" s="48">
        <f ca="1">IFERROR(IF(J243=1,IF(VLOOKUP(K243,Inputs!$A$20:$G$29,7,FALSE)="Base Increase",VLOOKUP(K243,Inputs!$A$7:$G$16,7,FALSE),0),0),0)</f>
        <v>0</v>
      </c>
      <c r="V243" s="48">
        <f t="shared" ca="1" si="16"/>
        <v>0</v>
      </c>
      <c r="W243" s="48">
        <f t="shared" ca="1" si="17"/>
        <v>0</v>
      </c>
      <c r="X243" s="48">
        <f t="shared" ca="1" si="18"/>
        <v>0</v>
      </c>
      <c r="Y243" s="48">
        <f t="shared" ca="1" si="19"/>
        <v>0</v>
      </c>
      <c r="Z243" s="48">
        <f ca="1">IF(AND(K243&lt;=4,X243&gt;Inputs!$B$32),MAX(C243,Inputs!$B$32),X243)</f>
        <v>0</v>
      </c>
      <c r="AA243" s="48">
        <f ca="1">IF(AND(K243&lt;=4,Y243&gt;Inputs!$B$32),MAX(C243,Inputs!$B$32),Y243)</f>
        <v>0</v>
      </c>
      <c r="AB243" s="48">
        <f ca="1">IF(AND(K243&lt;=7,Z243&gt;Inputs!$B$33),MAX(C243,Inputs!$B$33),Z243)</f>
        <v>0</v>
      </c>
      <c r="AC243" s="48">
        <f ca="1">IF(Y243&gt;Inputs!$B$34,Inputs!$B$34,AA243)</f>
        <v>0</v>
      </c>
      <c r="AD243" s="48">
        <f ca="1">IF(AB243&gt;Inputs!$B$34,Inputs!$B$34,AB243)</f>
        <v>0</v>
      </c>
      <c r="AE243" s="48">
        <f ca="1">IF(AC243&gt;Inputs!$B$34,Inputs!$B$34,AC243)</f>
        <v>0</v>
      </c>
      <c r="AF243" s="49">
        <f ca="1">IF(AND(E243=1,G243=0),Inputs!$B$3,AD243)</f>
        <v>0</v>
      </c>
      <c r="AG243" s="49">
        <f ca="1">IF(AND(E243=1,G243=0),Inputs!$B$3,AE243)</f>
        <v>0</v>
      </c>
    </row>
    <row r="244" spans="1:33" x14ac:dyDescent="0.25">
      <c r="A244" s="6">
        <f>'Salary and Rating'!A245</f>
        <v>0</v>
      </c>
      <c r="B244" s="6">
        <f>'Salary and Rating'!B245</f>
        <v>0</v>
      </c>
      <c r="C244" s="14">
        <f ca="1">'2012-2013'!AF244</f>
        <v>0</v>
      </c>
      <c r="D244" s="44">
        <f ca="1">IF('2012-2013'!G244=0,0,'2012-2013'!D244+1)</f>
        <v>0</v>
      </c>
      <c r="E244" s="48">
        <f>'2012-2013'!E244</f>
        <v>0</v>
      </c>
      <c r="F244" s="42">
        <f ca="1">IF('Salary and Rating'!F245=1,VLOOKUP(D244,'Attrition Probabilities'!$A$5:$E$45,2,TRUE),IF('Salary and Rating'!F245=2,VLOOKUP(D244,'Attrition Probabilities'!$A$5:$E$45,3,TRUE),IF('Salary and Rating'!F245=3,VLOOKUP(D244,'Attrition Probabilities'!$A$5:$E$45,4,TRUE),IF('Salary and Rating'!F245=4,VLOOKUP(D244,'Attrition Probabilities'!$A$5:$E$45,5,TRUE),0))))</f>
        <v>0</v>
      </c>
      <c r="G244" s="48">
        <f t="shared" ca="1" si="15"/>
        <v>0</v>
      </c>
      <c r="H244" s="48">
        <f ca="1">IF(E244=0,0,IF(RAND()&lt;'Demand Component Probability'!$B$4,1,0))</f>
        <v>0</v>
      </c>
      <c r="I244" s="48">
        <f ca="1">IF(E244=0,0,IF(RAND()&lt;'Demand Component Probability'!$B$5,1,0))</f>
        <v>0</v>
      </c>
      <c r="J244" s="48">
        <f ca="1">IF(E244=0,0,IF(RAND()&lt;'Demand Component Probability'!$B$6,1,0))</f>
        <v>0</v>
      </c>
      <c r="K244" s="48">
        <f ca="1">'Salary and Rating'!L245</f>
        <v>0</v>
      </c>
      <c r="L244" s="48">
        <f ca="1">IFERROR(IF(VLOOKUP(K244,Inputs!$A$20:$G$29,3,FALSE)="Stipend Award",VLOOKUP(K244,Inputs!$A$7:$G$16,3,FALSE),0),0)</f>
        <v>0</v>
      </c>
      <c r="M244" s="48">
        <f ca="1">IFERROR(IF(VLOOKUP(K244,Inputs!$A$20:$G$29,4,FALSE)="Stipend Award",VLOOKUP(K244,Inputs!$A$7:$G$16,4,FALSE),0),0)</f>
        <v>0</v>
      </c>
      <c r="N244" s="48">
        <f ca="1">IFERROR(IF(H244=1,IF(VLOOKUP(K244,Inputs!$A$20:$G$29,5,FALSE)="Stipend Award",VLOOKUP(K244,Inputs!$A$7:$G$16,5,FALSE),0),0),0)</f>
        <v>0</v>
      </c>
      <c r="O244" s="48">
        <f ca="1">IFERROR(IF(I244=1,IF(VLOOKUP(K244,Inputs!$A$20:$G$29,6,FALSE)="Stipend Award",VLOOKUP(K244,Inputs!$A$7:$G$16,6,FALSE),0),0),0)</f>
        <v>0</v>
      </c>
      <c r="P244" s="48">
        <f ca="1">IFERROR(IF(J244=1,IF(VLOOKUP(K244,Inputs!$A$20:$G$29,7,FALSE)="Stipend Award",VLOOKUP(K244,Inputs!$A$7:$G$16,7,FALSE),0),0),0)</f>
        <v>0</v>
      </c>
      <c r="Q244" s="48">
        <f ca="1">IFERROR(IF(VLOOKUP(K244,Inputs!$A$20:$G$29,3,FALSE)="Base Increase",VLOOKUP(K244,Inputs!$A$7:$G$16,3,FALSE),0),0)</f>
        <v>0</v>
      </c>
      <c r="R244" s="48">
        <f ca="1">IFERROR(IF(VLOOKUP(K244,Inputs!$A$20:$G$29,4,FALSE)="Base Increase",VLOOKUP(K244,Inputs!$A$7:$G$16,4,FALSE),0),0)</f>
        <v>0</v>
      </c>
      <c r="S244" s="48">
        <f ca="1">IFERROR(IF(H244=1,IF(VLOOKUP(K244,Inputs!$A$20:$G$29,5,FALSE)="Base Increase",VLOOKUP(K244,Inputs!$A$7:$G$16,5,FALSE),0),0),0)</f>
        <v>0</v>
      </c>
      <c r="T244" s="48">
        <f ca="1">IFERROR(IF(I244=1,IF(VLOOKUP(K244,Inputs!$A$20:$G$29,6,FALSE)="Base Increase",VLOOKUP(K244,Inputs!$A$7:$G$16,6,FALSE),0),0),0)</f>
        <v>0</v>
      </c>
      <c r="U244" s="48">
        <f ca="1">IFERROR(IF(J244=1,IF(VLOOKUP(K244,Inputs!$A$20:$G$29,7,FALSE)="Base Increase",VLOOKUP(K244,Inputs!$A$7:$G$16,7,FALSE),0),0),0)</f>
        <v>0</v>
      </c>
      <c r="V244" s="48">
        <f t="shared" ca="1" si="16"/>
        <v>0</v>
      </c>
      <c r="W244" s="48">
        <f t="shared" ca="1" si="17"/>
        <v>0</v>
      </c>
      <c r="X244" s="48">
        <f t="shared" ca="1" si="18"/>
        <v>0</v>
      </c>
      <c r="Y244" s="48">
        <f t="shared" ca="1" si="19"/>
        <v>0</v>
      </c>
      <c r="Z244" s="48">
        <f ca="1">IF(AND(K244&lt;=4,X244&gt;Inputs!$B$32),MAX(C244,Inputs!$B$32),X244)</f>
        <v>0</v>
      </c>
      <c r="AA244" s="48">
        <f ca="1">IF(AND(K244&lt;=4,Y244&gt;Inputs!$B$32),MAX(C244,Inputs!$B$32),Y244)</f>
        <v>0</v>
      </c>
      <c r="AB244" s="48">
        <f ca="1">IF(AND(K244&lt;=7,Z244&gt;Inputs!$B$33),MAX(C244,Inputs!$B$33),Z244)</f>
        <v>0</v>
      </c>
      <c r="AC244" s="48">
        <f ca="1">IF(Y244&gt;Inputs!$B$34,Inputs!$B$34,AA244)</f>
        <v>0</v>
      </c>
      <c r="AD244" s="48">
        <f ca="1">IF(AB244&gt;Inputs!$B$34,Inputs!$B$34,AB244)</f>
        <v>0</v>
      </c>
      <c r="AE244" s="48">
        <f ca="1">IF(AC244&gt;Inputs!$B$34,Inputs!$B$34,AC244)</f>
        <v>0</v>
      </c>
      <c r="AF244" s="49">
        <f ca="1">IF(AND(E244=1,G244=0),Inputs!$B$3,AD244)</f>
        <v>0</v>
      </c>
      <c r="AG244" s="49">
        <f ca="1">IF(AND(E244=1,G244=0),Inputs!$B$3,AE244)</f>
        <v>0</v>
      </c>
    </row>
    <row r="245" spans="1:33" x14ac:dyDescent="0.25">
      <c r="A245" s="6">
        <f>'Salary and Rating'!A246</f>
        <v>0</v>
      </c>
      <c r="B245" s="6">
        <f>'Salary and Rating'!B246</f>
        <v>0</v>
      </c>
      <c r="C245" s="14">
        <f ca="1">'2012-2013'!AF245</f>
        <v>0</v>
      </c>
      <c r="D245" s="44">
        <f ca="1">IF('2012-2013'!G245=0,0,'2012-2013'!D245+1)</f>
        <v>0</v>
      </c>
      <c r="E245" s="48">
        <f>'2012-2013'!E245</f>
        <v>0</v>
      </c>
      <c r="F245" s="42">
        <f ca="1">IF('Salary and Rating'!F246=1,VLOOKUP(D245,'Attrition Probabilities'!$A$5:$E$45,2,TRUE),IF('Salary and Rating'!F246=2,VLOOKUP(D245,'Attrition Probabilities'!$A$5:$E$45,3,TRUE),IF('Salary and Rating'!F246=3,VLOOKUP(D245,'Attrition Probabilities'!$A$5:$E$45,4,TRUE),IF('Salary and Rating'!F246=4,VLOOKUP(D245,'Attrition Probabilities'!$A$5:$E$45,5,TRUE),0))))</f>
        <v>0</v>
      </c>
      <c r="G245" s="48">
        <f t="shared" ca="1" si="15"/>
        <v>0</v>
      </c>
      <c r="H245" s="48">
        <f ca="1">IF(E245=0,0,IF(RAND()&lt;'Demand Component Probability'!$B$4,1,0))</f>
        <v>0</v>
      </c>
      <c r="I245" s="48">
        <f ca="1">IF(E245=0,0,IF(RAND()&lt;'Demand Component Probability'!$B$5,1,0))</f>
        <v>0</v>
      </c>
      <c r="J245" s="48">
        <f ca="1">IF(E245=0,0,IF(RAND()&lt;'Demand Component Probability'!$B$6,1,0))</f>
        <v>0</v>
      </c>
      <c r="K245" s="48">
        <f ca="1">'Salary and Rating'!L246</f>
        <v>0</v>
      </c>
      <c r="L245" s="48">
        <f ca="1">IFERROR(IF(VLOOKUP(K245,Inputs!$A$20:$G$29,3,FALSE)="Stipend Award",VLOOKUP(K245,Inputs!$A$7:$G$16,3,FALSE),0),0)</f>
        <v>0</v>
      </c>
      <c r="M245" s="48">
        <f ca="1">IFERROR(IF(VLOOKUP(K245,Inputs!$A$20:$G$29,4,FALSE)="Stipend Award",VLOOKUP(K245,Inputs!$A$7:$G$16,4,FALSE),0),0)</f>
        <v>0</v>
      </c>
      <c r="N245" s="48">
        <f ca="1">IFERROR(IF(H245=1,IF(VLOOKUP(K245,Inputs!$A$20:$G$29,5,FALSE)="Stipend Award",VLOOKUP(K245,Inputs!$A$7:$G$16,5,FALSE),0),0),0)</f>
        <v>0</v>
      </c>
      <c r="O245" s="48">
        <f ca="1">IFERROR(IF(I245=1,IF(VLOOKUP(K245,Inputs!$A$20:$G$29,6,FALSE)="Stipend Award",VLOOKUP(K245,Inputs!$A$7:$G$16,6,FALSE),0),0),0)</f>
        <v>0</v>
      </c>
      <c r="P245" s="48">
        <f ca="1">IFERROR(IF(J245=1,IF(VLOOKUP(K245,Inputs!$A$20:$G$29,7,FALSE)="Stipend Award",VLOOKUP(K245,Inputs!$A$7:$G$16,7,FALSE),0),0),0)</f>
        <v>0</v>
      </c>
      <c r="Q245" s="48">
        <f ca="1">IFERROR(IF(VLOOKUP(K245,Inputs!$A$20:$G$29,3,FALSE)="Base Increase",VLOOKUP(K245,Inputs!$A$7:$G$16,3,FALSE),0),0)</f>
        <v>0</v>
      </c>
      <c r="R245" s="48">
        <f ca="1">IFERROR(IF(VLOOKUP(K245,Inputs!$A$20:$G$29,4,FALSE)="Base Increase",VLOOKUP(K245,Inputs!$A$7:$G$16,4,FALSE),0),0)</f>
        <v>0</v>
      </c>
      <c r="S245" s="48">
        <f ca="1">IFERROR(IF(H245=1,IF(VLOOKUP(K245,Inputs!$A$20:$G$29,5,FALSE)="Base Increase",VLOOKUP(K245,Inputs!$A$7:$G$16,5,FALSE),0),0),0)</f>
        <v>0</v>
      </c>
      <c r="T245" s="48">
        <f ca="1">IFERROR(IF(I245=1,IF(VLOOKUP(K245,Inputs!$A$20:$G$29,6,FALSE)="Base Increase",VLOOKUP(K245,Inputs!$A$7:$G$16,6,FALSE),0),0),0)</f>
        <v>0</v>
      </c>
      <c r="U245" s="48">
        <f ca="1">IFERROR(IF(J245=1,IF(VLOOKUP(K245,Inputs!$A$20:$G$29,7,FALSE)="Base Increase",VLOOKUP(K245,Inputs!$A$7:$G$16,7,FALSE),0),0),0)</f>
        <v>0</v>
      </c>
      <c r="V245" s="48">
        <f t="shared" ca="1" si="16"/>
        <v>0</v>
      </c>
      <c r="W245" s="48">
        <f t="shared" ca="1" si="17"/>
        <v>0</v>
      </c>
      <c r="X245" s="48">
        <f t="shared" ca="1" si="18"/>
        <v>0</v>
      </c>
      <c r="Y245" s="48">
        <f t="shared" ca="1" si="19"/>
        <v>0</v>
      </c>
      <c r="Z245" s="48">
        <f ca="1">IF(AND(K245&lt;=4,X245&gt;Inputs!$B$32),MAX(C245,Inputs!$B$32),X245)</f>
        <v>0</v>
      </c>
      <c r="AA245" s="48">
        <f ca="1">IF(AND(K245&lt;=4,Y245&gt;Inputs!$B$32),MAX(C245,Inputs!$B$32),Y245)</f>
        <v>0</v>
      </c>
      <c r="AB245" s="48">
        <f ca="1">IF(AND(K245&lt;=7,Z245&gt;Inputs!$B$33),MAX(C245,Inputs!$B$33),Z245)</f>
        <v>0</v>
      </c>
      <c r="AC245" s="48">
        <f ca="1">IF(Y245&gt;Inputs!$B$34,Inputs!$B$34,AA245)</f>
        <v>0</v>
      </c>
      <c r="AD245" s="48">
        <f ca="1">IF(AB245&gt;Inputs!$B$34,Inputs!$B$34,AB245)</f>
        <v>0</v>
      </c>
      <c r="AE245" s="48">
        <f ca="1">IF(AC245&gt;Inputs!$B$34,Inputs!$B$34,AC245)</f>
        <v>0</v>
      </c>
      <c r="AF245" s="49">
        <f ca="1">IF(AND(E245=1,G245=0),Inputs!$B$3,AD245)</f>
        <v>0</v>
      </c>
      <c r="AG245" s="49">
        <f ca="1">IF(AND(E245=1,G245=0),Inputs!$B$3,AE245)</f>
        <v>0</v>
      </c>
    </row>
    <row r="246" spans="1:33" x14ac:dyDescent="0.25">
      <c r="A246" s="6">
        <f>'Salary and Rating'!A247</f>
        <v>0</v>
      </c>
      <c r="B246" s="6">
        <f>'Salary and Rating'!B247</f>
        <v>0</v>
      </c>
      <c r="C246" s="14">
        <f ca="1">'2012-2013'!AF246</f>
        <v>0</v>
      </c>
      <c r="D246" s="44">
        <f ca="1">IF('2012-2013'!G246=0,0,'2012-2013'!D246+1)</f>
        <v>0</v>
      </c>
      <c r="E246" s="48">
        <f>'2012-2013'!E246</f>
        <v>0</v>
      </c>
      <c r="F246" s="42">
        <f ca="1">IF('Salary and Rating'!F247=1,VLOOKUP(D246,'Attrition Probabilities'!$A$5:$E$45,2,TRUE),IF('Salary and Rating'!F247=2,VLOOKUP(D246,'Attrition Probabilities'!$A$5:$E$45,3,TRUE),IF('Salary and Rating'!F247=3,VLOOKUP(D246,'Attrition Probabilities'!$A$5:$E$45,4,TRUE),IF('Salary and Rating'!F247=4,VLOOKUP(D246,'Attrition Probabilities'!$A$5:$E$45,5,TRUE),0))))</f>
        <v>0</v>
      </c>
      <c r="G246" s="48">
        <f t="shared" ca="1" si="15"/>
        <v>0</v>
      </c>
      <c r="H246" s="48">
        <f ca="1">IF(E246=0,0,IF(RAND()&lt;'Demand Component Probability'!$B$4,1,0))</f>
        <v>0</v>
      </c>
      <c r="I246" s="48">
        <f ca="1">IF(E246=0,0,IF(RAND()&lt;'Demand Component Probability'!$B$5,1,0))</f>
        <v>0</v>
      </c>
      <c r="J246" s="48">
        <f ca="1">IF(E246=0,0,IF(RAND()&lt;'Demand Component Probability'!$B$6,1,0))</f>
        <v>0</v>
      </c>
      <c r="K246" s="48">
        <f ca="1">'Salary and Rating'!L247</f>
        <v>0</v>
      </c>
      <c r="L246" s="48">
        <f ca="1">IFERROR(IF(VLOOKUP(K246,Inputs!$A$20:$G$29,3,FALSE)="Stipend Award",VLOOKUP(K246,Inputs!$A$7:$G$16,3,FALSE),0),0)</f>
        <v>0</v>
      </c>
      <c r="M246" s="48">
        <f ca="1">IFERROR(IF(VLOOKUP(K246,Inputs!$A$20:$G$29,4,FALSE)="Stipend Award",VLOOKUP(K246,Inputs!$A$7:$G$16,4,FALSE),0),0)</f>
        <v>0</v>
      </c>
      <c r="N246" s="48">
        <f ca="1">IFERROR(IF(H246=1,IF(VLOOKUP(K246,Inputs!$A$20:$G$29,5,FALSE)="Stipend Award",VLOOKUP(K246,Inputs!$A$7:$G$16,5,FALSE),0),0),0)</f>
        <v>0</v>
      </c>
      <c r="O246" s="48">
        <f ca="1">IFERROR(IF(I246=1,IF(VLOOKUP(K246,Inputs!$A$20:$G$29,6,FALSE)="Stipend Award",VLOOKUP(K246,Inputs!$A$7:$G$16,6,FALSE),0),0),0)</f>
        <v>0</v>
      </c>
      <c r="P246" s="48">
        <f ca="1">IFERROR(IF(J246=1,IF(VLOOKUP(K246,Inputs!$A$20:$G$29,7,FALSE)="Stipend Award",VLOOKUP(K246,Inputs!$A$7:$G$16,7,FALSE),0),0),0)</f>
        <v>0</v>
      </c>
      <c r="Q246" s="48">
        <f ca="1">IFERROR(IF(VLOOKUP(K246,Inputs!$A$20:$G$29,3,FALSE)="Base Increase",VLOOKUP(K246,Inputs!$A$7:$G$16,3,FALSE),0),0)</f>
        <v>0</v>
      </c>
      <c r="R246" s="48">
        <f ca="1">IFERROR(IF(VLOOKUP(K246,Inputs!$A$20:$G$29,4,FALSE)="Base Increase",VLOOKUP(K246,Inputs!$A$7:$G$16,4,FALSE),0),0)</f>
        <v>0</v>
      </c>
      <c r="S246" s="48">
        <f ca="1">IFERROR(IF(H246=1,IF(VLOOKUP(K246,Inputs!$A$20:$G$29,5,FALSE)="Base Increase",VLOOKUP(K246,Inputs!$A$7:$G$16,5,FALSE),0),0),0)</f>
        <v>0</v>
      </c>
      <c r="T246" s="48">
        <f ca="1">IFERROR(IF(I246=1,IF(VLOOKUP(K246,Inputs!$A$20:$G$29,6,FALSE)="Base Increase",VLOOKUP(K246,Inputs!$A$7:$G$16,6,FALSE),0),0),0)</f>
        <v>0</v>
      </c>
      <c r="U246" s="48">
        <f ca="1">IFERROR(IF(J246=1,IF(VLOOKUP(K246,Inputs!$A$20:$G$29,7,FALSE)="Base Increase",VLOOKUP(K246,Inputs!$A$7:$G$16,7,FALSE),0),0),0)</f>
        <v>0</v>
      </c>
      <c r="V246" s="48">
        <f t="shared" ca="1" si="16"/>
        <v>0</v>
      </c>
      <c r="W246" s="48">
        <f t="shared" ca="1" si="17"/>
        <v>0</v>
      </c>
      <c r="X246" s="48">
        <f t="shared" ca="1" si="18"/>
        <v>0</v>
      </c>
      <c r="Y246" s="48">
        <f t="shared" ca="1" si="19"/>
        <v>0</v>
      </c>
      <c r="Z246" s="48">
        <f ca="1">IF(AND(K246&lt;=4,X246&gt;Inputs!$B$32),MAX(C246,Inputs!$B$32),X246)</f>
        <v>0</v>
      </c>
      <c r="AA246" s="48">
        <f ca="1">IF(AND(K246&lt;=4,Y246&gt;Inputs!$B$32),MAX(C246,Inputs!$B$32),Y246)</f>
        <v>0</v>
      </c>
      <c r="AB246" s="48">
        <f ca="1">IF(AND(K246&lt;=7,Z246&gt;Inputs!$B$33),MAX(C246,Inputs!$B$33),Z246)</f>
        <v>0</v>
      </c>
      <c r="AC246" s="48">
        <f ca="1">IF(Y246&gt;Inputs!$B$34,Inputs!$B$34,AA246)</f>
        <v>0</v>
      </c>
      <c r="AD246" s="48">
        <f ca="1">IF(AB246&gt;Inputs!$B$34,Inputs!$B$34,AB246)</f>
        <v>0</v>
      </c>
      <c r="AE246" s="48">
        <f ca="1">IF(AC246&gt;Inputs!$B$34,Inputs!$B$34,AC246)</f>
        <v>0</v>
      </c>
      <c r="AF246" s="49">
        <f ca="1">IF(AND(E246=1,G246=0),Inputs!$B$3,AD246)</f>
        <v>0</v>
      </c>
      <c r="AG246" s="49">
        <f ca="1">IF(AND(E246=1,G246=0),Inputs!$B$3,AE246)</f>
        <v>0</v>
      </c>
    </row>
    <row r="247" spans="1:33" x14ac:dyDescent="0.25">
      <c r="A247" s="6">
        <f>'Salary and Rating'!A248</f>
        <v>0</v>
      </c>
      <c r="B247" s="6">
        <f>'Salary and Rating'!B248</f>
        <v>0</v>
      </c>
      <c r="C247" s="14">
        <f ca="1">'2012-2013'!AF247</f>
        <v>0</v>
      </c>
      <c r="D247" s="44">
        <f ca="1">IF('2012-2013'!G247=0,0,'2012-2013'!D247+1)</f>
        <v>0</v>
      </c>
      <c r="E247" s="48">
        <f>'2012-2013'!E247</f>
        <v>0</v>
      </c>
      <c r="F247" s="42">
        <f ca="1">IF('Salary and Rating'!F248=1,VLOOKUP(D247,'Attrition Probabilities'!$A$5:$E$45,2,TRUE),IF('Salary and Rating'!F248=2,VLOOKUP(D247,'Attrition Probabilities'!$A$5:$E$45,3,TRUE),IF('Salary and Rating'!F248=3,VLOOKUP(D247,'Attrition Probabilities'!$A$5:$E$45,4,TRUE),IF('Salary and Rating'!F248=4,VLOOKUP(D247,'Attrition Probabilities'!$A$5:$E$45,5,TRUE),0))))</f>
        <v>0</v>
      </c>
      <c r="G247" s="48">
        <f t="shared" ca="1" si="15"/>
        <v>0</v>
      </c>
      <c r="H247" s="48">
        <f ca="1">IF(E247=0,0,IF(RAND()&lt;'Demand Component Probability'!$B$4,1,0))</f>
        <v>0</v>
      </c>
      <c r="I247" s="48">
        <f ca="1">IF(E247=0,0,IF(RAND()&lt;'Demand Component Probability'!$B$5,1,0))</f>
        <v>0</v>
      </c>
      <c r="J247" s="48">
        <f ca="1">IF(E247=0,0,IF(RAND()&lt;'Demand Component Probability'!$B$6,1,0))</f>
        <v>0</v>
      </c>
      <c r="K247" s="48">
        <f ca="1">'Salary and Rating'!L248</f>
        <v>0</v>
      </c>
      <c r="L247" s="48">
        <f ca="1">IFERROR(IF(VLOOKUP(K247,Inputs!$A$20:$G$29,3,FALSE)="Stipend Award",VLOOKUP(K247,Inputs!$A$7:$G$16,3,FALSE),0),0)</f>
        <v>0</v>
      </c>
      <c r="M247" s="48">
        <f ca="1">IFERROR(IF(VLOOKUP(K247,Inputs!$A$20:$G$29,4,FALSE)="Stipend Award",VLOOKUP(K247,Inputs!$A$7:$G$16,4,FALSE),0),0)</f>
        <v>0</v>
      </c>
      <c r="N247" s="48">
        <f ca="1">IFERROR(IF(H247=1,IF(VLOOKUP(K247,Inputs!$A$20:$G$29,5,FALSE)="Stipend Award",VLOOKUP(K247,Inputs!$A$7:$G$16,5,FALSE),0),0),0)</f>
        <v>0</v>
      </c>
      <c r="O247" s="48">
        <f ca="1">IFERROR(IF(I247=1,IF(VLOOKUP(K247,Inputs!$A$20:$G$29,6,FALSE)="Stipend Award",VLOOKUP(K247,Inputs!$A$7:$G$16,6,FALSE),0),0),0)</f>
        <v>0</v>
      </c>
      <c r="P247" s="48">
        <f ca="1">IFERROR(IF(J247=1,IF(VLOOKUP(K247,Inputs!$A$20:$G$29,7,FALSE)="Stipend Award",VLOOKUP(K247,Inputs!$A$7:$G$16,7,FALSE),0),0),0)</f>
        <v>0</v>
      </c>
      <c r="Q247" s="48">
        <f ca="1">IFERROR(IF(VLOOKUP(K247,Inputs!$A$20:$G$29,3,FALSE)="Base Increase",VLOOKUP(K247,Inputs!$A$7:$G$16,3,FALSE),0),0)</f>
        <v>0</v>
      </c>
      <c r="R247" s="48">
        <f ca="1">IFERROR(IF(VLOOKUP(K247,Inputs!$A$20:$G$29,4,FALSE)="Base Increase",VLOOKUP(K247,Inputs!$A$7:$G$16,4,FALSE),0),0)</f>
        <v>0</v>
      </c>
      <c r="S247" s="48">
        <f ca="1">IFERROR(IF(H247=1,IF(VLOOKUP(K247,Inputs!$A$20:$G$29,5,FALSE)="Base Increase",VLOOKUP(K247,Inputs!$A$7:$G$16,5,FALSE),0),0),0)</f>
        <v>0</v>
      </c>
      <c r="T247" s="48">
        <f ca="1">IFERROR(IF(I247=1,IF(VLOOKUP(K247,Inputs!$A$20:$G$29,6,FALSE)="Base Increase",VLOOKUP(K247,Inputs!$A$7:$G$16,6,FALSE),0),0),0)</f>
        <v>0</v>
      </c>
      <c r="U247" s="48">
        <f ca="1">IFERROR(IF(J247=1,IF(VLOOKUP(K247,Inputs!$A$20:$G$29,7,FALSE)="Base Increase",VLOOKUP(K247,Inputs!$A$7:$G$16,7,FALSE),0),0),0)</f>
        <v>0</v>
      </c>
      <c r="V247" s="48">
        <f t="shared" ca="1" si="16"/>
        <v>0</v>
      </c>
      <c r="W247" s="48">
        <f t="shared" ca="1" si="17"/>
        <v>0</v>
      </c>
      <c r="X247" s="48">
        <f t="shared" ca="1" si="18"/>
        <v>0</v>
      </c>
      <c r="Y247" s="48">
        <f t="shared" ca="1" si="19"/>
        <v>0</v>
      </c>
      <c r="Z247" s="48">
        <f ca="1">IF(AND(K247&lt;=4,X247&gt;Inputs!$B$32),MAX(C247,Inputs!$B$32),X247)</f>
        <v>0</v>
      </c>
      <c r="AA247" s="48">
        <f ca="1">IF(AND(K247&lt;=4,Y247&gt;Inputs!$B$32),MAX(C247,Inputs!$B$32),Y247)</f>
        <v>0</v>
      </c>
      <c r="AB247" s="48">
        <f ca="1">IF(AND(K247&lt;=7,Z247&gt;Inputs!$B$33),MAX(C247,Inputs!$B$33),Z247)</f>
        <v>0</v>
      </c>
      <c r="AC247" s="48">
        <f ca="1">IF(Y247&gt;Inputs!$B$34,Inputs!$B$34,AA247)</f>
        <v>0</v>
      </c>
      <c r="AD247" s="48">
        <f ca="1">IF(AB247&gt;Inputs!$B$34,Inputs!$B$34,AB247)</f>
        <v>0</v>
      </c>
      <c r="AE247" s="48">
        <f ca="1">IF(AC247&gt;Inputs!$B$34,Inputs!$B$34,AC247)</f>
        <v>0</v>
      </c>
      <c r="AF247" s="49">
        <f ca="1">IF(AND(E247=1,G247=0),Inputs!$B$3,AD247)</f>
        <v>0</v>
      </c>
      <c r="AG247" s="49">
        <f ca="1">IF(AND(E247=1,G247=0),Inputs!$B$3,AE247)</f>
        <v>0</v>
      </c>
    </row>
    <row r="248" spans="1:33" x14ac:dyDescent="0.25">
      <c r="A248" s="6">
        <f>'Salary and Rating'!A249</f>
        <v>0</v>
      </c>
      <c r="B248" s="6">
        <f>'Salary and Rating'!B249</f>
        <v>0</v>
      </c>
      <c r="C248" s="14">
        <f ca="1">'2012-2013'!AF248</f>
        <v>0</v>
      </c>
      <c r="D248" s="44">
        <f ca="1">IF('2012-2013'!G248=0,0,'2012-2013'!D248+1)</f>
        <v>0</v>
      </c>
      <c r="E248" s="48">
        <f>'2012-2013'!E248</f>
        <v>0</v>
      </c>
      <c r="F248" s="42">
        <f ca="1">IF('Salary and Rating'!F249=1,VLOOKUP(D248,'Attrition Probabilities'!$A$5:$E$45,2,TRUE),IF('Salary and Rating'!F249=2,VLOOKUP(D248,'Attrition Probabilities'!$A$5:$E$45,3,TRUE),IF('Salary and Rating'!F249=3,VLOOKUP(D248,'Attrition Probabilities'!$A$5:$E$45,4,TRUE),IF('Salary and Rating'!F249=4,VLOOKUP(D248,'Attrition Probabilities'!$A$5:$E$45,5,TRUE),0))))</f>
        <v>0</v>
      </c>
      <c r="G248" s="48">
        <f t="shared" ca="1" si="15"/>
        <v>0</v>
      </c>
      <c r="H248" s="48">
        <f ca="1">IF(E248=0,0,IF(RAND()&lt;'Demand Component Probability'!$B$4,1,0))</f>
        <v>0</v>
      </c>
      <c r="I248" s="48">
        <f ca="1">IF(E248=0,0,IF(RAND()&lt;'Demand Component Probability'!$B$5,1,0))</f>
        <v>0</v>
      </c>
      <c r="J248" s="48">
        <f ca="1">IF(E248=0,0,IF(RAND()&lt;'Demand Component Probability'!$B$6,1,0))</f>
        <v>0</v>
      </c>
      <c r="K248" s="48">
        <f ca="1">'Salary and Rating'!L249</f>
        <v>0</v>
      </c>
      <c r="L248" s="48">
        <f ca="1">IFERROR(IF(VLOOKUP(K248,Inputs!$A$20:$G$29,3,FALSE)="Stipend Award",VLOOKUP(K248,Inputs!$A$7:$G$16,3,FALSE),0),0)</f>
        <v>0</v>
      </c>
      <c r="M248" s="48">
        <f ca="1">IFERROR(IF(VLOOKUP(K248,Inputs!$A$20:$G$29,4,FALSE)="Stipend Award",VLOOKUP(K248,Inputs!$A$7:$G$16,4,FALSE),0),0)</f>
        <v>0</v>
      </c>
      <c r="N248" s="48">
        <f ca="1">IFERROR(IF(H248=1,IF(VLOOKUP(K248,Inputs!$A$20:$G$29,5,FALSE)="Stipend Award",VLOOKUP(K248,Inputs!$A$7:$G$16,5,FALSE),0),0),0)</f>
        <v>0</v>
      </c>
      <c r="O248" s="48">
        <f ca="1">IFERROR(IF(I248=1,IF(VLOOKUP(K248,Inputs!$A$20:$G$29,6,FALSE)="Stipend Award",VLOOKUP(K248,Inputs!$A$7:$G$16,6,FALSE),0),0),0)</f>
        <v>0</v>
      </c>
      <c r="P248" s="48">
        <f ca="1">IFERROR(IF(J248=1,IF(VLOOKUP(K248,Inputs!$A$20:$G$29,7,FALSE)="Stipend Award",VLOOKUP(K248,Inputs!$A$7:$G$16,7,FALSE),0),0),0)</f>
        <v>0</v>
      </c>
      <c r="Q248" s="48">
        <f ca="1">IFERROR(IF(VLOOKUP(K248,Inputs!$A$20:$G$29,3,FALSE)="Base Increase",VLOOKUP(K248,Inputs!$A$7:$G$16,3,FALSE),0),0)</f>
        <v>0</v>
      </c>
      <c r="R248" s="48">
        <f ca="1">IFERROR(IF(VLOOKUP(K248,Inputs!$A$20:$G$29,4,FALSE)="Base Increase",VLOOKUP(K248,Inputs!$A$7:$G$16,4,FALSE),0),0)</f>
        <v>0</v>
      </c>
      <c r="S248" s="48">
        <f ca="1">IFERROR(IF(H248=1,IF(VLOOKUP(K248,Inputs!$A$20:$G$29,5,FALSE)="Base Increase",VLOOKUP(K248,Inputs!$A$7:$G$16,5,FALSE),0),0),0)</f>
        <v>0</v>
      </c>
      <c r="T248" s="48">
        <f ca="1">IFERROR(IF(I248=1,IF(VLOOKUP(K248,Inputs!$A$20:$G$29,6,FALSE)="Base Increase",VLOOKUP(K248,Inputs!$A$7:$G$16,6,FALSE),0),0),0)</f>
        <v>0</v>
      </c>
      <c r="U248" s="48">
        <f ca="1">IFERROR(IF(J248=1,IF(VLOOKUP(K248,Inputs!$A$20:$G$29,7,FALSE)="Base Increase",VLOOKUP(K248,Inputs!$A$7:$G$16,7,FALSE),0),0),0)</f>
        <v>0</v>
      </c>
      <c r="V248" s="48">
        <f t="shared" ca="1" si="16"/>
        <v>0</v>
      </c>
      <c r="W248" s="48">
        <f t="shared" ca="1" si="17"/>
        <v>0</v>
      </c>
      <c r="X248" s="48">
        <f t="shared" ca="1" si="18"/>
        <v>0</v>
      </c>
      <c r="Y248" s="48">
        <f t="shared" ca="1" si="19"/>
        <v>0</v>
      </c>
      <c r="Z248" s="48">
        <f ca="1">IF(AND(K248&lt;=4,X248&gt;Inputs!$B$32),MAX(C248,Inputs!$B$32),X248)</f>
        <v>0</v>
      </c>
      <c r="AA248" s="48">
        <f ca="1">IF(AND(K248&lt;=4,Y248&gt;Inputs!$B$32),MAX(C248,Inputs!$B$32),Y248)</f>
        <v>0</v>
      </c>
      <c r="AB248" s="48">
        <f ca="1">IF(AND(K248&lt;=7,Z248&gt;Inputs!$B$33),MAX(C248,Inputs!$B$33),Z248)</f>
        <v>0</v>
      </c>
      <c r="AC248" s="48">
        <f ca="1">IF(Y248&gt;Inputs!$B$34,Inputs!$B$34,AA248)</f>
        <v>0</v>
      </c>
      <c r="AD248" s="48">
        <f ca="1">IF(AB248&gt;Inputs!$B$34,Inputs!$B$34,AB248)</f>
        <v>0</v>
      </c>
      <c r="AE248" s="48">
        <f ca="1">IF(AC248&gt;Inputs!$B$34,Inputs!$B$34,AC248)</f>
        <v>0</v>
      </c>
      <c r="AF248" s="49">
        <f ca="1">IF(AND(E248=1,G248=0),Inputs!$B$3,AD248)</f>
        <v>0</v>
      </c>
      <c r="AG248" s="49">
        <f ca="1">IF(AND(E248=1,G248=0),Inputs!$B$3,AE248)</f>
        <v>0</v>
      </c>
    </row>
    <row r="249" spans="1:33" x14ac:dyDescent="0.25">
      <c r="A249" s="6">
        <f>'Salary and Rating'!A250</f>
        <v>0</v>
      </c>
      <c r="B249" s="6">
        <f>'Salary and Rating'!B250</f>
        <v>0</v>
      </c>
      <c r="C249" s="14">
        <f ca="1">'2012-2013'!AF249</f>
        <v>0</v>
      </c>
      <c r="D249" s="44">
        <f ca="1">IF('2012-2013'!G249=0,0,'2012-2013'!D249+1)</f>
        <v>0</v>
      </c>
      <c r="E249" s="48">
        <f>'2012-2013'!E249</f>
        <v>0</v>
      </c>
      <c r="F249" s="42">
        <f ca="1">IF('Salary and Rating'!F250=1,VLOOKUP(D249,'Attrition Probabilities'!$A$5:$E$45,2,TRUE),IF('Salary and Rating'!F250=2,VLOOKUP(D249,'Attrition Probabilities'!$A$5:$E$45,3,TRUE),IF('Salary and Rating'!F250=3,VLOOKUP(D249,'Attrition Probabilities'!$A$5:$E$45,4,TRUE),IF('Salary and Rating'!F250=4,VLOOKUP(D249,'Attrition Probabilities'!$A$5:$E$45,5,TRUE),0))))</f>
        <v>0</v>
      </c>
      <c r="G249" s="48">
        <f t="shared" ca="1" si="15"/>
        <v>0</v>
      </c>
      <c r="H249" s="48">
        <f ca="1">IF(E249=0,0,IF(RAND()&lt;'Demand Component Probability'!$B$4,1,0))</f>
        <v>0</v>
      </c>
      <c r="I249" s="48">
        <f ca="1">IF(E249=0,0,IF(RAND()&lt;'Demand Component Probability'!$B$5,1,0))</f>
        <v>0</v>
      </c>
      <c r="J249" s="48">
        <f ca="1">IF(E249=0,0,IF(RAND()&lt;'Demand Component Probability'!$B$6,1,0))</f>
        <v>0</v>
      </c>
      <c r="K249" s="48">
        <f ca="1">'Salary and Rating'!L250</f>
        <v>0</v>
      </c>
      <c r="L249" s="48">
        <f ca="1">IFERROR(IF(VLOOKUP(K249,Inputs!$A$20:$G$29,3,FALSE)="Stipend Award",VLOOKUP(K249,Inputs!$A$7:$G$16,3,FALSE),0),0)</f>
        <v>0</v>
      </c>
      <c r="M249" s="48">
        <f ca="1">IFERROR(IF(VLOOKUP(K249,Inputs!$A$20:$G$29,4,FALSE)="Stipend Award",VLOOKUP(K249,Inputs!$A$7:$G$16,4,FALSE),0),0)</f>
        <v>0</v>
      </c>
      <c r="N249" s="48">
        <f ca="1">IFERROR(IF(H249=1,IF(VLOOKUP(K249,Inputs!$A$20:$G$29,5,FALSE)="Stipend Award",VLOOKUP(K249,Inputs!$A$7:$G$16,5,FALSE),0),0),0)</f>
        <v>0</v>
      </c>
      <c r="O249" s="48">
        <f ca="1">IFERROR(IF(I249=1,IF(VLOOKUP(K249,Inputs!$A$20:$G$29,6,FALSE)="Stipend Award",VLOOKUP(K249,Inputs!$A$7:$G$16,6,FALSE),0),0),0)</f>
        <v>0</v>
      </c>
      <c r="P249" s="48">
        <f ca="1">IFERROR(IF(J249=1,IF(VLOOKUP(K249,Inputs!$A$20:$G$29,7,FALSE)="Stipend Award",VLOOKUP(K249,Inputs!$A$7:$G$16,7,FALSE),0),0),0)</f>
        <v>0</v>
      </c>
      <c r="Q249" s="48">
        <f ca="1">IFERROR(IF(VLOOKUP(K249,Inputs!$A$20:$G$29,3,FALSE)="Base Increase",VLOOKUP(K249,Inputs!$A$7:$G$16,3,FALSE),0),0)</f>
        <v>0</v>
      </c>
      <c r="R249" s="48">
        <f ca="1">IFERROR(IF(VLOOKUP(K249,Inputs!$A$20:$G$29,4,FALSE)="Base Increase",VLOOKUP(K249,Inputs!$A$7:$G$16,4,FALSE),0),0)</f>
        <v>0</v>
      </c>
      <c r="S249" s="48">
        <f ca="1">IFERROR(IF(H249=1,IF(VLOOKUP(K249,Inputs!$A$20:$G$29,5,FALSE)="Base Increase",VLOOKUP(K249,Inputs!$A$7:$G$16,5,FALSE),0),0),0)</f>
        <v>0</v>
      </c>
      <c r="T249" s="48">
        <f ca="1">IFERROR(IF(I249=1,IF(VLOOKUP(K249,Inputs!$A$20:$G$29,6,FALSE)="Base Increase",VLOOKUP(K249,Inputs!$A$7:$G$16,6,FALSE),0),0),0)</f>
        <v>0</v>
      </c>
      <c r="U249" s="48">
        <f ca="1">IFERROR(IF(J249=1,IF(VLOOKUP(K249,Inputs!$A$20:$G$29,7,FALSE)="Base Increase",VLOOKUP(K249,Inputs!$A$7:$G$16,7,FALSE),0),0),0)</f>
        <v>0</v>
      </c>
      <c r="V249" s="48">
        <f t="shared" ca="1" si="16"/>
        <v>0</v>
      </c>
      <c r="W249" s="48">
        <f t="shared" ca="1" si="17"/>
        <v>0</v>
      </c>
      <c r="X249" s="48">
        <f t="shared" ca="1" si="18"/>
        <v>0</v>
      </c>
      <c r="Y249" s="48">
        <f t="shared" ca="1" si="19"/>
        <v>0</v>
      </c>
      <c r="Z249" s="48">
        <f ca="1">IF(AND(K249&lt;=4,X249&gt;Inputs!$B$32),MAX(C249,Inputs!$B$32),X249)</f>
        <v>0</v>
      </c>
      <c r="AA249" s="48">
        <f ca="1">IF(AND(K249&lt;=4,Y249&gt;Inputs!$B$32),MAX(C249,Inputs!$B$32),Y249)</f>
        <v>0</v>
      </c>
      <c r="AB249" s="48">
        <f ca="1">IF(AND(K249&lt;=7,Z249&gt;Inputs!$B$33),MAX(C249,Inputs!$B$33),Z249)</f>
        <v>0</v>
      </c>
      <c r="AC249" s="48">
        <f ca="1">IF(Y249&gt;Inputs!$B$34,Inputs!$B$34,AA249)</f>
        <v>0</v>
      </c>
      <c r="AD249" s="48">
        <f ca="1">IF(AB249&gt;Inputs!$B$34,Inputs!$B$34,AB249)</f>
        <v>0</v>
      </c>
      <c r="AE249" s="48">
        <f ca="1">IF(AC249&gt;Inputs!$B$34,Inputs!$B$34,AC249)</f>
        <v>0</v>
      </c>
      <c r="AF249" s="49">
        <f ca="1">IF(AND(E249=1,G249=0),Inputs!$B$3,AD249)</f>
        <v>0</v>
      </c>
      <c r="AG249" s="49">
        <f ca="1">IF(AND(E249=1,G249=0),Inputs!$B$3,AE249)</f>
        <v>0</v>
      </c>
    </row>
    <row r="250" spans="1:33" x14ac:dyDescent="0.25">
      <c r="A250" s="6">
        <f>'Salary and Rating'!A251</f>
        <v>0</v>
      </c>
      <c r="B250" s="6">
        <f>'Salary and Rating'!B251</f>
        <v>0</v>
      </c>
      <c r="C250" s="14">
        <f ca="1">'2012-2013'!AF250</f>
        <v>0</v>
      </c>
      <c r="D250" s="44">
        <f ca="1">IF('2012-2013'!G250=0,0,'2012-2013'!D250+1)</f>
        <v>0</v>
      </c>
      <c r="E250" s="48">
        <f>'2012-2013'!E250</f>
        <v>0</v>
      </c>
      <c r="F250" s="42">
        <f ca="1">IF('Salary and Rating'!F251=1,VLOOKUP(D250,'Attrition Probabilities'!$A$5:$E$45,2,TRUE),IF('Salary and Rating'!F251=2,VLOOKUP(D250,'Attrition Probabilities'!$A$5:$E$45,3,TRUE),IF('Salary and Rating'!F251=3,VLOOKUP(D250,'Attrition Probabilities'!$A$5:$E$45,4,TRUE),IF('Salary and Rating'!F251=4,VLOOKUP(D250,'Attrition Probabilities'!$A$5:$E$45,5,TRUE),0))))</f>
        <v>0</v>
      </c>
      <c r="G250" s="48">
        <f t="shared" ca="1" si="15"/>
        <v>0</v>
      </c>
      <c r="H250" s="48">
        <f ca="1">IF(E250=0,0,IF(RAND()&lt;'Demand Component Probability'!$B$4,1,0))</f>
        <v>0</v>
      </c>
      <c r="I250" s="48">
        <f ca="1">IF(E250=0,0,IF(RAND()&lt;'Demand Component Probability'!$B$5,1,0))</f>
        <v>0</v>
      </c>
      <c r="J250" s="48">
        <f ca="1">IF(E250=0,0,IF(RAND()&lt;'Demand Component Probability'!$B$6,1,0))</f>
        <v>0</v>
      </c>
      <c r="K250" s="48">
        <f ca="1">'Salary and Rating'!L251</f>
        <v>0</v>
      </c>
      <c r="L250" s="48">
        <f ca="1">IFERROR(IF(VLOOKUP(K250,Inputs!$A$20:$G$29,3,FALSE)="Stipend Award",VLOOKUP(K250,Inputs!$A$7:$G$16,3,FALSE),0),0)</f>
        <v>0</v>
      </c>
      <c r="M250" s="48">
        <f ca="1">IFERROR(IF(VLOOKUP(K250,Inputs!$A$20:$G$29,4,FALSE)="Stipend Award",VLOOKUP(K250,Inputs!$A$7:$G$16,4,FALSE),0),0)</f>
        <v>0</v>
      </c>
      <c r="N250" s="48">
        <f ca="1">IFERROR(IF(H250=1,IF(VLOOKUP(K250,Inputs!$A$20:$G$29,5,FALSE)="Stipend Award",VLOOKUP(K250,Inputs!$A$7:$G$16,5,FALSE),0),0),0)</f>
        <v>0</v>
      </c>
      <c r="O250" s="48">
        <f ca="1">IFERROR(IF(I250=1,IF(VLOOKUP(K250,Inputs!$A$20:$G$29,6,FALSE)="Stipend Award",VLOOKUP(K250,Inputs!$A$7:$G$16,6,FALSE),0),0),0)</f>
        <v>0</v>
      </c>
      <c r="P250" s="48">
        <f ca="1">IFERROR(IF(J250=1,IF(VLOOKUP(K250,Inputs!$A$20:$G$29,7,FALSE)="Stipend Award",VLOOKUP(K250,Inputs!$A$7:$G$16,7,FALSE),0),0),0)</f>
        <v>0</v>
      </c>
      <c r="Q250" s="48">
        <f ca="1">IFERROR(IF(VLOOKUP(K250,Inputs!$A$20:$G$29,3,FALSE)="Base Increase",VLOOKUP(K250,Inputs!$A$7:$G$16,3,FALSE),0),0)</f>
        <v>0</v>
      </c>
      <c r="R250" s="48">
        <f ca="1">IFERROR(IF(VLOOKUP(K250,Inputs!$A$20:$G$29,4,FALSE)="Base Increase",VLOOKUP(K250,Inputs!$A$7:$G$16,4,FALSE),0),0)</f>
        <v>0</v>
      </c>
      <c r="S250" s="48">
        <f ca="1">IFERROR(IF(H250=1,IF(VLOOKUP(K250,Inputs!$A$20:$G$29,5,FALSE)="Base Increase",VLOOKUP(K250,Inputs!$A$7:$G$16,5,FALSE),0),0),0)</f>
        <v>0</v>
      </c>
      <c r="T250" s="48">
        <f ca="1">IFERROR(IF(I250=1,IF(VLOOKUP(K250,Inputs!$A$20:$G$29,6,FALSE)="Base Increase",VLOOKUP(K250,Inputs!$A$7:$G$16,6,FALSE),0),0),0)</f>
        <v>0</v>
      </c>
      <c r="U250" s="48">
        <f ca="1">IFERROR(IF(J250=1,IF(VLOOKUP(K250,Inputs!$A$20:$G$29,7,FALSE)="Base Increase",VLOOKUP(K250,Inputs!$A$7:$G$16,7,FALSE),0),0),0)</f>
        <v>0</v>
      </c>
      <c r="V250" s="48">
        <f t="shared" ca="1" si="16"/>
        <v>0</v>
      </c>
      <c r="W250" s="48">
        <f t="shared" ca="1" si="17"/>
        <v>0</v>
      </c>
      <c r="X250" s="48">
        <f t="shared" ca="1" si="18"/>
        <v>0</v>
      </c>
      <c r="Y250" s="48">
        <f t="shared" ca="1" si="19"/>
        <v>0</v>
      </c>
      <c r="Z250" s="48">
        <f ca="1">IF(AND(K250&lt;=4,X250&gt;Inputs!$B$32),MAX(C250,Inputs!$B$32),X250)</f>
        <v>0</v>
      </c>
      <c r="AA250" s="48">
        <f ca="1">IF(AND(K250&lt;=4,Y250&gt;Inputs!$B$32),MAX(C250,Inputs!$B$32),Y250)</f>
        <v>0</v>
      </c>
      <c r="AB250" s="48">
        <f ca="1">IF(AND(K250&lt;=7,Z250&gt;Inputs!$B$33),MAX(C250,Inputs!$B$33),Z250)</f>
        <v>0</v>
      </c>
      <c r="AC250" s="48">
        <f ca="1">IF(Y250&gt;Inputs!$B$34,Inputs!$B$34,AA250)</f>
        <v>0</v>
      </c>
      <c r="AD250" s="48">
        <f ca="1">IF(AB250&gt;Inputs!$B$34,Inputs!$B$34,AB250)</f>
        <v>0</v>
      </c>
      <c r="AE250" s="48">
        <f ca="1">IF(AC250&gt;Inputs!$B$34,Inputs!$B$34,AC250)</f>
        <v>0</v>
      </c>
      <c r="AF250" s="49">
        <f ca="1">IF(AND(E250=1,G250=0),Inputs!$B$3,AD250)</f>
        <v>0</v>
      </c>
      <c r="AG250" s="49">
        <f ca="1">IF(AND(E250=1,G250=0),Inputs!$B$3,AE250)</f>
        <v>0</v>
      </c>
    </row>
    <row r="251" spans="1:33" x14ac:dyDescent="0.25">
      <c r="A251" s="6">
        <f>'Salary and Rating'!A252</f>
        <v>0</v>
      </c>
      <c r="B251" s="6">
        <f>'Salary and Rating'!B252</f>
        <v>0</v>
      </c>
      <c r="C251" s="14">
        <f ca="1">'2012-2013'!AF251</f>
        <v>0</v>
      </c>
      <c r="D251" s="44">
        <f ca="1">IF('2012-2013'!G251=0,0,'2012-2013'!D251+1)</f>
        <v>0</v>
      </c>
      <c r="E251" s="48">
        <f>'2012-2013'!E251</f>
        <v>0</v>
      </c>
      <c r="F251" s="42">
        <f ca="1">IF('Salary and Rating'!F252=1,VLOOKUP(D251,'Attrition Probabilities'!$A$5:$E$45,2,TRUE),IF('Salary and Rating'!F252=2,VLOOKUP(D251,'Attrition Probabilities'!$A$5:$E$45,3,TRUE),IF('Salary and Rating'!F252=3,VLOOKUP(D251,'Attrition Probabilities'!$A$5:$E$45,4,TRUE),IF('Salary and Rating'!F252=4,VLOOKUP(D251,'Attrition Probabilities'!$A$5:$E$45,5,TRUE),0))))</f>
        <v>0</v>
      </c>
      <c r="G251" s="48">
        <f t="shared" ca="1" si="15"/>
        <v>0</v>
      </c>
      <c r="H251" s="48">
        <f ca="1">IF(E251=0,0,IF(RAND()&lt;'Demand Component Probability'!$B$4,1,0))</f>
        <v>0</v>
      </c>
      <c r="I251" s="48">
        <f ca="1">IF(E251=0,0,IF(RAND()&lt;'Demand Component Probability'!$B$5,1,0))</f>
        <v>0</v>
      </c>
      <c r="J251" s="48">
        <f ca="1">IF(E251=0,0,IF(RAND()&lt;'Demand Component Probability'!$B$6,1,0))</f>
        <v>0</v>
      </c>
      <c r="K251" s="48">
        <f ca="1">'Salary and Rating'!L252</f>
        <v>0</v>
      </c>
      <c r="L251" s="48">
        <f ca="1">IFERROR(IF(VLOOKUP(K251,Inputs!$A$20:$G$29,3,FALSE)="Stipend Award",VLOOKUP(K251,Inputs!$A$7:$G$16,3,FALSE),0),0)</f>
        <v>0</v>
      </c>
      <c r="M251" s="48">
        <f ca="1">IFERROR(IF(VLOOKUP(K251,Inputs!$A$20:$G$29,4,FALSE)="Stipend Award",VLOOKUP(K251,Inputs!$A$7:$G$16,4,FALSE),0),0)</f>
        <v>0</v>
      </c>
      <c r="N251" s="48">
        <f ca="1">IFERROR(IF(H251=1,IF(VLOOKUP(K251,Inputs!$A$20:$G$29,5,FALSE)="Stipend Award",VLOOKUP(K251,Inputs!$A$7:$G$16,5,FALSE),0),0),0)</f>
        <v>0</v>
      </c>
      <c r="O251" s="48">
        <f ca="1">IFERROR(IF(I251=1,IF(VLOOKUP(K251,Inputs!$A$20:$G$29,6,FALSE)="Stipend Award",VLOOKUP(K251,Inputs!$A$7:$G$16,6,FALSE),0),0),0)</f>
        <v>0</v>
      </c>
      <c r="P251" s="48">
        <f ca="1">IFERROR(IF(J251=1,IF(VLOOKUP(K251,Inputs!$A$20:$G$29,7,FALSE)="Stipend Award",VLOOKUP(K251,Inputs!$A$7:$G$16,7,FALSE),0),0),0)</f>
        <v>0</v>
      </c>
      <c r="Q251" s="48">
        <f ca="1">IFERROR(IF(VLOOKUP(K251,Inputs!$A$20:$G$29,3,FALSE)="Base Increase",VLOOKUP(K251,Inputs!$A$7:$G$16,3,FALSE),0),0)</f>
        <v>0</v>
      </c>
      <c r="R251" s="48">
        <f ca="1">IFERROR(IF(VLOOKUP(K251,Inputs!$A$20:$G$29,4,FALSE)="Base Increase",VLOOKUP(K251,Inputs!$A$7:$G$16,4,FALSE),0),0)</f>
        <v>0</v>
      </c>
      <c r="S251" s="48">
        <f ca="1">IFERROR(IF(H251=1,IF(VLOOKUP(K251,Inputs!$A$20:$G$29,5,FALSE)="Base Increase",VLOOKUP(K251,Inputs!$A$7:$G$16,5,FALSE),0),0),0)</f>
        <v>0</v>
      </c>
      <c r="T251" s="48">
        <f ca="1">IFERROR(IF(I251=1,IF(VLOOKUP(K251,Inputs!$A$20:$G$29,6,FALSE)="Base Increase",VLOOKUP(K251,Inputs!$A$7:$G$16,6,FALSE),0),0),0)</f>
        <v>0</v>
      </c>
      <c r="U251" s="48">
        <f ca="1">IFERROR(IF(J251=1,IF(VLOOKUP(K251,Inputs!$A$20:$G$29,7,FALSE)="Base Increase",VLOOKUP(K251,Inputs!$A$7:$G$16,7,FALSE),0),0),0)</f>
        <v>0</v>
      </c>
      <c r="V251" s="48">
        <f t="shared" ca="1" si="16"/>
        <v>0</v>
      </c>
      <c r="W251" s="48">
        <f t="shared" ca="1" si="17"/>
        <v>0</v>
      </c>
      <c r="X251" s="48">
        <f t="shared" ca="1" si="18"/>
        <v>0</v>
      </c>
      <c r="Y251" s="48">
        <f t="shared" ca="1" si="19"/>
        <v>0</v>
      </c>
      <c r="Z251" s="48">
        <f ca="1">IF(AND(K251&lt;=4,X251&gt;Inputs!$B$32),MAX(C251,Inputs!$B$32),X251)</f>
        <v>0</v>
      </c>
      <c r="AA251" s="48">
        <f ca="1">IF(AND(K251&lt;=4,Y251&gt;Inputs!$B$32),MAX(C251,Inputs!$B$32),Y251)</f>
        <v>0</v>
      </c>
      <c r="AB251" s="48">
        <f ca="1">IF(AND(K251&lt;=7,Z251&gt;Inputs!$B$33),MAX(C251,Inputs!$B$33),Z251)</f>
        <v>0</v>
      </c>
      <c r="AC251" s="48">
        <f ca="1">IF(Y251&gt;Inputs!$B$34,Inputs!$B$34,AA251)</f>
        <v>0</v>
      </c>
      <c r="AD251" s="48">
        <f ca="1">IF(AB251&gt;Inputs!$B$34,Inputs!$B$34,AB251)</f>
        <v>0</v>
      </c>
      <c r="AE251" s="48">
        <f ca="1">IF(AC251&gt;Inputs!$B$34,Inputs!$B$34,AC251)</f>
        <v>0</v>
      </c>
      <c r="AF251" s="49">
        <f ca="1">IF(AND(E251=1,G251=0),Inputs!$B$3,AD251)</f>
        <v>0</v>
      </c>
      <c r="AG251" s="49">
        <f ca="1">IF(AND(E251=1,G251=0),Inputs!$B$3,AE251)</f>
        <v>0</v>
      </c>
    </row>
    <row r="252" spans="1:33" x14ac:dyDescent="0.25">
      <c r="A252" s="6">
        <f>'Salary and Rating'!A253</f>
        <v>0</v>
      </c>
      <c r="B252" s="6">
        <f>'Salary and Rating'!B253</f>
        <v>0</v>
      </c>
      <c r="C252" s="14">
        <f ca="1">'2012-2013'!AF252</f>
        <v>0</v>
      </c>
      <c r="D252" s="44">
        <f ca="1">IF('2012-2013'!G252=0,0,'2012-2013'!D252+1)</f>
        <v>0</v>
      </c>
      <c r="E252" s="48">
        <f>'2012-2013'!E252</f>
        <v>0</v>
      </c>
      <c r="F252" s="42">
        <f ca="1">IF('Salary and Rating'!F253=1,VLOOKUP(D252,'Attrition Probabilities'!$A$5:$E$45,2,TRUE),IF('Salary and Rating'!F253=2,VLOOKUP(D252,'Attrition Probabilities'!$A$5:$E$45,3,TRUE),IF('Salary and Rating'!F253=3,VLOOKUP(D252,'Attrition Probabilities'!$A$5:$E$45,4,TRUE),IF('Salary and Rating'!F253=4,VLOOKUP(D252,'Attrition Probabilities'!$A$5:$E$45,5,TRUE),0))))</f>
        <v>0</v>
      </c>
      <c r="G252" s="48">
        <f t="shared" ca="1" si="15"/>
        <v>0</v>
      </c>
      <c r="H252" s="48">
        <f ca="1">IF(E252=0,0,IF(RAND()&lt;'Demand Component Probability'!$B$4,1,0))</f>
        <v>0</v>
      </c>
      <c r="I252" s="48">
        <f ca="1">IF(E252=0,0,IF(RAND()&lt;'Demand Component Probability'!$B$5,1,0))</f>
        <v>0</v>
      </c>
      <c r="J252" s="48">
        <f ca="1">IF(E252=0,0,IF(RAND()&lt;'Demand Component Probability'!$B$6,1,0))</f>
        <v>0</v>
      </c>
      <c r="K252" s="48">
        <f ca="1">'Salary and Rating'!L253</f>
        <v>0</v>
      </c>
      <c r="L252" s="48">
        <f ca="1">IFERROR(IF(VLOOKUP(K252,Inputs!$A$20:$G$29,3,FALSE)="Stipend Award",VLOOKUP(K252,Inputs!$A$7:$G$16,3,FALSE),0),0)</f>
        <v>0</v>
      </c>
      <c r="M252" s="48">
        <f ca="1">IFERROR(IF(VLOOKUP(K252,Inputs!$A$20:$G$29,4,FALSE)="Stipend Award",VLOOKUP(K252,Inputs!$A$7:$G$16,4,FALSE),0),0)</f>
        <v>0</v>
      </c>
      <c r="N252" s="48">
        <f ca="1">IFERROR(IF(H252=1,IF(VLOOKUP(K252,Inputs!$A$20:$G$29,5,FALSE)="Stipend Award",VLOOKUP(K252,Inputs!$A$7:$G$16,5,FALSE),0),0),0)</f>
        <v>0</v>
      </c>
      <c r="O252" s="48">
        <f ca="1">IFERROR(IF(I252=1,IF(VLOOKUP(K252,Inputs!$A$20:$G$29,6,FALSE)="Stipend Award",VLOOKUP(K252,Inputs!$A$7:$G$16,6,FALSE),0),0),0)</f>
        <v>0</v>
      </c>
      <c r="P252" s="48">
        <f ca="1">IFERROR(IF(J252=1,IF(VLOOKUP(K252,Inputs!$A$20:$G$29,7,FALSE)="Stipend Award",VLOOKUP(K252,Inputs!$A$7:$G$16,7,FALSE),0),0),0)</f>
        <v>0</v>
      </c>
      <c r="Q252" s="48">
        <f ca="1">IFERROR(IF(VLOOKUP(K252,Inputs!$A$20:$G$29,3,FALSE)="Base Increase",VLOOKUP(K252,Inputs!$A$7:$G$16,3,FALSE),0),0)</f>
        <v>0</v>
      </c>
      <c r="R252" s="48">
        <f ca="1">IFERROR(IF(VLOOKUP(K252,Inputs!$A$20:$G$29,4,FALSE)="Base Increase",VLOOKUP(K252,Inputs!$A$7:$G$16,4,FALSE),0),0)</f>
        <v>0</v>
      </c>
      <c r="S252" s="48">
        <f ca="1">IFERROR(IF(H252=1,IF(VLOOKUP(K252,Inputs!$A$20:$G$29,5,FALSE)="Base Increase",VLOOKUP(K252,Inputs!$A$7:$G$16,5,FALSE),0),0),0)</f>
        <v>0</v>
      </c>
      <c r="T252" s="48">
        <f ca="1">IFERROR(IF(I252=1,IF(VLOOKUP(K252,Inputs!$A$20:$G$29,6,FALSE)="Base Increase",VLOOKUP(K252,Inputs!$A$7:$G$16,6,FALSE),0),0),0)</f>
        <v>0</v>
      </c>
      <c r="U252" s="48">
        <f ca="1">IFERROR(IF(J252=1,IF(VLOOKUP(K252,Inputs!$A$20:$G$29,7,FALSE)="Base Increase",VLOOKUP(K252,Inputs!$A$7:$G$16,7,FALSE),0),0),0)</f>
        <v>0</v>
      </c>
      <c r="V252" s="48">
        <f t="shared" ca="1" si="16"/>
        <v>0</v>
      </c>
      <c r="W252" s="48">
        <f t="shared" ca="1" si="17"/>
        <v>0</v>
      </c>
      <c r="X252" s="48">
        <f t="shared" ca="1" si="18"/>
        <v>0</v>
      </c>
      <c r="Y252" s="48">
        <f t="shared" ca="1" si="19"/>
        <v>0</v>
      </c>
      <c r="Z252" s="48">
        <f ca="1">IF(AND(K252&lt;=4,X252&gt;Inputs!$B$32),MAX(C252,Inputs!$B$32),X252)</f>
        <v>0</v>
      </c>
      <c r="AA252" s="48">
        <f ca="1">IF(AND(K252&lt;=4,Y252&gt;Inputs!$B$32),MAX(C252,Inputs!$B$32),Y252)</f>
        <v>0</v>
      </c>
      <c r="AB252" s="48">
        <f ca="1">IF(AND(K252&lt;=7,Z252&gt;Inputs!$B$33),MAX(C252,Inputs!$B$33),Z252)</f>
        <v>0</v>
      </c>
      <c r="AC252" s="48">
        <f ca="1">IF(Y252&gt;Inputs!$B$34,Inputs!$B$34,AA252)</f>
        <v>0</v>
      </c>
      <c r="AD252" s="48">
        <f ca="1">IF(AB252&gt;Inputs!$B$34,Inputs!$B$34,AB252)</f>
        <v>0</v>
      </c>
      <c r="AE252" s="48">
        <f ca="1">IF(AC252&gt;Inputs!$B$34,Inputs!$B$34,AC252)</f>
        <v>0</v>
      </c>
      <c r="AF252" s="49">
        <f ca="1">IF(AND(E252=1,G252=0),Inputs!$B$3,AD252)</f>
        <v>0</v>
      </c>
      <c r="AG252" s="49">
        <f ca="1">IF(AND(E252=1,G252=0),Inputs!$B$3,AE252)</f>
        <v>0</v>
      </c>
    </row>
    <row r="253" spans="1:33" x14ac:dyDescent="0.25">
      <c r="A253" s="6">
        <f>'Salary and Rating'!A254</f>
        <v>0</v>
      </c>
      <c r="B253" s="6">
        <f>'Salary and Rating'!B254</f>
        <v>0</v>
      </c>
      <c r="C253" s="14">
        <f ca="1">'2012-2013'!AF253</f>
        <v>0</v>
      </c>
      <c r="D253" s="44">
        <f ca="1">IF('2012-2013'!G253=0,0,'2012-2013'!D253+1)</f>
        <v>0</v>
      </c>
      <c r="E253" s="48">
        <f>'2012-2013'!E253</f>
        <v>0</v>
      </c>
      <c r="F253" s="42">
        <f ca="1">IF('Salary and Rating'!F254=1,VLOOKUP(D253,'Attrition Probabilities'!$A$5:$E$45,2,TRUE),IF('Salary and Rating'!F254=2,VLOOKUP(D253,'Attrition Probabilities'!$A$5:$E$45,3,TRUE),IF('Salary and Rating'!F254=3,VLOOKUP(D253,'Attrition Probabilities'!$A$5:$E$45,4,TRUE),IF('Salary and Rating'!F254=4,VLOOKUP(D253,'Attrition Probabilities'!$A$5:$E$45,5,TRUE),0))))</f>
        <v>0</v>
      </c>
      <c r="G253" s="48">
        <f t="shared" ca="1" si="15"/>
        <v>0</v>
      </c>
      <c r="H253" s="48">
        <f ca="1">IF(E253=0,0,IF(RAND()&lt;'Demand Component Probability'!$B$4,1,0))</f>
        <v>0</v>
      </c>
      <c r="I253" s="48">
        <f ca="1">IF(E253=0,0,IF(RAND()&lt;'Demand Component Probability'!$B$5,1,0))</f>
        <v>0</v>
      </c>
      <c r="J253" s="48">
        <f ca="1">IF(E253=0,0,IF(RAND()&lt;'Demand Component Probability'!$B$6,1,0))</f>
        <v>0</v>
      </c>
      <c r="K253" s="48">
        <f ca="1">'Salary and Rating'!L254</f>
        <v>0</v>
      </c>
      <c r="L253" s="48">
        <f ca="1">IFERROR(IF(VLOOKUP(K253,Inputs!$A$20:$G$29,3,FALSE)="Stipend Award",VLOOKUP(K253,Inputs!$A$7:$G$16,3,FALSE),0),0)</f>
        <v>0</v>
      </c>
      <c r="M253" s="48">
        <f ca="1">IFERROR(IF(VLOOKUP(K253,Inputs!$A$20:$G$29,4,FALSE)="Stipend Award",VLOOKUP(K253,Inputs!$A$7:$G$16,4,FALSE),0),0)</f>
        <v>0</v>
      </c>
      <c r="N253" s="48">
        <f ca="1">IFERROR(IF(H253=1,IF(VLOOKUP(K253,Inputs!$A$20:$G$29,5,FALSE)="Stipend Award",VLOOKUP(K253,Inputs!$A$7:$G$16,5,FALSE),0),0),0)</f>
        <v>0</v>
      </c>
      <c r="O253" s="48">
        <f ca="1">IFERROR(IF(I253=1,IF(VLOOKUP(K253,Inputs!$A$20:$G$29,6,FALSE)="Stipend Award",VLOOKUP(K253,Inputs!$A$7:$G$16,6,FALSE),0),0),0)</f>
        <v>0</v>
      </c>
      <c r="P253" s="48">
        <f ca="1">IFERROR(IF(J253=1,IF(VLOOKUP(K253,Inputs!$A$20:$G$29,7,FALSE)="Stipend Award",VLOOKUP(K253,Inputs!$A$7:$G$16,7,FALSE),0),0),0)</f>
        <v>0</v>
      </c>
      <c r="Q253" s="48">
        <f ca="1">IFERROR(IF(VLOOKUP(K253,Inputs!$A$20:$G$29,3,FALSE)="Base Increase",VLOOKUP(K253,Inputs!$A$7:$G$16,3,FALSE),0),0)</f>
        <v>0</v>
      </c>
      <c r="R253" s="48">
        <f ca="1">IFERROR(IF(VLOOKUP(K253,Inputs!$A$20:$G$29,4,FALSE)="Base Increase",VLOOKUP(K253,Inputs!$A$7:$G$16,4,FALSE),0),0)</f>
        <v>0</v>
      </c>
      <c r="S253" s="48">
        <f ca="1">IFERROR(IF(H253=1,IF(VLOOKUP(K253,Inputs!$A$20:$G$29,5,FALSE)="Base Increase",VLOOKUP(K253,Inputs!$A$7:$G$16,5,FALSE),0),0),0)</f>
        <v>0</v>
      </c>
      <c r="T253" s="48">
        <f ca="1">IFERROR(IF(I253=1,IF(VLOOKUP(K253,Inputs!$A$20:$G$29,6,FALSE)="Base Increase",VLOOKUP(K253,Inputs!$A$7:$G$16,6,FALSE),0),0),0)</f>
        <v>0</v>
      </c>
      <c r="U253" s="48">
        <f ca="1">IFERROR(IF(J253=1,IF(VLOOKUP(K253,Inputs!$A$20:$G$29,7,FALSE)="Base Increase",VLOOKUP(K253,Inputs!$A$7:$G$16,7,FALSE),0),0),0)</f>
        <v>0</v>
      </c>
      <c r="V253" s="48">
        <f t="shared" ca="1" si="16"/>
        <v>0</v>
      </c>
      <c r="W253" s="48">
        <f t="shared" ca="1" si="17"/>
        <v>0</v>
      </c>
      <c r="X253" s="48">
        <f t="shared" ca="1" si="18"/>
        <v>0</v>
      </c>
      <c r="Y253" s="48">
        <f t="shared" ca="1" si="19"/>
        <v>0</v>
      </c>
      <c r="Z253" s="48">
        <f ca="1">IF(AND(K253&lt;=4,X253&gt;Inputs!$B$32),MAX(C253,Inputs!$B$32),X253)</f>
        <v>0</v>
      </c>
      <c r="AA253" s="48">
        <f ca="1">IF(AND(K253&lt;=4,Y253&gt;Inputs!$B$32),MAX(C253,Inputs!$B$32),Y253)</f>
        <v>0</v>
      </c>
      <c r="AB253" s="48">
        <f ca="1">IF(AND(K253&lt;=7,Z253&gt;Inputs!$B$33),MAX(C253,Inputs!$B$33),Z253)</f>
        <v>0</v>
      </c>
      <c r="AC253" s="48">
        <f ca="1">IF(Y253&gt;Inputs!$B$34,Inputs!$B$34,AA253)</f>
        <v>0</v>
      </c>
      <c r="AD253" s="48">
        <f ca="1">IF(AB253&gt;Inputs!$B$34,Inputs!$B$34,AB253)</f>
        <v>0</v>
      </c>
      <c r="AE253" s="48">
        <f ca="1">IF(AC253&gt;Inputs!$B$34,Inputs!$B$34,AC253)</f>
        <v>0</v>
      </c>
      <c r="AF253" s="49">
        <f ca="1">IF(AND(E253=1,G253=0),Inputs!$B$3,AD253)</f>
        <v>0</v>
      </c>
      <c r="AG253" s="49">
        <f ca="1">IF(AND(E253=1,G253=0),Inputs!$B$3,AE253)</f>
        <v>0</v>
      </c>
    </row>
    <row r="254" spans="1:33" x14ac:dyDescent="0.25">
      <c r="A254" s="6">
        <f>'Salary and Rating'!A255</f>
        <v>0</v>
      </c>
      <c r="B254" s="6">
        <f>'Salary and Rating'!B255</f>
        <v>0</v>
      </c>
      <c r="C254" s="14">
        <f ca="1">'2012-2013'!AF254</f>
        <v>0</v>
      </c>
      <c r="D254" s="44">
        <f ca="1">IF('2012-2013'!G254=0,0,'2012-2013'!D254+1)</f>
        <v>0</v>
      </c>
      <c r="E254" s="48">
        <f>'2012-2013'!E254</f>
        <v>0</v>
      </c>
      <c r="F254" s="42">
        <f ca="1">IF('Salary and Rating'!F255=1,VLOOKUP(D254,'Attrition Probabilities'!$A$5:$E$45,2,TRUE),IF('Salary and Rating'!F255=2,VLOOKUP(D254,'Attrition Probabilities'!$A$5:$E$45,3,TRUE),IF('Salary and Rating'!F255=3,VLOOKUP(D254,'Attrition Probabilities'!$A$5:$E$45,4,TRUE),IF('Salary and Rating'!F255=4,VLOOKUP(D254,'Attrition Probabilities'!$A$5:$E$45,5,TRUE),0))))</f>
        <v>0</v>
      </c>
      <c r="G254" s="48">
        <f t="shared" ca="1" si="15"/>
        <v>0</v>
      </c>
      <c r="H254" s="48">
        <f ca="1">IF(E254=0,0,IF(RAND()&lt;'Demand Component Probability'!$B$4,1,0))</f>
        <v>0</v>
      </c>
      <c r="I254" s="48">
        <f ca="1">IF(E254=0,0,IF(RAND()&lt;'Demand Component Probability'!$B$5,1,0))</f>
        <v>0</v>
      </c>
      <c r="J254" s="48">
        <f ca="1">IF(E254=0,0,IF(RAND()&lt;'Demand Component Probability'!$B$6,1,0))</f>
        <v>0</v>
      </c>
      <c r="K254" s="48">
        <f ca="1">'Salary and Rating'!L255</f>
        <v>0</v>
      </c>
      <c r="L254" s="48">
        <f ca="1">IFERROR(IF(VLOOKUP(K254,Inputs!$A$20:$G$29,3,FALSE)="Stipend Award",VLOOKUP(K254,Inputs!$A$7:$G$16,3,FALSE),0),0)</f>
        <v>0</v>
      </c>
      <c r="M254" s="48">
        <f ca="1">IFERROR(IF(VLOOKUP(K254,Inputs!$A$20:$G$29,4,FALSE)="Stipend Award",VLOOKUP(K254,Inputs!$A$7:$G$16,4,FALSE),0),0)</f>
        <v>0</v>
      </c>
      <c r="N254" s="48">
        <f ca="1">IFERROR(IF(H254=1,IF(VLOOKUP(K254,Inputs!$A$20:$G$29,5,FALSE)="Stipend Award",VLOOKUP(K254,Inputs!$A$7:$G$16,5,FALSE),0),0),0)</f>
        <v>0</v>
      </c>
      <c r="O254" s="48">
        <f ca="1">IFERROR(IF(I254=1,IF(VLOOKUP(K254,Inputs!$A$20:$G$29,6,FALSE)="Stipend Award",VLOOKUP(K254,Inputs!$A$7:$G$16,6,FALSE),0),0),0)</f>
        <v>0</v>
      </c>
      <c r="P254" s="48">
        <f ca="1">IFERROR(IF(J254=1,IF(VLOOKUP(K254,Inputs!$A$20:$G$29,7,FALSE)="Stipend Award",VLOOKUP(K254,Inputs!$A$7:$G$16,7,FALSE),0),0),0)</f>
        <v>0</v>
      </c>
      <c r="Q254" s="48">
        <f ca="1">IFERROR(IF(VLOOKUP(K254,Inputs!$A$20:$G$29,3,FALSE)="Base Increase",VLOOKUP(K254,Inputs!$A$7:$G$16,3,FALSE),0),0)</f>
        <v>0</v>
      </c>
      <c r="R254" s="48">
        <f ca="1">IFERROR(IF(VLOOKUP(K254,Inputs!$A$20:$G$29,4,FALSE)="Base Increase",VLOOKUP(K254,Inputs!$A$7:$G$16,4,FALSE),0),0)</f>
        <v>0</v>
      </c>
      <c r="S254" s="48">
        <f ca="1">IFERROR(IF(H254=1,IF(VLOOKUP(K254,Inputs!$A$20:$G$29,5,FALSE)="Base Increase",VLOOKUP(K254,Inputs!$A$7:$G$16,5,FALSE),0),0),0)</f>
        <v>0</v>
      </c>
      <c r="T254" s="48">
        <f ca="1">IFERROR(IF(I254=1,IF(VLOOKUP(K254,Inputs!$A$20:$G$29,6,FALSE)="Base Increase",VLOOKUP(K254,Inputs!$A$7:$G$16,6,FALSE),0),0),0)</f>
        <v>0</v>
      </c>
      <c r="U254" s="48">
        <f ca="1">IFERROR(IF(J254=1,IF(VLOOKUP(K254,Inputs!$A$20:$G$29,7,FALSE)="Base Increase",VLOOKUP(K254,Inputs!$A$7:$G$16,7,FALSE),0),0),0)</f>
        <v>0</v>
      </c>
      <c r="V254" s="48">
        <f t="shared" ca="1" si="16"/>
        <v>0</v>
      </c>
      <c r="W254" s="48">
        <f t="shared" ca="1" si="17"/>
        <v>0</v>
      </c>
      <c r="X254" s="48">
        <f t="shared" ca="1" si="18"/>
        <v>0</v>
      </c>
      <c r="Y254" s="48">
        <f t="shared" ca="1" si="19"/>
        <v>0</v>
      </c>
      <c r="Z254" s="48">
        <f ca="1">IF(AND(K254&lt;=4,X254&gt;Inputs!$B$32),MAX(C254,Inputs!$B$32),X254)</f>
        <v>0</v>
      </c>
      <c r="AA254" s="48">
        <f ca="1">IF(AND(K254&lt;=4,Y254&gt;Inputs!$B$32),MAX(C254,Inputs!$B$32),Y254)</f>
        <v>0</v>
      </c>
      <c r="AB254" s="48">
        <f ca="1">IF(AND(K254&lt;=7,Z254&gt;Inputs!$B$33),MAX(C254,Inputs!$B$33),Z254)</f>
        <v>0</v>
      </c>
      <c r="AC254" s="48">
        <f ca="1">IF(Y254&gt;Inputs!$B$34,Inputs!$B$34,AA254)</f>
        <v>0</v>
      </c>
      <c r="AD254" s="48">
        <f ca="1">IF(AB254&gt;Inputs!$B$34,Inputs!$B$34,AB254)</f>
        <v>0</v>
      </c>
      <c r="AE254" s="48">
        <f ca="1">IF(AC254&gt;Inputs!$B$34,Inputs!$B$34,AC254)</f>
        <v>0</v>
      </c>
      <c r="AF254" s="49">
        <f ca="1">IF(AND(E254=1,G254=0),Inputs!$B$3,AD254)</f>
        <v>0</v>
      </c>
      <c r="AG254" s="49">
        <f ca="1">IF(AND(E254=1,G254=0),Inputs!$B$3,AE254)</f>
        <v>0</v>
      </c>
    </row>
    <row r="255" spans="1:33" x14ac:dyDescent="0.25">
      <c r="A255" s="6">
        <f>'Salary and Rating'!A256</f>
        <v>0</v>
      </c>
      <c r="B255" s="6">
        <f>'Salary and Rating'!B256</f>
        <v>0</v>
      </c>
      <c r="C255" s="14">
        <f ca="1">'2012-2013'!AF255</f>
        <v>0</v>
      </c>
      <c r="D255" s="44">
        <f ca="1">IF('2012-2013'!G255=0,0,'2012-2013'!D255+1)</f>
        <v>0</v>
      </c>
      <c r="E255" s="48">
        <f>'2012-2013'!E255</f>
        <v>0</v>
      </c>
      <c r="F255" s="42">
        <f ca="1">IF('Salary and Rating'!F256=1,VLOOKUP(D255,'Attrition Probabilities'!$A$5:$E$45,2,TRUE),IF('Salary and Rating'!F256=2,VLOOKUP(D255,'Attrition Probabilities'!$A$5:$E$45,3,TRUE),IF('Salary and Rating'!F256=3,VLOOKUP(D255,'Attrition Probabilities'!$A$5:$E$45,4,TRUE),IF('Salary and Rating'!F256=4,VLOOKUP(D255,'Attrition Probabilities'!$A$5:$E$45,5,TRUE),0))))</f>
        <v>0</v>
      </c>
      <c r="G255" s="48">
        <f t="shared" ca="1" si="15"/>
        <v>0</v>
      </c>
      <c r="H255" s="48">
        <f ca="1">IF(E255=0,0,IF(RAND()&lt;'Demand Component Probability'!$B$4,1,0))</f>
        <v>0</v>
      </c>
      <c r="I255" s="48">
        <f ca="1">IF(E255=0,0,IF(RAND()&lt;'Demand Component Probability'!$B$5,1,0))</f>
        <v>0</v>
      </c>
      <c r="J255" s="48">
        <f ca="1">IF(E255=0,0,IF(RAND()&lt;'Demand Component Probability'!$B$6,1,0))</f>
        <v>0</v>
      </c>
      <c r="K255" s="48">
        <f ca="1">'Salary and Rating'!L256</f>
        <v>0</v>
      </c>
      <c r="L255" s="48">
        <f ca="1">IFERROR(IF(VLOOKUP(K255,Inputs!$A$20:$G$29,3,FALSE)="Stipend Award",VLOOKUP(K255,Inputs!$A$7:$G$16,3,FALSE),0),0)</f>
        <v>0</v>
      </c>
      <c r="M255" s="48">
        <f ca="1">IFERROR(IF(VLOOKUP(K255,Inputs!$A$20:$G$29,4,FALSE)="Stipend Award",VLOOKUP(K255,Inputs!$A$7:$G$16,4,FALSE),0),0)</f>
        <v>0</v>
      </c>
      <c r="N255" s="48">
        <f ca="1">IFERROR(IF(H255=1,IF(VLOOKUP(K255,Inputs!$A$20:$G$29,5,FALSE)="Stipend Award",VLOOKUP(K255,Inputs!$A$7:$G$16,5,FALSE),0),0),0)</f>
        <v>0</v>
      </c>
      <c r="O255" s="48">
        <f ca="1">IFERROR(IF(I255=1,IF(VLOOKUP(K255,Inputs!$A$20:$G$29,6,FALSE)="Stipend Award",VLOOKUP(K255,Inputs!$A$7:$G$16,6,FALSE),0),0),0)</f>
        <v>0</v>
      </c>
      <c r="P255" s="48">
        <f ca="1">IFERROR(IF(J255=1,IF(VLOOKUP(K255,Inputs!$A$20:$G$29,7,FALSE)="Stipend Award",VLOOKUP(K255,Inputs!$A$7:$G$16,7,FALSE),0),0),0)</f>
        <v>0</v>
      </c>
      <c r="Q255" s="48">
        <f ca="1">IFERROR(IF(VLOOKUP(K255,Inputs!$A$20:$G$29,3,FALSE)="Base Increase",VLOOKUP(K255,Inputs!$A$7:$G$16,3,FALSE),0),0)</f>
        <v>0</v>
      </c>
      <c r="R255" s="48">
        <f ca="1">IFERROR(IF(VLOOKUP(K255,Inputs!$A$20:$G$29,4,FALSE)="Base Increase",VLOOKUP(K255,Inputs!$A$7:$G$16,4,FALSE),0),0)</f>
        <v>0</v>
      </c>
      <c r="S255" s="48">
        <f ca="1">IFERROR(IF(H255=1,IF(VLOOKUP(K255,Inputs!$A$20:$G$29,5,FALSE)="Base Increase",VLOOKUP(K255,Inputs!$A$7:$G$16,5,FALSE),0),0),0)</f>
        <v>0</v>
      </c>
      <c r="T255" s="48">
        <f ca="1">IFERROR(IF(I255=1,IF(VLOOKUP(K255,Inputs!$A$20:$G$29,6,FALSE)="Base Increase",VLOOKUP(K255,Inputs!$A$7:$G$16,6,FALSE),0),0),0)</f>
        <v>0</v>
      </c>
      <c r="U255" s="48">
        <f ca="1">IFERROR(IF(J255=1,IF(VLOOKUP(K255,Inputs!$A$20:$G$29,7,FALSE)="Base Increase",VLOOKUP(K255,Inputs!$A$7:$G$16,7,FALSE),0),0),0)</f>
        <v>0</v>
      </c>
      <c r="V255" s="48">
        <f t="shared" ca="1" si="16"/>
        <v>0</v>
      </c>
      <c r="W255" s="48">
        <f t="shared" ca="1" si="17"/>
        <v>0</v>
      </c>
      <c r="X255" s="48">
        <f t="shared" ca="1" si="18"/>
        <v>0</v>
      </c>
      <c r="Y255" s="48">
        <f t="shared" ca="1" si="19"/>
        <v>0</v>
      </c>
      <c r="Z255" s="48">
        <f ca="1">IF(AND(K255&lt;=4,X255&gt;Inputs!$B$32),MAX(C255,Inputs!$B$32),X255)</f>
        <v>0</v>
      </c>
      <c r="AA255" s="48">
        <f ca="1">IF(AND(K255&lt;=4,Y255&gt;Inputs!$B$32),MAX(C255,Inputs!$B$32),Y255)</f>
        <v>0</v>
      </c>
      <c r="AB255" s="48">
        <f ca="1">IF(AND(K255&lt;=7,Z255&gt;Inputs!$B$33),MAX(C255,Inputs!$B$33),Z255)</f>
        <v>0</v>
      </c>
      <c r="AC255" s="48">
        <f ca="1">IF(Y255&gt;Inputs!$B$34,Inputs!$B$34,AA255)</f>
        <v>0</v>
      </c>
      <c r="AD255" s="48">
        <f ca="1">IF(AB255&gt;Inputs!$B$34,Inputs!$B$34,AB255)</f>
        <v>0</v>
      </c>
      <c r="AE255" s="48">
        <f ca="1">IF(AC255&gt;Inputs!$B$34,Inputs!$B$34,AC255)</f>
        <v>0</v>
      </c>
      <c r="AF255" s="49">
        <f ca="1">IF(AND(E255=1,G255=0),Inputs!$B$3,AD255)</f>
        <v>0</v>
      </c>
      <c r="AG255" s="49">
        <f ca="1">IF(AND(E255=1,G255=0),Inputs!$B$3,AE255)</f>
        <v>0</v>
      </c>
    </row>
    <row r="256" spans="1:33" x14ac:dyDescent="0.25">
      <c r="A256" s="6">
        <f>'Salary and Rating'!A257</f>
        <v>0</v>
      </c>
      <c r="B256" s="6">
        <f>'Salary and Rating'!B257</f>
        <v>0</v>
      </c>
      <c r="C256" s="14">
        <f ca="1">'2012-2013'!AF256</f>
        <v>0</v>
      </c>
      <c r="D256" s="44">
        <f ca="1">IF('2012-2013'!G256=0,0,'2012-2013'!D256+1)</f>
        <v>0</v>
      </c>
      <c r="E256" s="48">
        <f>'2012-2013'!E256</f>
        <v>0</v>
      </c>
      <c r="F256" s="42">
        <f ca="1">IF('Salary and Rating'!F257=1,VLOOKUP(D256,'Attrition Probabilities'!$A$5:$E$45,2,TRUE),IF('Salary and Rating'!F257=2,VLOOKUP(D256,'Attrition Probabilities'!$A$5:$E$45,3,TRUE),IF('Salary and Rating'!F257=3,VLOOKUP(D256,'Attrition Probabilities'!$A$5:$E$45,4,TRUE),IF('Salary and Rating'!F257=4,VLOOKUP(D256,'Attrition Probabilities'!$A$5:$E$45,5,TRUE),0))))</f>
        <v>0</v>
      </c>
      <c r="G256" s="48">
        <f t="shared" ca="1" si="15"/>
        <v>0</v>
      </c>
      <c r="H256" s="48">
        <f ca="1">IF(E256=0,0,IF(RAND()&lt;'Demand Component Probability'!$B$4,1,0))</f>
        <v>0</v>
      </c>
      <c r="I256" s="48">
        <f ca="1">IF(E256=0,0,IF(RAND()&lt;'Demand Component Probability'!$B$5,1,0))</f>
        <v>0</v>
      </c>
      <c r="J256" s="48">
        <f ca="1">IF(E256=0,0,IF(RAND()&lt;'Demand Component Probability'!$B$6,1,0))</f>
        <v>0</v>
      </c>
      <c r="K256" s="48">
        <f ca="1">'Salary and Rating'!L257</f>
        <v>0</v>
      </c>
      <c r="L256" s="48">
        <f ca="1">IFERROR(IF(VLOOKUP(K256,Inputs!$A$20:$G$29,3,FALSE)="Stipend Award",VLOOKUP(K256,Inputs!$A$7:$G$16,3,FALSE),0),0)</f>
        <v>0</v>
      </c>
      <c r="M256" s="48">
        <f ca="1">IFERROR(IF(VLOOKUP(K256,Inputs!$A$20:$G$29,4,FALSE)="Stipend Award",VLOOKUP(K256,Inputs!$A$7:$G$16,4,FALSE),0),0)</f>
        <v>0</v>
      </c>
      <c r="N256" s="48">
        <f ca="1">IFERROR(IF(H256=1,IF(VLOOKUP(K256,Inputs!$A$20:$G$29,5,FALSE)="Stipend Award",VLOOKUP(K256,Inputs!$A$7:$G$16,5,FALSE),0),0),0)</f>
        <v>0</v>
      </c>
      <c r="O256" s="48">
        <f ca="1">IFERROR(IF(I256=1,IF(VLOOKUP(K256,Inputs!$A$20:$G$29,6,FALSE)="Stipend Award",VLOOKUP(K256,Inputs!$A$7:$G$16,6,FALSE),0),0),0)</f>
        <v>0</v>
      </c>
      <c r="P256" s="48">
        <f ca="1">IFERROR(IF(J256=1,IF(VLOOKUP(K256,Inputs!$A$20:$G$29,7,FALSE)="Stipend Award",VLOOKUP(K256,Inputs!$A$7:$G$16,7,FALSE),0),0),0)</f>
        <v>0</v>
      </c>
      <c r="Q256" s="48">
        <f ca="1">IFERROR(IF(VLOOKUP(K256,Inputs!$A$20:$G$29,3,FALSE)="Base Increase",VLOOKUP(K256,Inputs!$A$7:$G$16,3,FALSE),0),0)</f>
        <v>0</v>
      </c>
      <c r="R256" s="48">
        <f ca="1">IFERROR(IF(VLOOKUP(K256,Inputs!$A$20:$G$29,4,FALSE)="Base Increase",VLOOKUP(K256,Inputs!$A$7:$G$16,4,FALSE),0),0)</f>
        <v>0</v>
      </c>
      <c r="S256" s="48">
        <f ca="1">IFERROR(IF(H256=1,IF(VLOOKUP(K256,Inputs!$A$20:$G$29,5,FALSE)="Base Increase",VLOOKUP(K256,Inputs!$A$7:$G$16,5,FALSE),0),0),0)</f>
        <v>0</v>
      </c>
      <c r="T256" s="48">
        <f ca="1">IFERROR(IF(I256=1,IF(VLOOKUP(K256,Inputs!$A$20:$G$29,6,FALSE)="Base Increase",VLOOKUP(K256,Inputs!$A$7:$G$16,6,FALSE),0),0),0)</f>
        <v>0</v>
      </c>
      <c r="U256" s="48">
        <f ca="1">IFERROR(IF(J256=1,IF(VLOOKUP(K256,Inputs!$A$20:$G$29,7,FALSE)="Base Increase",VLOOKUP(K256,Inputs!$A$7:$G$16,7,FALSE),0),0),0)</f>
        <v>0</v>
      </c>
      <c r="V256" s="48">
        <f t="shared" ca="1" si="16"/>
        <v>0</v>
      </c>
      <c r="W256" s="48">
        <f t="shared" ca="1" si="17"/>
        <v>0</v>
      </c>
      <c r="X256" s="48">
        <f t="shared" ca="1" si="18"/>
        <v>0</v>
      </c>
      <c r="Y256" s="48">
        <f t="shared" ca="1" si="19"/>
        <v>0</v>
      </c>
      <c r="Z256" s="48">
        <f ca="1">IF(AND(K256&lt;=4,X256&gt;Inputs!$B$32),MAX(C256,Inputs!$B$32),X256)</f>
        <v>0</v>
      </c>
      <c r="AA256" s="48">
        <f ca="1">IF(AND(K256&lt;=4,Y256&gt;Inputs!$B$32),MAX(C256,Inputs!$B$32),Y256)</f>
        <v>0</v>
      </c>
      <c r="AB256" s="48">
        <f ca="1">IF(AND(K256&lt;=7,Z256&gt;Inputs!$B$33),MAX(C256,Inputs!$B$33),Z256)</f>
        <v>0</v>
      </c>
      <c r="AC256" s="48">
        <f ca="1">IF(Y256&gt;Inputs!$B$34,Inputs!$B$34,AA256)</f>
        <v>0</v>
      </c>
      <c r="AD256" s="48">
        <f ca="1">IF(AB256&gt;Inputs!$B$34,Inputs!$B$34,AB256)</f>
        <v>0</v>
      </c>
      <c r="AE256" s="48">
        <f ca="1">IF(AC256&gt;Inputs!$B$34,Inputs!$B$34,AC256)</f>
        <v>0</v>
      </c>
      <c r="AF256" s="49">
        <f ca="1">IF(AND(E256=1,G256=0),Inputs!$B$3,AD256)</f>
        <v>0</v>
      </c>
      <c r="AG256" s="49">
        <f ca="1">IF(AND(E256=1,G256=0),Inputs!$B$3,AE256)</f>
        <v>0</v>
      </c>
    </row>
    <row r="257" spans="1:33" x14ac:dyDescent="0.25">
      <c r="A257" s="6">
        <f>'Salary and Rating'!A258</f>
        <v>0</v>
      </c>
      <c r="B257" s="6">
        <f>'Salary and Rating'!B258</f>
        <v>0</v>
      </c>
      <c r="C257" s="14">
        <f ca="1">'2012-2013'!AF257</f>
        <v>0</v>
      </c>
      <c r="D257" s="44">
        <f ca="1">IF('2012-2013'!G257=0,0,'2012-2013'!D257+1)</f>
        <v>0</v>
      </c>
      <c r="E257" s="48">
        <f>'2012-2013'!E257</f>
        <v>0</v>
      </c>
      <c r="F257" s="42">
        <f ca="1">IF('Salary and Rating'!F258=1,VLOOKUP(D257,'Attrition Probabilities'!$A$5:$E$45,2,TRUE),IF('Salary and Rating'!F258=2,VLOOKUP(D257,'Attrition Probabilities'!$A$5:$E$45,3,TRUE),IF('Salary and Rating'!F258=3,VLOOKUP(D257,'Attrition Probabilities'!$A$5:$E$45,4,TRUE),IF('Salary and Rating'!F258=4,VLOOKUP(D257,'Attrition Probabilities'!$A$5:$E$45,5,TRUE),0))))</f>
        <v>0</v>
      </c>
      <c r="G257" s="48">
        <f t="shared" ca="1" si="15"/>
        <v>0</v>
      </c>
      <c r="H257" s="48">
        <f ca="1">IF(E257=0,0,IF(RAND()&lt;'Demand Component Probability'!$B$4,1,0))</f>
        <v>0</v>
      </c>
      <c r="I257" s="48">
        <f ca="1">IF(E257=0,0,IF(RAND()&lt;'Demand Component Probability'!$B$5,1,0))</f>
        <v>0</v>
      </c>
      <c r="J257" s="48">
        <f ca="1">IF(E257=0,0,IF(RAND()&lt;'Demand Component Probability'!$B$6,1,0))</f>
        <v>0</v>
      </c>
      <c r="K257" s="48">
        <f ca="1">'Salary and Rating'!L258</f>
        <v>0</v>
      </c>
      <c r="L257" s="48">
        <f ca="1">IFERROR(IF(VLOOKUP(K257,Inputs!$A$20:$G$29,3,FALSE)="Stipend Award",VLOOKUP(K257,Inputs!$A$7:$G$16,3,FALSE),0),0)</f>
        <v>0</v>
      </c>
      <c r="M257" s="48">
        <f ca="1">IFERROR(IF(VLOOKUP(K257,Inputs!$A$20:$G$29,4,FALSE)="Stipend Award",VLOOKUP(K257,Inputs!$A$7:$G$16,4,FALSE),0),0)</f>
        <v>0</v>
      </c>
      <c r="N257" s="48">
        <f ca="1">IFERROR(IF(H257=1,IF(VLOOKUP(K257,Inputs!$A$20:$G$29,5,FALSE)="Stipend Award",VLOOKUP(K257,Inputs!$A$7:$G$16,5,FALSE),0),0),0)</f>
        <v>0</v>
      </c>
      <c r="O257" s="48">
        <f ca="1">IFERROR(IF(I257=1,IF(VLOOKUP(K257,Inputs!$A$20:$G$29,6,FALSE)="Stipend Award",VLOOKUP(K257,Inputs!$A$7:$G$16,6,FALSE),0),0),0)</f>
        <v>0</v>
      </c>
      <c r="P257" s="48">
        <f ca="1">IFERROR(IF(J257=1,IF(VLOOKUP(K257,Inputs!$A$20:$G$29,7,FALSE)="Stipend Award",VLOOKUP(K257,Inputs!$A$7:$G$16,7,FALSE),0),0),0)</f>
        <v>0</v>
      </c>
      <c r="Q257" s="48">
        <f ca="1">IFERROR(IF(VLOOKUP(K257,Inputs!$A$20:$G$29,3,FALSE)="Base Increase",VLOOKUP(K257,Inputs!$A$7:$G$16,3,FALSE),0),0)</f>
        <v>0</v>
      </c>
      <c r="R257" s="48">
        <f ca="1">IFERROR(IF(VLOOKUP(K257,Inputs!$A$20:$G$29,4,FALSE)="Base Increase",VLOOKUP(K257,Inputs!$A$7:$G$16,4,FALSE),0),0)</f>
        <v>0</v>
      </c>
      <c r="S257" s="48">
        <f ca="1">IFERROR(IF(H257=1,IF(VLOOKUP(K257,Inputs!$A$20:$G$29,5,FALSE)="Base Increase",VLOOKUP(K257,Inputs!$A$7:$G$16,5,FALSE),0),0),0)</f>
        <v>0</v>
      </c>
      <c r="T257" s="48">
        <f ca="1">IFERROR(IF(I257=1,IF(VLOOKUP(K257,Inputs!$A$20:$G$29,6,FALSE)="Base Increase",VLOOKUP(K257,Inputs!$A$7:$G$16,6,FALSE),0),0),0)</f>
        <v>0</v>
      </c>
      <c r="U257" s="48">
        <f ca="1">IFERROR(IF(J257=1,IF(VLOOKUP(K257,Inputs!$A$20:$G$29,7,FALSE)="Base Increase",VLOOKUP(K257,Inputs!$A$7:$G$16,7,FALSE),0),0),0)</f>
        <v>0</v>
      </c>
      <c r="V257" s="48">
        <f t="shared" ca="1" si="16"/>
        <v>0</v>
      </c>
      <c r="W257" s="48">
        <f t="shared" ca="1" si="17"/>
        <v>0</v>
      </c>
      <c r="X257" s="48">
        <f t="shared" ca="1" si="18"/>
        <v>0</v>
      </c>
      <c r="Y257" s="48">
        <f t="shared" ca="1" si="19"/>
        <v>0</v>
      </c>
      <c r="Z257" s="48">
        <f ca="1">IF(AND(K257&lt;=4,X257&gt;Inputs!$B$32),MAX(C257,Inputs!$B$32),X257)</f>
        <v>0</v>
      </c>
      <c r="AA257" s="48">
        <f ca="1">IF(AND(K257&lt;=4,Y257&gt;Inputs!$B$32),MAX(C257,Inputs!$B$32),Y257)</f>
        <v>0</v>
      </c>
      <c r="AB257" s="48">
        <f ca="1">IF(AND(K257&lt;=7,Z257&gt;Inputs!$B$33),MAX(C257,Inputs!$B$33),Z257)</f>
        <v>0</v>
      </c>
      <c r="AC257" s="48">
        <f ca="1">IF(Y257&gt;Inputs!$B$34,Inputs!$B$34,AA257)</f>
        <v>0</v>
      </c>
      <c r="AD257" s="48">
        <f ca="1">IF(AB257&gt;Inputs!$B$34,Inputs!$B$34,AB257)</f>
        <v>0</v>
      </c>
      <c r="AE257" s="48">
        <f ca="1">IF(AC257&gt;Inputs!$B$34,Inputs!$B$34,AC257)</f>
        <v>0</v>
      </c>
      <c r="AF257" s="49">
        <f ca="1">IF(AND(E257=1,G257=0),Inputs!$B$3,AD257)</f>
        <v>0</v>
      </c>
      <c r="AG257" s="49">
        <f ca="1">IF(AND(E257=1,G257=0),Inputs!$B$3,AE257)</f>
        <v>0</v>
      </c>
    </row>
    <row r="258" spans="1:33" x14ac:dyDescent="0.25">
      <c r="A258" s="6">
        <f>'Salary and Rating'!A259</f>
        <v>0</v>
      </c>
      <c r="B258" s="6">
        <f>'Salary and Rating'!B259</f>
        <v>0</v>
      </c>
      <c r="C258" s="14">
        <f ca="1">'2012-2013'!AF258</f>
        <v>0</v>
      </c>
      <c r="D258" s="44">
        <f ca="1">IF('2012-2013'!G258=0,0,'2012-2013'!D258+1)</f>
        <v>0</v>
      </c>
      <c r="E258" s="48">
        <f>'2012-2013'!E258</f>
        <v>0</v>
      </c>
      <c r="F258" s="42">
        <f ca="1">IF('Salary and Rating'!F259=1,VLOOKUP(D258,'Attrition Probabilities'!$A$5:$E$45,2,TRUE),IF('Salary and Rating'!F259=2,VLOOKUP(D258,'Attrition Probabilities'!$A$5:$E$45,3,TRUE),IF('Salary and Rating'!F259=3,VLOOKUP(D258,'Attrition Probabilities'!$A$5:$E$45,4,TRUE),IF('Salary and Rating'!F259=4,VLOOKUP(D258,'Attrition Probabilities'!$A$5:$E$45,5,TRUE),0))))</f>
        <v>0</v>
      </c>
      <c r="G258" s="48">
        <f t="shared" ca="1" si="15"/>
        <v>0</v>
      </c>
      <c r="H258" s="48">
        <f ca="1">IF(E258=0,0,IF(RAND()&lt;'Demand Component Probability'!$B$4,1,0))</f>
        <v>0</v>
      </c>
      <c r="I258" s="48">
        <f ca="1">IF(E258=0,0,IF(RAND()&lt;'Demand Component Probability'!$B$5,1,0))</f>
        <v>0</v>
      </c>
      <c r="J258" s="48">
        <f ca="1">IF(E258=0,0,IF(RAND()&lt;'Demand Component Probability'!$B$6,1,0))</f>
        <v>0</v>
      </c>
      <c r="K258" s="48">
        <f ca="1">'Salary and Rating'!L259</f>
        <v>0</v>
      </c>
      <c r="L258" s="48">
        <f ca="1">IFERROR(IF(VLOOKUP(K258,Inputs!$A$20:$G$29,3,FALSE)="Stipend Award",VLOOKUP(K258,Inputs!$A$7:$G$16,3,FALSE),0),0)</f>
        <v>0</v>
      </c>
      <c r="M258" s="48">
        <f ca="1">IFERROR(IF(VLOOKUP(K258,Inputs!$A$20:$G$29,4,FALSE)="Stipend Award",VLOOKUP(K258,Inputs!$A$7:$G$16,4,FALSE),0),0)</f>
        <v>0</v>
      </c>
      <c r="N258" s="48">
        <f ca="1">IFERROR(IF(H258=1,IF(VLOOKUP(K258,Inputs!$A$20:$G$29,5,FALSE)="Stipend Award",VLOOKUP(K258,Inputs!$A$7:$G$16,5,FALSE),0),0),0)</f>
        <v>0</v>
      </c>
      <c r="O258" s="48">
        <f ca="1">IFERROR(IF(I258=1,IF(VLOOKUP(K258,Inputs!$A$20:$G$29,6,FALSE)="Stipend Award",VLOOKUP(K258,Inputs!$A$7:$G$16,6,FALSE),0),0),0)</f>
        <v>0</v>
      </c>
      <c r="P258" s="48">
        <f ca="1">IFERROR(IF(J258=1,IF(VLOOKUP(K258,Inputs!$A$20:$G$29,7,FALSE)="Stipend Award",VLOOKUP(K258,Inputs!$A$7:$G$16,7,FALSE),0),0),0)</f>
        <v>0</v>
      </c>
      <c r="Q258" s="48">
        <f ca="1">IFERROR(IF(VLOOKUP(K258,Inputs!$A$20:$G$29,3,FALSE)="Base Increase",VLOOKUP(K258,Inputs!$A$7:$G$16,3,FALSE),0),0)</f>
        <v>0</v>
      </c>
      <c r="R258" s="48">
        <f ca="1">IFERROR(IF(VLOOKUP(K258,Inputs!$A$20:$G$29,4,FALSE)="Base Increase",VLOOKUP(K258,Inputs!$A$7:$G$16,4,FALSE),0),0)</f>
        <v>0</v>
      </c>
      <c r="S258" s="48">
        <f ca="1">IFERROR(IF(H258=1,IF(VLOOKUP(K258,Inputs!$A$20:$G$29,5,FALSE)="Base Increase",VLOOKUP(K258,Inputs!$A$7:$G$16,5,FALSE),0),0),0)</f>
        <v>0</v>
      </c>
      <c r="T258" s="48">
        <f ca="1">IFERROR(IF(I258=1,IF(VLOOKUP(K258,Inputs!$A$20:$G$29,6,FALSE)="Base Increase",VLOOKUP(K258,Inputs!$A$7:$G$16,6,FALSE),0),0),0)</f>
        <v>0</v>
      </c>
      <c r="U258" s="48">
        <f ca="1">IFERROR(IF(J258=1,IF(VLOOKUP(K258,Inputs!$A$20:$G$29,7,FALSE)="Base Increase",VLOOKUP(K258,Inputs!$A$7:$G$16,7,FALSE),0),0),0)</f>
        <v>0</v>
      </c>
      <c r="V258" s="48">
        <f t="shared" ca="1" si="16"/>
        <v>0</v>
      </c>
      <c r="W258" s="48">
        <f t="shared" ca="1" si="17"/>
        <v>0</v>
      </c>
      <c r="X258" s="48">
        <f t="shared" ca="1" si="18"/>
        <v>0</v>
      </c>
      <c r="Y258" s="48">
        <f t="shared" ca="1" si="19"/>
        <v>0</v>
      </c>
      <c r="Z258" s="48">
        <f ca="1">IF(AND(K258&lt;=4,X258&gt;Inputs!$B$32),MAX(C258,Inputs!$B$32),X258)</f>
        <v>0</v>
      </c>
      <c r="AA258" s="48">
        <f ca="1">IF(AND(K258&lt;=4,Y258&gt;Inputs!$B$32),MAX(C258,Inputs!$B$32),Y258)</f>
        <v>0</v>
      </c>
      <c r="AB258" s="48">
        <f ca="1">IF(AND(K258&lt;=7,Z258&gt;Inputs!$B$33),MAX(C258,Inputs!$B$33),Z258)</f>
        <v>0</v>
      </c>
      <c r="AC258" s="48">
        <f ca="1">IF(Y258&gt;Inputs!$B$34,Inputs!$B$34,AA258)</f>
        <v>0</v>
      </c>
      <c r="AD258" s="48">
        <f ca="1">IF(AB258&gt;Inputs!$B$34,Inputs!$B$34,AB258)</f>
        <v>0</v>
      </c>
      <c r="AE258" s="48">
        <f ca="1">IF(AC258&gt;Inputs!$B$34,Inputs!$B$34,AC258)</f>
        <v>0</v>
      </c>
      <c r="AF258" s="49">
        <f ca="1">IF(AND(E258=1,G258=0),Inputs!$B$3,AD258)</f>
        <v>0</v>
      </c>
      <c r="AG258" s="49">
        <f ca="1">IF(AND(E258=1,G258=0),Inputs!$B$3,AE258)</f>
        <v>0</v>
      </c>
    </row>
    <row r="259" spans="1:33" x14ac:dyDescent="0.25">
      <c r="A259" s="6">
        <f>'Salary and Rating'!A260</f>
        <v>0</v>
      </c>
      <c r="B259" s="6">
        <f>'Salary and Rating'!B260</f>
        <v>0</v>
      </c>
      <c r="C259" s="14">
        <f ca="1">'2012-2013'!AF259</f>
        <v>0</v>
      </c>
      <c r="D259" s="44">
        <f ca="1">IF('2012-2013'!G259=0,0,'2012-2013'!D259+1)</f>
        <v>0</v>
      </c>
      <c r="E259" s="48">
        <f>'2012-2013'!E259</f>
        <v>0</v>
      </c>
      <c r="F259" s="42">
        <f ca="1">IF('Salary and Rating'!F260=1,VLOOKUP(D259,'Attrition Probabilities'!$A$5:$E$45,2,TRUE),IF('Salary and Rating'!F260=2,VLOOKUP(D259,'Attrition Probabilities'!$A$5:$E$45,3,TRUE),IF('Salary and Rating'!F260=3,VLOOKUP(D259,'Attrition Probabilities'!$A$5:$E$45,4,TRUE),IF('Salary and Rating'!F260=4,VLOOKUP(D259,'Attrition Probabilities'!$A$5:$E$45,5,TRUE),0))))</f>
        <v>0</v>
      </c>
      <c r="G259" s="48">
        <f t="shared" ca="1" si="15"/>
        <v>0</v>
      </c>
      <c r="H259" s="48">
        <f ca="1">IF(E259=0,0,IF(RAND()&lt;'Demand Component Probability'!$B$4,1,0))</f>
        <v>0</v>
      </c>
      <c r="I259" s="48">
        <f ca="1">IF(E259=0,0,IF(RAND()&lt;'Demand Component Probability'!$B$5,1,0))</f>
        <v>0</v>
      </c>
      <c r="J259" s="48">
        <f ca="1">IF(E259=0,0,IF(RAND()&lt;'Demand Component Probability'!$B$6,1,0))</f>
        <v>0</v>
      </c>
      <c r="K259" s="48">
        <f ca="1">'Salary and Rating'!L260</f>
        <v>0</v>
      </c>
      <c r="L259" s="48">
        <f ca="1">IFERROR(IF(VLOOKUP(K259,Inputs!$A$20:$G$29,3,FALSE)="Stipend Award",VLOOKUP(K259,Inputs!$A$7:$G$16,3,FALSE),0),0)</f>
        <v>0</v>
      </c>
      <c r="M259" s="48">
        <f ca="1">IFERROR(IF(VLOOKUP(K259,Inputs!$A$20:$G$29,4,FALSE)="Stipend Award",VLOOKUP(K259,Inputs!$A$7:$G$16,4,FALSE),0),0)</f>
        <v>0</v>
      </c>
      <c r="N259" s="48">
        <f ca="1">IFERROR(IF(H259=1,IF(VLOOKUP(K259,Inputs!$A$20:$G$29,5,FALSE)="Stipend Award",VLOOKUP(K259,Inputs!$A$7:$G$16,5,FALSE),0),0),0)</f>
        <v>0</v>
      </c>
      <c r="O259" s="48">
        <f ca="1">IFERROR(IF(I259=1,IF(VLOOKUP(K259,Inputs!$A$20:$G$29,6,FALSE)="Stipend Award",VLOOKUP(K259,Inputs!$A$7:$G$16,6,FALSE),0),0),0)</f>
        <v>0</v>
      </c>
      <c r="P259" s="48">
        <f ca="1">IFERROR(IF(J259=1,IF(VLOOKUP(K259,Inputs!$A$20:$G$29,7,FALSE)="Stipend Award",VLOOKUP(K259,Inputs!$A$7:$G$16,7,FALSE),0),0),0)</f>
        <v>0</v>
      </c>
      <c r="Q259" s="48">
        <f ca="1">IFERROR(IF(VLOOKUP(K259,Inputs!$A$20:$G$29,3,FALSE)="Base Increase",VLOOKUP(K259,Inputs!$A$7:$G$16,3,FALSE),0),0)</f>
        <v>0</v>
      </c>
      <c r="R259" s="48">
        <f ca="1">IFERROR(IF(VLOOKUP(K259,Inputs!$A$20:$G$29,4,FALSE)="Base Increase",VLOOKUP(K259,Inputs!$A$7:$G$16,4,FALSE),0),0)</f>
        <v>0</v>
      </c>
      <c r="S259" s="48">
        <f ca="1">IFERROR(IF(H259=1,IF(VLOOKUP(K259,Inputs!$A$20:$G$29,5,FALSE)="Base Increase",VLOOKUP(K259,Inputs!$A$7:$G$16,5,FALSE),0),0),0)</f>
        <v>0</v>
      </c>
      <c r="T259" s="48">
        <f ca="1">IFERROR(IF(I259=1,IF(VLOOKUP(K259,Inputs!$A$20:$G$29,6,FALSE)="Base Increase",VLOOKUP(K259,Inputs!$A$7:$G$16,6,FALSE),0),0),0)</f>
        <v>0</v>
      </c>
      <c r="U259" s="48">
        <f ca="1">IFERROR(IF(J259=1,IF(VLOOKUP(K259,Inputs!$A$20:$G$29,7,FALSE)="Base Increase",VLOOKUP(K259,Inputs!$A$7:$G$16,7,FALSE),0),0),0)</f>
        <v>0</v>
      </c>
      <c r="V259" s="48">
        <f t="shared" ca="1" si="16"/>
        <v>0</v>
      </c>
      <c r="W259" s="48">
        <f t="shared" ca="1" si="17"/>
        <v>0</v>
      </c>
      <c r="X259" s="48">
        <f t="shared" ca="1" si="18"/>
        <v>0</v>
      </c>
      <c r="Y259" s="48">
        <f t="shared" ca="1" si="19"/>
        <v>0</v>
      </c>
      <c r="Z259" s="48">
        <f ca="1">IF(AND(K259&lt;=4,X259&gt;Inputs!$B$32),MAX(C259,Inputs!$B$32),X259)</f>
        <v>0</v>
      </c>
      <c r="AA259" s="48">
        <f ca="1">IF(AND(K259&lt;=4,Y259&gt;Inputs!$B$32),MAX(C259,Inputs!$B$32),Y259)</f>
        <v>0</v>
      </c>
      <c r="AB259" s="48">
        <f ca="1">IF(AND(K259&lt;=7,Z259&gt;Inputs!$B$33),MAX(C259,Inputs!$B$33),Z259)</f>
        <v>0</v>
      </c>
      <c r="AC259" s="48">
        <f ca="1">IF(Y259&gt;Inputs!$B$34,Inputs!$B$34,AA259)</f>
        <v>0</v>
      </c>
      <c r="AD259" s="48">
        <f ca="1">IF(AB259&gt;Inputs!$B$34,Inputs!$B$34,AB259)</f>
        <v>0</v>
      </c>
      <c r="AE259" s="48">
        <f ca="1">IF(AC259&gt;Inputs!$B$34,Inputs!$B$34,AC259)</f>
        <v>0</v>
      </c>
      <c r="AF259" s="49">
        <f ca="1">IF(AND(E259=1,G259=0),Inputs!$B$3,AD259)</f>
        <v>0</v>
      </c>
      <c r="AG259" s="49">
        <f ca="1">IF(AND(E259=1,G259=0),Inputs!$B$3,AE259)</f>
        <v>0</v>
      </c>
    </row>
    <row r="260" spans="1:33" x14ac:dyDescent="0.25">
      <c r="A260" s="6">
        <f>'Salary and Rating'!A261</f>
        <v>0</v>
      </c>
      <c r="B260" s="6">
        <f>'Salary and Rating'!B261</f>
        <v>0</v>
      </c>
      <c r="C260" s="14">
        <f ca="1">'2012-2013'!AF260</f>
        <v>0</v>
      </c>
      <c r="D260" s="44">
        <f ca="1">IF('2012-2013'!G260=0,0,'2012-2013'!D260+1)</f>
        <v>0</v>
      </c>
      <c r="E260" s="48">
        <f>'2012-2013'!E260</f>
        <v>0</v>
      </c>
      <c r="F260" s="42">
        <f ca="1">IF('Salary and Rating'!F261=1,VLOOKUP(D260,'Attrition Probabilities'!$A$5:$E$45,2,TRUE),IF('Salary and Rating'!F261=2,VLOOKUP(D260,'Attrition Probabilities'!$A$5:$E$45,3,TRUE),IF('Salary and Rating'!F261=3,VLOOKUP(D260,'Attrition Probabilities'!$A$5:$E$45,4,TRUE),IF('Salary and Rating'!F261=4,VLOOKUP(D260,'Attrition Probabilities'!$A$5:$E$45,5,TRUE),0))))</f>
        <v>0</v>
      </c>
      <c r="G260" s="48">
        <f t="shared" ca="1" si="15"/>
        <v>0</v>
      </c>
      <c r="H260" s="48">
        <f ca="1">IF(E260=0,0,IF(RAND()&lt;'Demand Component Probability'!$B$4,1,0))</f>
        <v>0</v>
      </c>
      <c r="I260" s="48">
        <f ca="1">IF(E260=0,0,IF(RAND()&lt;'Demand Component Probability'!$B$5,1,0))</f>
        <v>0</v>
      </c>
      <c r="J260" s="48">
        <f ca="1">IF(E260=0,0,IF(RAND()&lt;'Demand Component Probability'!$B$6,1,0))</f>
        <v>0</v>
      </c>
      <c r="K260" s="48">
        <f ca="1">'Salary and Rating'!L261</f>
        <v>0</v>
      </c>
      <c r="L260" s="48">
        <f ca="1">IFERROR(IF(VLOOKUP(K260,Inputs!$A$20:$G$29,3,FALSE)="Stipend Award",VLOOKUP(K260,Inputs!$A$7:$G$16,3,FALSE),0),0)</f>
        <v>0</v>
      </c>
      <c r="M260" s="48">
        <f ca="1">IFERROR(IF(VLOOKUP(K260,Inputs!$A$20:$G$29,4,FALSE)="Stipend Award",VLOOKUP(K260,Inputs!$A$7:$G$16,4,FALSE),0),0)</f>
        <v>0</v>
      </c>
      <c r="N260" s="48">
        <f ca="1">IFERROR(IF(H260=1,IF(VLOOKUP(K260,Inputs!$A$20:$G$29,5,FALSE)="Stipend Award",VLOOKUP(K260,Inputs!$A$7:$G$16,5,FALSE),0),0),0)</f>
        <v>0</v>
      </c>
      <c r="O260" s="48">
        <f ca="1">IFERROR(IF(I260=1,IF(VLOOKUP(K260,Inputs!$A$20:$G$29,6,FALSE)="Stipend Award",VLOOKUP(K260,Inputs!$A$7:$G$16,6,FALSE),0),0),0)</f>
        <v>0</v>
      </c>
      <c r="P260" s="48">
        <f ca="1">IFERROR(IF(J260=1,IF(VLOOKUP(K260,Inputs!$A$20:$G$29,7,FALSE)="Stipend Award",VLOOKUP(K260,Inputs!$A$7:$G$16,7,FALSE),0),0),0)</f>
        <v>0</v>
      </c>
      <c r="Q260" s="48">
        <f ca="1">IFERROR(IF(VLOOKUP(K260,Inputs!$A$20:$G$29,3,FALSE)="Base Increase",VLOOKUP(K260,Inputs!$A$7:$G$16,3,FALSE),0),0)</f>
        <v>0</v>
      </c>
      <c r="R260" s="48">
        <f ca="1">IFERROR(IF(VLOOKUP(K260,Inputs!$A$20:$G$29,4,FALSE)="Base Increase",VLOOKUP(K260,Inputs!$A$7:$G$16,4,FALSE),0),0)</f>
        <v>0</v>
      </c>
      <c r="S260" s="48">
        <f ca="1">IFERROR(IF(H260=1,IF(VLOOKUP(K260,Inputs!$A$20:$G$29,5,FALSE)="Base Increase",VLOOKUP(K260,Inputs!$A$7:$G$16,5,FALSE),0),0),0)</f>
        <v>0</v>
      </c>
      <c r="T260" s="48">
        <f ca="1">IFERROR(IF(I260=1,IF(VLOOKUP(K260,Inputs!$A$20:$G$29,6,FALSE)="Base Increase",VLOOKUP(K260,Inputs!$A$7:$G$16,6,FALSE),0),0),0)</f>
        <v>0</v>
      </c>
      <c r="U260" s="48">
        <f ca="1">IFERROR(IF(J260=1,IF(VLOOKUP(K260,Inputs!$A$20:$G$29,7,FALSE)="Base Increase",VLOOKUP(K260,Inputs!$A$7:$G$16,7,FALSE),0),0),0)</f>
        <v>0</v>
      </c>
      <c r="V260" s="48">
        <f t="shared" ca="1" si="16"/>
        <v>0</v>
      </c>
      <c r="W260" s="48">
        <f t="shared" ca="1" si="17"/>
        <v>0</v>
      </c>
      <c r="X260" s="48">
        <f t="shared" ca="1" si="18"/>
        <v>0</v>
      </c>
      <c r="Y260" s="48">
        <f t="shared" ca="1" si="19"/>
        <v>0</v>
      </c>
      <c r="Z260" s="48">
        <f ca="1">IF(AND(K260&lt;=4,X260&gt;Inputs!$B$32),MAX(C260,Inputs!$B$32),X260)</f>
        <v>0</v>
      </c>
      <c r="AA260" s="48">
        <f ca="1">IF(AND(K260&lt;=4,Y260&gt;Inputs!$B$32),MAX(C260,Inputs!$B$32),Y260)</f>
        <v>0</v>
      </c>
      <c r="AB260" s="48">
        <f ca="1">IF(AND(K260&lt;=7,Z260&gt;Inputs!$B$33),MAX(C260,Inputs!$B$33),Z260)</f>
        <v>0</v>
      </c>
      <c r="AC260" s="48">
        <f ca="1">IF(Y260&gt;Inputs!$B$34,Inputs!$B$34,AA260)</f>
        <v>0</v>
      </c>
      <c r="AD260" s="48">
        <f ca="1">IF(AB260&gt;Inputs!$B$34,Inputs!$B$34,AB260)</f>
        <v>0</v>
      </c>
      <c r="AE260" s="48">
        <f ca="1">IF(AC260&gt;Inputs!$B$34,Inputs!$B$34,AC260)</f>
        <v>0</v>
      </c>
      <c r="AF260" s="49">
        <f ca="1">IF(AND(E260=1,G260=0),Inputs!$B$3,AD260)</f>
        <v>0</v>
      </c>
      <c r="AG260" s="49">
        <f ca="1">IF(AND(E260=1,G260=0),Inputs!$B$3,AE260)</f>
        <v>0</v>
      </c>
    </row>
    <row r="261" spans="1:33" x14ac:dyDescent="0.25">
      <c r="A261" s="6">
        <f>'Salary and Rating'!A262</f>
        <v>0</v>
      </c>
      <c r="B261" s="6">
        <f>'Salary and Rating'!B262</f>
        <v>0</v>
      </c>
      <c r="C261" s="14">
        <f ca="1">'2012-2013'!AF261</f>
        <v>0</v>
      </c>
      <c r="D261" s="44">
        <f ca="1">IF('2012-2013'!G261=0,0,'2012-2013'!D261+1)</f>
        <v>0</v>
      </c>
      <c r="E261" s="48">
        <f>'2012-2013'!E261</f>
        <v>0</v>
      </c>
      <c r="F261" s="42">
        <f ca="1">IF('Salary and Rating'!F262=1,VLOOKUP(D261,'Attrition Probabilities'!$A$5:$E$45,2,TRUE),IF('Salary and Rating'!F262=2,VLOOKUP(D261,'Attrition Probabilities'!$A$5:$E$45,3,TRUE),IF('Salary and Rating'!F262=3,VLOOKUP(D261,'Attrition Probabilities'!$A$5:$E$45,4,TRUE),IF('Salary and Rating'!F262=4,VLOOKUP(D261,'Attrition Probabilities'!$A$5:$E$45,5,TRUE),0))))</f>
        <v>0</v>
      </c>
      <c r="G261" s="48">
        <f t="shared" ref="G261:G303" ca="1" si="20">IF(E261=0,0,IF(RAND()&lt;F261,0,1))</f>
        <v>0</v>
      </c>
      <c r="H261" s="48">
        <f ca="1">IF(E261=0,0,IF(RAND()&lt;'Demand Component Probability'!$B$4,1,0))</f>
        <v>0</v>
      </c>
      <c r="I261" s="48">
        <f ca="1">IF(E261=0,0,IF(RAND()&lt;'Demand Component Probability'!$B$5,1,0))</f>
        <v>0</v>
      </c>
      <c r="J261" s="48">
        <f ca="1">IF(E261=0,0,IF(RAND()&lt;'Demand Component Probability'!$B$6,1,0))</f>
        <v>0</v>
      </c>
      <c r="K261" s="48">
        <f ca="1">'Salary and Rating'!L262</f>
        <v>0</v>
      </c>
      <c r="L261" s="48">
        <f ca="1">IFERROR(IF(VLOOKUP(K261,Inputs!$A$20:$G$29,3,FALSE)="Stipend Award",VLOOKUP(K261,Inputs!$A$7:$G$16,3,FALSE),0),0)</f>
        <v>0</v>
      </c>
      <c r="M261" s="48">
        <f ca="1">IFERROR(IF(VLOOKUP(K261,Inputs!$A$20:$G$29,4,FALSE)="Stipend Award",VLOOKUP(K261,Inputs!$A$7:$G$16,4,FALSE),0),0)</f>
        <v>0</v>
      </c>
      <c r="N261" s="48">
        <f ca="1">IFERROR(IF(H261=1,IF(VLOOKUP(K261,Inputs!$A$20:$G$29,5,FALSE)="Stipend Award",VLOOKUP(K261,Inputs!$A$7:$G$16,5,FALSE),0),0),0)</f>
        <v>0</v>
      </c>
      <c r="O261" s="48">
        <f ca="1">IFERROR(IF(I261=1,IF(VLOOKUP(K261,Inputs!$A$20:$G$29,6,FALSE)="Stipend Award",VLOOKUP(K261,Inputs!$A$7:$G$16,6,FALSE),0),0),0)</f>
        <v>0</v>
      </c>
      <c r="P261" s="48">
        <f ca="1">IFERROR(IF(J261=1,IF(VLOOKUP(K261,Inputs!$A$20:$G$29,7,FALSE)="Stipend Award",VLOOKUP(K261,Inputs!$A$7:$G$16,7,FALSE),0),0),0)</f>
        <v>0</v>
      </c>
      <c r="Q261" s="48">
        <f ca="1">IFERROR(IF(VLOOKUP(K261,Inputs!$A$20:$G$29,3,FALSE)="Base Increase",VLOOKUP(K261,Inputs!$A$7:$G$16,3,FALSE),0),0)</f>
        <v>0</v>
      </c>
      <c r="R261" s="48">
        <f ca="1">IFERROR(IF(VLOOKUP(K261,Inputs!$A$20:$G$29,4,FALSE)="Base Increase",VLOOKUP(K261,Inputs!$A$7:$G$16,4,FALSE),0),0)</f>
        <v>0</v>
      </c>
      <c r="S261" s="48">
        <f ca="1">IFERROR(IF(H261=1,IF(VLOOKUP(K261,Inputs!$A$20:$G$29,5,FALSE)="Base Increase",VLOOKUP(K261,Inputs!$A$7:$G$16,5,FALSE),0),0),0)</f>
        <v>0</v>
      </c>
      <c r="T261" s="48">
        <f ca="1">IFERROR(IF(I261=1,IF(VLOOKUP(K261,Inputs!$A$20:$G$29,6,FALSE)="Base Increase",VLOOKUP(K261,Inputs!$A$7:$G$16,6,FALSE),0),0),0)</f>
        <v>0</v>
      </c>
      <c r="U261" s="48">
        <f ca="1">IFERROR(IF(J261=1,IF(VLOOKUP(K261,Inputs!$A$20:$G$29,7,FALSE)="Base Increase",VLOOKUP(K261,Inputs!$A$7:$G$16,7,FALSE),0),0),0)</f>
        <v>0</v>
      </c>
      <c r="V261" s="48">
        <f t="shared" ref="V261:V303" ca="1" si="21">SUM(L261:P261)</f>
        <v>0</v>
      </c>
      <c r="W261" s="48">
        <f t="shared" ref="W261:W303" ca="1" si="22">SUM(Q261:U261)</f>
        <v>0</v>
      </c>
      <c r="X261" s="48">
        <f t="shared" ref="X261:X303" ca="1" si="23">W261+C261</f>
        <v>0</v>
      </c>
      <c r="Y261" s="48">
        <f t="shared" ref="Y261:Y303" ca="1" si="24">W261+V261+C261</f>
        <v>0</v>
      </c>
      <c r="Z261" s="48">
        <f ca="1">IF(AND(K261&lt;=4,X261&gt;Inputs!$B$32),MAX(C261,Inputs!$B$32),X261)</f>
        <v>0</v>
      </c>
      <c r="AA261" s="48">
        <f ca="1">IF(AND(K261&lt;=4,Y261&gt;Inputs!$B$32),MAX(C261,Inputs!$B$32),Y261)</f>
        <v>0</v>
      </c>
      <c r="AB261" s="48">
        <f ca="1">IF(AND(K261&lt;=7,Z261&gt;Inputs!$B$33),MAX(C261,Inputs!$B$33),Z261)</f>
        <v>0</v>
      </c>
      <c r="AC261" s="48">
        <f ca="1">IF(Y261&gt;Inputs!$B$34,Inputs!$B$34,AA261)</f>
        <v>0</v>
      </c>
      <c r="AD261" s="48">
        <f ca="1">IF(AB261&gt;Inputs!$B$34,Inputs!$B$34,AB261)</f>
        <v>0</v>
      </c>
      <c r="AE261" s="48">
        <f ca="1">IF(AC261&gt;Inputs!$B$34,Inputs!$B$34,AC261)</f>
        <v>0</v>
      </c>
      <c r="AF261" s="49">
        <f ca="1">IF(AND(E261=1,G261=0),Inputs!$B$3,AD261)</f>
        <v>0</v>
      </c>
      <c r="AG261" s="49">
        <f ca="1">IF(AND(E261=1,G261=0),Inputs!$B$3,AE261)</f>
        <v>0</v>
      </c>
    </row>
    <row r="262" spans="1:33" x14ac:dyDescent="0.25">
      <c r="A262" s="6">
        <f>'Salary and Rating'!A263</f>
        <v>0</v>
      </c>
      <c r="B262" s="6">
        <f>'Salary and Rating'!B263</f>
        <v>0</v>
      </c>
      <c r="C262" s="14">
        <f ca="1">'2012-2013'!AF262</f>
        <v>0</v>
      </c>
      <c r="D262" s="44">
        <f ca="1">IF('2012-2013'!G262=0,0,'2012-2013'!D262+1)</f>
        <v>0</v>
      </c>
      <c r="E262" s="48">
        <f>'2012-2013'!E262</f>
        <v>0</v>
      </c>
      <c r="F262" s="42">
        <f ca="1">IF('Salary and Rating'!F263=1,VLOOKUP(D262,'Attrition Probabilities'!$A$5:$E$45,2,TRUE),IF('Salary and Rating'!F263=2,VLOOKUP(D262,'Attrition Probabilities'!$A$5:$E$45,3,TRUE),IF('Salary and Rating'!F263=3,VLOOKUP(D262,'Attrition Probabilities'!$A$5:$E$45,4,TRUE),IF('Salary and Rating'!F263=4,VLOOKUP(D262,'Attrition Probabilities'!$A$5:$E$45,5,TRUE),0))))</f>
        <v>0</v>
      </c>
      <c r="G262" s="48">
        <f t="shared" ca="1" si="20"/>
        <v>0</v>
      </c>
      <c r="H262" s="48">
        <f ca="1">IF(E262=0,0,IF(RAND()&lt;'Demand Component Probability'!$B$4,1,0))</f>
        <v>0</v>
      </c>
      <c r="I262" s="48">
        <f ca="1">IF(E262=0,0,IF(RAND()&lt;'Demand Component Probability'!$B$5,1,0))</f>
        <v>0</v>
      </c>
      <c r="J262" s="48">
        <f ca="1">IF(E262=0,0,IF(RAND()&lt;'Demand Component Probability'!$B$6,1,0))</f>
        <v>0</v>
      </c>
      <c r="K262" s="48">
        <f ca="1">'Salary and Rating'!L263</f>
        <v>0</v>
      </c>
      <c r="L262" s="48">
        <f ca="1">IFERROR(IF(VLOOKUP(K262,Inputs!$A$20:$G$29,3,FALSE)="Stipend Award",VLOOKUP(K262,Inputs!$A$7:$G$16,3,FALSE),0),0)</f>
        <v>0</v>
      </c>
      <c r="M262" s="48">
        <f ca="1">IFERROR(IF(VLOOKUP(K262,Inputs!$A$20:$G$29,4,FALSE)="Stipend Award",VLOOKUP(K262,Inputs!$A$7:$G$16,4,FALSE),0),0)</f>
        <v>0</v>
      </c>
      <c r="N262" s="48">
        <f ca="1">IFERROR(IF(H262=1,IF(VLOOKUP(K262,Inputs!$A$20:$G$29,5,FALSE)="Stipend Award",VLOOKUP(K262,Inputs!$A$7:$G$16,5,FALSE),0),0),0)</f>
        <v>0</v>
      </c>
      <c r="O262" s="48">
        <f ca="1">IFERROR(IF(I262=1,IF(VLOOKUP(K262,Inputs!$A$20:$G$29,6,FALSE)="Stipend Award",VLOOKUP(K262,Inputs!$A$7:$G$16,6,FALSE),0),0),0)</f>
        <v>0</v>
      </c>
      <c r="P262" s="48">
        <f ca="1">IFERROR(IF(J262=1,IF(VLOOKUP(K262,Inputs!$A$20:$G$29,7,FALSE)="Stipend Award",VLOOKUP(K262,Inputs!$A$7:$G$16,7,FALSE),0),0),0)</f>
        <v>0</v>
      </c>
      <c r="Q262" s="48">
        <f ca="1">IFERROR(IF(VLOOKUP(K262,Inputs!$A$20:$G$29,3,FALSE)="Base Increase",VLOOKUP(K262,Inputs!$A$7:$G$16,3,FALSE),0),0)</f>
        <v>0</v>
      </c>
      <c r="R262" s="48">
        <f ca="1">IFERROR(IF(VLOOKUP(K262,Inputs!$A$20:$G$29,4,FALSE)="Base Increase",VLOOKUP(K262,Inputs!$A$7:$G$16,4,FALSE),0),0)</f>
        <v>0</v>
      </c>
      <c r="S262" s="48">
        <f ca="1">IFERROR(IF(H262=1,IF(VLOOKUP(K262,Inputs!$A$20:$G$29,5,FALSE)="Base Increase",VLOOKUP(K262,Inputs!$A$7:$G$16,5,FALSE),0),0),0)</f>
        <v>0</v>
      </c>
      <c r="T262" s="48">
        <f ca="1">IFERROR(IF(I262=1,IF(VLOOKUP(K262,Inputs!$A$20:$G$29,6,FALSE)="Base Increase",VLOOKUP(K262,Inputs!$A$7:$G$16,6,FALSE),0),0),0)</f>
        <v>0</v>
      </c>
      <c r="U262" s="48">
        <f ca="1">IFERROR(IF(J262=1,IF(VLOOKUP(K262,Inputs!$A$20:$G$29,7,FALSE)="Base Increase",VLOOKUP(K262,Inputs!$A$7:$G$16,7,FALSE),0),0),0)</f>
        <v>0</v>
      </c>
      <c r="V262" s="48">
        <f t="shared" ca="1" si="21"/>
        <v>0</v>
      </c>
      <c r="W262" s="48">
        <f t="shared" ca="1" si="22"/>
        <v>0</v>
      </c>
      <c r="X262" s="48">
        <f t="shared" ca="1" si="23"/>
        <v>0</v>
      </c>
      <c r="Y262" s="48">
        <f t="shared" ca="1" si="24"/>
        <v>0</v>
      </c>
      <c r="Z262" s="48">
        <f ca="1">IF(AND(K262&lt;=4,X262&gt;Inputs!$B$32),MAX(C262,Inputs!$B$32),X262)</f>
        <v>0</v>
      </c>
      <c r="AA262" s="48">
        <f ca="1">IF(AND(K262&lt;=4,Y262&gt;Inputs!$B$32),MAX(C262,Inputs!$B$32),Y262)</f>
        <v>0</v>
      </c>
      <c r="AB262" s="48">
        <f ca="1">IF(AND(K262&lt;=7,Z262&gt;Inputs!$B$33),MAX(C262,Inputs!$B$33),Z262)</f>
        <v>0</v>
      </c>
      <c r="AC262" s="48">
        <f ca="1">IF(Y262&gt;Inputs!$B$34,Inputs!$B$34,AA262)</f>
        <v>0</v>
      </c>
      <c r="AD262" s="48">
        <f ca="1">IF(AB262&gt;Inputs!$B$34,Inputs!$B$34,AB262)</f>
        <v>0</v>
      </c>
      <c r="AE262" s="48">
        <f ca="1">IF(AC262&gt;Inputs!$B$34,Inputs!$B$34,AC262)</f>
        <v>0</v>
      </c>
      <c r="AF262" s="49">
        <f ca="1">IF(AND(E262=1,G262=0),Inputs!$B$3,AD262)</f>
        <v>0</v>
      </c>
      <c r="AG262" s="49">
        <f ca="1">IF(AND(E262=1,G262=0),Inputs!$B$3,AE262)</f>
        <v>0</v>
      </c>
    </row>
    <row r="263" spans="1:33" x14ac:dyDescent="0.25">
      <c r="A263" s="6">
        <f>'Salary and Rating'!A264</f>
        <v>0</v>
      </c>
      <c r="B263" s="6">
        <f>'Salary and Rating'!B264</f>
        <v>0</v>
      </c>
      <c r="C263" s="14">
        <f ca="1">'2012-2013'!AF263</f>
        <v>0</v>
      </c>
      <c r="D263" s="44">
        <f ca="1">IF('2012-2013'!G263=0,0,'2012-2013'!D263+1)</f>
        <v>0</v>
      </c>
      <c r="E263" s="48">
        <f>'2012-2013'!E263</f>
        <v>0</v>
      </c>
      <c r="F263" s="42">
        <f ca="1">IF('Salary and Rating'!F264=1,VLOOKUP(D263,'Attrition Probabilities'!$A$5:$E$45,2,TRUE),IF('Salary and Rating'!F264=2,VLOOKUP(D263,'Attrition Probabilities'!$A$5:$E$45,3,TRUE),IF('Salary and Rating'!F264=3,VLOOKUP(D263,'Attrition Probabilities'!$A$5:$E$45,4,TRUE),IF('Salary and Rating'!F264=4,VLOOKUP(D263,'Attrition Probabilities'!$A$5:$E$45,5,TRUE),0))))</f>
        <v>0</v>
      </c>
      <c r="G263" s="48">
        <f t="shared" ca="1" si="20"/>
        <v>0</v>
      </c>
      <c r="H263" s="48">
        <f ca="1">IF(E263=0,0,IF(RAND()&lt;'Demand Component Probability'!$B$4,1,0))</f>
        <v>0</v>
      </c>
      <c r="I263" s="48">
        <f ca="1">IF(E263=0,0,IF(RAND()&lt;'Demand Component Probability'!$B$5,1,0))</f>
        <v>0</v>
      </c>
      <c r="J263" s="48">
        <f ca="1">IF(E263=0,0,IF(RAND()&lt;'Demand Component Probability'!$B$6,1,0))</f>
        <v>0</v>
      </c>
      <c r="K263" s="48">
        <f ca="1">'Salary and Rating'!L264</f>
        <v>0</v>
      </c>
      <c r="L263" s="48">
        <f ca="1">IFERROR(IF(VLOOKUP(K263,Inputs!$A$20:$G$29,3,FALSE)="Stipend Award",VLOOKUP(K263,Inputs!$A$7:$G$16,3,FALSE),0),0)</f>
        <v>0</v>
      </c>
      <c r="M263" s="48">
        <f ca="1">IFERROR(IF(VLOOKUP(K263,Inputs!$A$20:$G$29,4,FALSE)="Stipend Award",VLOOKUP(K263,Inputs!$A$7:$G$16,4,FALSE),0),0)</f>
        <v>0</v>
      </c>
      <c r="N263" s="48">
        <f ca="1">IFERROR(IF(H263=1,IF(VLOOKUP(K263,Inputs!$A$20:$G$29,5,FALSE)="Stipend Award",VLOOKUP(K263,Inputs!$A$7:$G$16,5,FALSE),0),0),0)</f>
        <v>0</v>
      </c>
      <c r="O263" s="48">
        <f ca="1">IFERROR(IF(I263=1,IF(VLOOKUP(K263,Inputs!$A$20:$G$29,6,FALSE)="Stipend Award",VLOOKUP(K263,Inputs!$A$7:$G$16,6,FALSE),0),0),0)</f>
        <v>0</v>
      </c>
      <c r="P263" s="48">
        <f ca="1">IFERROR(IF(J263=1,IF(VLOOKUP(K263,Inputs!$A$20:$G$29,7,FALSE)="Stipend Award",VLOOKUP(K263,Inputs!$A$7:$G$16,7,FALSE),0),0),0)</f>
        <v>0</v>
      </c>
      <c r="Q263" s="48">
        <f ca="1">IFERROR(IF(VLOOKUP(K263,Inputs!$A$20:$G$29,3,FALSE)="Base Increase",VLOOKUP(K263,Inputs!$A$7:$G$16,3,FALSE),0),0)</f>
        <v>0</v>
      </c>
      <c r="R263" s="48">
        <f ca="1">IFERROR(IF(VLOOKUP(K263,Inputs!$A$20:$G$29,4,FALSE)="Base Increase",VLOOKUP(K263,Inputs!$A$7:$G$16,4,FALSE),0),0)</f>
        <v>0</v>
      </c>
      <c r="S263" s="48">
        <f ca="1">IFERROR(IF(H263=1,IF(VLOOKUP(K263,Inputs!$A$20:$G$29,5,FALSE)="Base Increase",VLOOKUP(K263,Inputs!$A$7:$G$16,5,FALSE),0),0),0)</f>
        <v>0</v>
      </c>
      <c r="T263" s="48">
        <f ca="1">IFERROR(IF(I263=1,IF(VLOOKUP(K263,Inputs!$A$20:$G$29,6,FALSE)="Base Increase",VLOOKUP(K263,Inputs!$A$7:$G$16,6,FALSE),0),0),0)</f>
        <v>0</v>
      </c>
      <c r="U263" s="48">
        <f ca="1">IFERROR(IF(J263=1,IF(VLOOKUP(K263,Inputs!$A$20:$G$29,7,FALSE)="Base Increase",VLOOKUP(K263,Inputs!$A$7:$G$16,7,FALSE),0),0),0)</f>
        <v>0</v>
      </c>
      <c r="V263" s="48">
        <f t="shared" ca="1" si="21"/>
        <v>0</v>
      </c>
      <c r="W263" s="48">
        <f t="shared" ca="1" si="22"/>
        <v>0</v>
      </c>
      <c r="X263" s="48">
        <f t="shared" ca="1" si="23"/>
        <v>0</v>
      </c>
      <c r="Y263" s="48">
        <f t="shared" ca="1" si="24"/>
        <v>0</v>
      </c>
      <c r="Z263" s="48">
        <f ca="1">IF(AND(K263&lt;=4,X263&gt;Inputs!$B$32),MAX(C263,Inputs!$B$32),X263)</f>
        <v>0</v>
      </c>
      <c r="AA263" s="48">
        <f ca="1">IF(AND(K263&lt;=4,Y263&gt;Inputs!$B$32),MAX(C263,Inputs!$B$32),Y263)</f>
        <v>0</v>
      </c>
      <c r="AB263" s="48">
        <f ca="1">IF(AND(K263&lt;=7,Z263&gt;Inputs!$B$33),MAX(C263,Inputs!$B$33),Z263)</f>
        <v>0</v>
      </c>
      <c r="AC263" s="48">
        <f ca="1">IF(Y263&gt;Inputs!$B$34,Inputs!$B$34,AA263)</f>
        <v>0</v>
      </c>
      <c r="AD263" s="48">
        <f ca="1">IF(AB263&gt;Inputs!$B$34,Inputs!$B$34,AB263)</f>
        <v>0</v>
      </c>
      <c r="AE263" s="48">
        <f ca="1">IF(AC263&gt;Inputs!$B$34,Inputs!$B$34,AC263)</f>
        <v>0</v>
      </c>
      <c r="AF263" s="49">
        <f ca="1">IF(AND(E263=1,G263=0),Inputs!$B$3,AD263)</f>
        <v>0</v>
      </c>
      <c r="AG263" s="49">
        <f ca="1">IF(AND(E263=1,G263=0),Inputs!$B$3,AE263)</f>
        <v>0</v>
      </c>
    </row>
    <row r="264" spans="1:33" x14ac:dyDescent="0.25">
      <c r="A264" s="6">
        <f>'Salary and Rating'!A265</f>
        <v>0</v>
      </c>
      <c r="B264" s="6">
        <f>'Salary and Rating'!B265</f>
        <v>0</v>
      </c>
      <c r="C264" s="14">
        <f ca="1">'2012-2013'!AF264</f>
        <v>0</v>
      </c>
      <c r="D264" s="44">
        <f ca="1">IF('2012-2013'!G264=0,0,'2012-2013'!D264+1)</f>
        <v>0</v>
      </c>
      <c r="E264" s="48">
        <f>'2012-2013'!E264</f>
        <v>0</v>
      </c>
      <c r="F264" s="42">
        <f ca="1">IF('Salary and Rating'!F265=1,VLOOKUP(D264,'Attrition Probabilities'!$A$5:$E$45,2,TRUE),IF('Salary and Rating'!F265=2,VLOOKUP(D264,'Attrition Probabilities'!$A$5:$E$45,3,TRUE),IF('Salary and Rating'!F265=3,VLOOKUP(D264,'Attrition Probabilities'!$A$5:$E$45,4,TRUE),IF('Salary and Rating'!F265=4,VLOOKUP(D264,'Attrition Probabilities'!$A$5:$E$45,5,TRUE),0))))</f>
        <v>0</v>
      </c>
      <c r="G264" s="48">
        <f t="shared" ca="1" si="20"/>
        <v>0</v>
      </c>
      <c r="H264" s="48">
        <f ca="1">IF(E264=0,0,IF(RAND()&lt;'Demand Component Probability'!$B$4,1,0))</f>
        <v>0</v>
      </c>
      <c r="I264" s="48">
        <f ca="1">IF(E264=0,0,IF(RAND()&lt;'Demand Component Probability'!$B$5,1,0))</f>
        <v>0</v>
      </c>
      <c r="J264" s="48">
        <f ca="1">IF(E264=0,0,IF(RAND()&lt;'Demand Component Probability'!$B$6,1,0))</f>
        <v>0</v>
      </c>
      <c r="K264" s="48">
        <f ca="1">'Salary and Rating'!L265</f>
        <v>0</v>
      </c>
      <c r="L264" s="48">
        <f ca="1">IFERROR(IF(VLOOKUP(K264,Inputs!$A$20:$G$29,3,FALSE)="Stipend Award",VLOOKUP(K264,Inputs!$A$7:$G$16,3,FALSE),0),0)</f>
        <v>0</v>
      </c>
      <c r="M264" s="48">
        <f ca="1">IFERROR(IF(VLOOKUP(K264,Inputs!$A$20:$G$29,4,FALSE)="Stipend Award",VLOOKUP(K264,Inputs!$A$7:$G$16,4,FALSE),0),0)</f>
        <v>0</v>
      </c>
      <c r="N264" s="48">
        <f ca="1">IFERROR(IF(H264=1,IF(VLOOKUP(K264,Inputs!$A$20:$G$29,5,FALSE)="Stipend Award",VLOOKUP(K264,Inputs!$A$7:$G$16,5,FALSE),0),0),0)</f>
        <v>0</v>
      </c>
      <c r="O264" s="48">
        <f ca="1">IFERROR(IF(I264=1,IF(VLOOKUP(K264,Inputs!$A$20:$G$29,6,FALSE)="Stipend Award",VLOOKUP(K264,Inputs!$A$7:$G$16,6,FALSE),0),0),0)</f>
        <v>0</v>
      </c>
      <c r="P264" s="48">
        <f ca="1">IFERROR(IF(J264=1,IF(VLOOKUP(K264,Inputs!$A$20:$G$29,7,FALSE)="Stipend Award",VLOOKUP(K264,Inputs!$A$7:$G$16,7,FALSE),0),0),0)</f>
        <v>0</v>
      </c>
      <c r="Q264" s="48">
        <f ca="1">IFERROR(IF(VLOOKUP(K264,Inputs!$A$20:$G$29,3,FALSE)="Base Increase",VLOOKUP(K264,Inputs!$A$7:$G$16,3,FALSE),0),0)</f>
        <v>0</v>
      </c>
      <c r="R264" s="48">
        <f ca="1">IFERROR(IF(VLOOKUP(K264,Inputs!$A$20:$G$29,4,FALSE)="Base Increase",VLOOKUP(K264,Inputs!$A$7:$G$16,4,FALSE),0),0)</f>
        <v>0</v>
      </c>
      <c r="S264" s="48">
        <f ca="1">IFERROR(IF(H264=1,IF(VLOOKUP(K264,Inputs!$A$20:$G$29,5,FALSE)="Base Increase",VLOOKUP(K264,Inputs!$A$7:$G$16,5,FALSE),0),0),0)</f>
        <v>0</v>
      </c>
      <c r="T264" s="48">
        <f ca="1">IFERROR(IF(I264=1,IF(VLOOKUP(K264,Inputs!$A$20:$G$29,6,FALSE)="Base Increase",VLOOKUP(K264,Inputs!$A$7:$G$16,6,FALSE),0),0),0)</f>
        <v>0</v>
      </c>
      <c r="U264" s="48">
        <f ca="1">IFERROR(IF(J264=1,IF(VLOOKUP(K264,Inputs!$A$20:$G$29,7,FALSE)="Base Increase",VLOOKUP(K264,Inputs!$A$7:$G$16,7,FALSE),0),0),0)</f>
        <v>0</v>
      </c>
      <c r="V264" s="48">
        <f t="shared" ca="1" si="21"/>
        <v>0</v>
      </c>
      <c r="W264" s="48">
        <f t="shared" ca="1" si="22"/>
        <v>0</v>
      </c>
      <c r="X264" s="48">
        <f t="shared" ca="1" si="23"/>
        <v>0</v>
      </c>
      <c r="Y264" s="48">
        <f t="shared" ca="1" si="24"/>
        <v>0</v>
      </c>
      <c r="Z264" s="48">
        <f ca="1">IF(AND(K264&lt;=4,X264&gt;Inputs!$B$32),MAX(C264,Inputs!$B$32),X264)</f>
        <v>0</v>
      </c>
      <c r="AA264" s="48">
        <f ca="1">IF(AND(K264&lt;=4,Y264&gt;Inputs!$B$32),MAX(C264,Inputs!$B$32),Y264)</f>
        <v>0</v>
      </c>
      <c r="AB264" s="48">
        <f ca="1">IF(AND(K264&lt;=7,Z264&gt;Inputs!$B$33),MAX(C264,Inputs!$B$33),Z264)</f>
        <v>0</v>
      </c>
      <c r="AC264" s="48">
        <f ca="1">IF(Y264&gt;Inputs!$B$34,Inputs!$B$34,AA264)</f>
        <v>0</v>
      </c>
      <c r="AD264" s="48">
        <f ca="1">IF(AB264&gt;Inputs!$B$34,Inputs!$B$34,AB264)</f>
        <v>0</v>
      </c>
      <c r="AE264" s="48">
        <f ca="1">IF(AC264&gt;Inputs!$B$34,Inputs!$B$34,AC264)</f>
        <v>0</v>
      </c>
      <c r="AF264" s="49">
        <f ca="1">IF(AND(E264=1,G264=0),Inputs!$B$3,AD264)</f>
        <v>0</v>
      </c>
      <c r="AG264" s="49">
        <f ca="1">IF(AND(E264=1,G264=0),Inputs!$B$3,AE264)</f>
        <v>0</v>
      </c>
    </row>
    <row r="265" spans="1:33" x14ac:dyDescent="0.25">
      <c r="A265" s="6">
        <f>'Salary and Rating'!A266</f>
        <v>0</v>
      </c>
      <c r="B265" s="6">
        <f>'Salary and Rating'!B266</f>
        <v>0</v>
      </c>
      <c r="C265" s="14">
        <f ca="1">'2012-2013'!AF265</f>
        <v>0</v>
      </c>
      <c r="D265" s="44">
        <f ca="1">IF('2012-2013'!G265=0,0,'2012-2013'!D265+1)</f>
        <v>0</v>
      </c>
      <c r="E265" s="48">
        <f>'2012-2013'!E265</f>
        <v>0</v>
      </c>
      <c r="F265" s="42">
        <f ca="1">IF('Salary and Rating'!F266=1,VLOOKUP(D265,'Attrition Probabilities'!$A$5:$E$45,2,TRUE),IF('Salary and Rating'!F266=2,VLOOKUP(D265,'Attrition Probabilities'!$A$5:$E$45,3,TRUE),IF('Salary and Rating'!F266=3,VLOOKUP(D265,'Attrition Probabilities'!$A$5:$E$45,4,TRUE),IF('Salary and Rating'!F266=4,VLOOKUP(D265,'Attrition Probabilities'!$A$5:$E$45,5,TRUE),0))))</f>
        <v>0</v>
      </c>
      <c r="G265" s="48">
        <f t="shared" ca="1" si="20"/>
        <v>0</v>
      </c>
      <c r="H265" s="48">
        <f ca="1">IF(E265=0,0,IF(RAND()&lt;'Demand Component Probability'!$B$4,1,0))</f>
        <v>0</v>
      </c>
      <c r="I265" s="48">
        <f ca="1">IF(E265=0,0,IF(RAND()&lt;'Demand Component Probability'!$B$5,1,0))</f>
        <v>0</v>
      </c>
      <c r="J265" s="48">
        <f ca="1">IF(E265=0,0,IF(RAND()&lt;'Demand Component Probability'!$B$6,1,0))</f>
        <v>0</v>
      </c>
      <c r="K265" s="48">
        <f ca="1">'Salary and Rating'!L266</f>
        <v>0</v>
      </c>
      <c r="L265" s="48">
        <f ca="1">IFERROR(IF(VLOOKUP(K265,Inputs!$A$20:$G$29,3,FALSE)="Stipend Award",VLOOKUP(K265,Inputs!$A$7:$G$16,3,FALSE),0),0)</f>
        <v>0</v>
      </c>
      <c r="M265" s="48">
        <f ca="1">IFERROR(IF(VLOOKUP(K265,Inputs!$A$20:$G$29,4,FALSE)="Stipend Award",VLOOKUP(K265,Inputs!$A$7:$G$16,4,FALSE),0),0)</f>
        <v>0</v>
      </c>
      <c r="N265" s="48">
        <f ca="1">IFERROR(IF(H265=1,IF(VLOOKUP(K265,Inputs!$A$20:$G$29,5,FALSE)="Stipend Award",VLOOKUP(K265,Inputs!$A$7:$G$16,5,FALSE),0),0),0)</f>
        <v>0</v>
      </c>
      <c r="O265" s="48">
        <f ca="1">IFERROR(IF(I265=1,IF(VLOOKUP(K265,Inputs!$A$20:$G$29,6,FALSE)="Stipend Award",VLOOKUP(K265,Inputs!$A$7:$G$16,6,FALSE),0),0),0)</f>
        <v>0</v>
      </c>
      <c r="P265" s="48">
        <f ca="1">IFERROR(IF(J265=1,IF(VLOOKUP(K265,Inputs!$A$20:$G$29,7,FALSE)="Stipend Award",VLOOKUP(K265,Inputs!$A$7:$G$16,7,FALSE),0),0),0)</f>
        <v>0</v>
      </c>
      <c r="Q265" s="48">
        <f ca="1">IFERROR(IF(VLOOKUP(K265,Inputs!$A$20:$G$29,3,FALSE)="Base Increase",VLOOKUP(K265,Inputs!$A$7:$G$16,3,FALSE),0),0)</f>
        <v>0</v>
      </c>
      <c r="R265" s="48">
        <f ca="1">IFERROR(IF(VLOOKUP(K265,Inputs!$A$20:$G$29,4,FALSE)="Base Increase",VLOOKUP(K265,Inputs!$A$7:$G$16,4,FALSE),0),0)</f>
        <v>0</v>
      </c>
      <c r="S265" s="48">
        <f ca="1">IFERROR(IF(H265=1,IF(VLOOKUP(K265,Inputs!$A$20:$G$29,5,FALSE)="Base Increase",VLOOKUP(K265,Inputs!$A$7:$G$16,5,FALSE),0),0),0)</f>
        <v>0</v>
      </c>
      <c r="T265" s="48">
        <f ca="1">IFERROR(IF(I265=1,IF(VLOOKUP(K265,Inputs!$A$20:$G$29,6,FALSE)="Base Increase",VLOOKUP(K265,Inputs!$A$7:$G$16,6,FALSE),0),0),0)</f>
        <v>0</v>
      </c>
      <c r="U265" s="48">
        <f ca="1">IFERROR(IF(J265=1,IF(VLOOKUP(K265,Inputs!$A$20:$G$29,7,FALSE)="Base Increase",VLOOKUP(K265,Inputs!$A$7:$G$16,7,FALSE),0),0),0)</f>
        <v>0</v>
      </c>
      <c r="V265" s="48">
        <f t="shared" ca="1" si="21"/>
        <v>0</v>
      </c>
      <c r="W265" s="48">
        <f t="shared" ca="1" si="22"/>
        <v>0</v>
      </c>
      <c r="X265" s="48">
        <f t="shared" ca="1" si="23"/>
        <v>0</v>
      </c>
      <c r="Y265" s="48">
        <f t="shared" ca="1" si="24"/>
        <v>0</v>
      </c>
      <c r="Z265" s="48">
        <f ca="1">IF(AND(K265&lt;=4,X265&gt;Inputs!$B$32),MAX(C265,Inputs!$B$32),X265)</f>
        <v>0</v>
      </c>
      <c r="AA265" s="48">
        <f ca="1">IF(AND(K265&lt;=4,Y265&gt;Inputs!$B$32),MAX(C265,Inputs!$B$32),Y265)</f>
        <v>0</v>
      </c>
      <c r="AB265" s="48">
        <f ca="1">IF(AND(K265&lt;=7,Z265&gt;Inputs!$B$33),MAX(C265,Inputs!$B$33),Z265)</f>
        <v>0</v>
      </c>
      <c r="AC265" s="48">
        <f ca="1">IF(Y265&gt;Inputs!$B$34,Inputs!$B$34,AA265)</f>
        <v>0</v>
      </c>
      <c r="AD265" s="48">
        <f ca="1">IF(AB265&gt;Inputs!$B$34,Inputs!$B$34,AB265)</f>
        <v>0</v>
      </c>
      <c r="AE265" s="48">
        <f ca="1">IF(AC265&gt;Inputs!$B$34,Inputs!$B$34,AC265)</f>
        <v>0</v>
      </c>
      <c r="AF265" s="49">
        <f ca="1">IF(AND(E265=1,G265=0),Inputs!$B$3,AD265)</f>
        <v>0</v>
      </c>
      <c r="AG265" s="49">
        <f ca="1">IF(AND(E265=1,G265=0),Inputs!$B$3,AE265)</f>
        <v>0</v>
      </c>
    </row>
    <row r="266" spans="1:33" x14ac:dyDescent="0.25">
      <c r="A266" s="6">
        <f>'Salary and Rating'!A267</f>
        <v>0</v>
      </c>
      <c r="B266" s="6">
        <f>'Salary and Rating'!B267</f>
        <v>0</v>
      </c>
      <c r="C266" s="14">
        <f ca="1">'2012-2013'!AF266</f>
        <v>0</v>
      </c>
      <c r="D266" s="44">
        <f ca="1">IF('2012-2013'!G266=0,0,'2012-2013'!D266+1)</f>
        <v>0</v>
      </c>
      <c r="E266" s="48">
        <f>'2012-2013'!E266</f>
        <v>0</v>
      </c>
      <c r="F266" s="42">
        <f ca="1">IF('Salary and Rating'!F267=1,VLOOKUP(D266,'Attrition Probabilities'!$A$5:$E$45,2,TRUE),IF('Salary and Rating'!F267=2,VLOOKUP(D266,'Attrition Probabilities'!$A$5:$E$45,3,TRUE),IF('Salary and Rating'!F267=3,VLOOKUP(D266,'Attrition Probabilities'!$A$5:$E$45,4,TRUE),IF('Salary and Rating'!F267=4,VLOOKUP(D266,'Attrition Probabilities'!$A$5:$E$45,5,TRUE),0))))</f>
        <v>0</v>
      </c>
      <c r="G266" s="48">
        <f t="shared" ca="1" si="20"/>
        <v>0</v>
      </c>
      <c r="H266" s="48">
        <f ca="1">IF(E266=0,0,IF(RAND()&lt;'Demand Component Probability'!$B$4,1,0))</f>
        <v>0</v>
      </c>
      <c r="I266" s="48">
        <f ca="1">IF(E266=0,0,IF(RAND()&lt;'Demand Component Probability'!$B$5,1,0))</f>
        <v>0</v>
      </c>
      <c r="J266" s="48">
        <f ca="1">IF(E266=0,0,IF(RAND()&lt;'Demand Component Probability'!$B$6,1,0))</f>
        <v>0</v>
      </c>
      <c r="K266" s="48">
        <f ca="1">'Salary and Rating'!L267</f>
        <v>0</v>
      </c>
      <c r="L266" s="48">
        <f ca="1">IFERROR(IF(VLOOKUP(K266,Inputs!$A$20:$G$29,3,FALSE)="Stipend Award",VLOOKUP(K266,Inputs!$A$7:$G$16,3,FALSE),0),0)</f>
        <v>0</v>
      </c>
      <c r="M266" s="48">
        <f ca="1">IFERROR(IF(VLOOKUP(K266,Inputs!$A$20:$G$29,4,FALSE)="Stipend Award",VLOOKUP(K266,Inputs!$A$7:$G$16,4,FALSE),0),0)</f>
        <v>0</v>
      </c>
      <c r="N266" s="48">
        <f ca="1">IFERROR(IF(H266=1,IF(VLOOKUP(K266,Inputs!$A$20:$G$29,5,FALSE)="Stipend Award",VLOOKUP(K266,Inputs!$A$7:$G$16,5,FALSE),0),0),0)</f>
        <v>0</v>
      </c>
      <c r="O266" s="48">
        <f ca="1">IFERROR(IF(I266=1,IF(VLOOKUP(K266,Inputs!$A$20:$G$29,6,FALSE)="Stipend Award",VLOOKUP(K266,Inputs!$A$7:$G$16,6,FALSE),0),0),0)</f>
        <v>0</v>
      </c>
      <c r="P266" s="48">
        <f ca="1">IFERROR(IF(J266=1,IF(VLOOKUP(K266,Inputs!$A$20:$G$29,7,FALSE)="Stipend Award",VLOOKUP(K266,Inputs!$A$7:$G$16,7,FALSE),0),0),0)</f>
        <v>0</v>
      </c>
      <c r="Q266" s="48">
        <f ca="1">IFERROR(IF(VLOOKUP(K266,Inputs!$A$20:$G$29,3,FALSE)="Base Increase",VLOOKUP(K266,Inputs!$A$7:$G$16,3,FALSE),0),0)</f>
        <v>0</v>
      </c>
      <c r="R266" s="48">
        <f ca="1">IFERROR(IF(VLOOKUP(K266,Inputs!$A$20:$G$29,4,FALSE)="Base Increase",VLOOKUP(K266,Inputs!$A$7:$G$16,4,FALSE),0),0)</f>
        <v>0</v>
      </c>
      <c r="S266" s="48">
        <f ca="1">IFERROR(IF(H266=1,IF(VLOOKUP(K266,Inputs!$A$20:$G$29,5,FALSE)="Base Increase",VLOOKUP(K266,Inputs!$A$7:$G$16,5,FALSE),0),0),0)</f>
        <v>0</v>
      </c>
      <c r="T266" s="48">
        <f ca="1">IFERROR(IF(I266=1,IF(VLOOKUP(K266,Inputs!$A$20:$G$29,6,FALSE)="Base Increase",VLOOKUP(K266,Inputs!$A$7:$G$16,6,FALSE),0),0),0)</f>
        <v>0</v>
      </c>
      <c r="U266" s="48">
        <f ca="1">IFERROR(IF(J266=1,IF(VLOOKUP(K266,Inputs!$A$20:$G$29,7,FALSE)="Base Increase",VLOOKUP(K266,Inputs!$A$7:$G$16,7,FALSE),0),0),0)</f>
        <v>0</v>
      </c>
      <c r="V266" s="48">
        <f t="shared" ca="1" si="21"/>
        <v>0</v>
      </c>
      <c r="W266" s="48">
        <f t="shared" ca="1" si="22"/>
        <v>0</v>
      </c>
      <c r="X266" s="48">
        <f t="shared" ca="1" si="23"/>
        <v>0</v>
      </c>
      <c r="Y266" s="48">
        <f t="shared" ca="1" si="24"/>
        <v>0</v>
      </c>
      <c r="Z266" s="48">
        <f ca="1">IF(AND(K266&lt;=4,X266&gt;Inputs!$B$32),MAX(C266,Inputs!$B$32),X266)</f>
        <v>0</v>
      </c>
      <c r="AA266" s="48">
        <f ca="1">IF(AND(K266&lt;=4,Y266&gt;Inputs!$B$32),MAX(C266,Inputs!$B$32),Y266)</f>
        <v>0</v>
      </c>
      <c r="AB266" s="48">
        <f ca="1">IF(AND(K266&lt;=7,Z266&gt;Inputs!$B$33),MAX(C266,Inputs!$B$33),Z266)</f>
        <v>0</v>
      </c>
      <c r="AC266" s="48">
        <f ca="1">IF(Y266&gt;Inputs!$B$34,Inputs!$B$34,AA266)</f>
        <v>0</v>
      </c>
      <c r="AD266" s="48">
        <f ca="1">IF(AB266&gt;Inputs!$B$34,Inputs!$B$34,AB266)</f>
        <v>0</v>
      </c>
      <c r="AE266" s="48">
        <f ca="1">IF(AC266&gt;Inputs!$B$34,Inputs!$B$34,AC266)</f>
        <v>0</v>
      </c>
      <c r="AF266" s="49">
        <f ca="1">IF(AND(E266=1,G266=0),Inputs!$B$3,AD266)</f>
        <v>0</v>
      </c>
      <c r="AG266" s="49">
        <f ca="1">IF(AND(E266=1,G266=0),Inputs!$B$3,AE266)</f>
        <v>0</v>
      </c>
    </row>
    <row r="267" spans="1:33" x14ac:dyDescent="0.25">
      <c r="A267" s="6">
        <f>'Salary and Rating'!A268</f>
        <v>0</v>
      </c>
      <c r="B267" s="6">
        <f>'Salary and Rating'!B268</f>
        <v>0</v>
      </c>
      <c r="C267" s="14">
        <f ca="1">'2012-2013'!AF267</f>
        <v>0</v>
      </c>
      <c r="D267" s="44">
        <f ca="1">IF('2012-2013'!G267=0,0,'2012-2013'!D267+1)</f>
        <v>0</v>
      </c>
      <c r="E267" s="48">
        <f>'2012-2013'!E267</f>
        <v>0</v>
      </c>
      <c r="F267" s="42">
        <f ca="1">IF('Salary and Rating'!F268=1,VLOOKUP(D267,'Attrition Probabilities'!$A$5:$E$45,2,TRUE),IF('Salary and Rating'!F268=2,VLOOKUP(D267,'Attrition Probabilities'!$A$5:$E$45,3,TRUE),IF('Salary and Rating'!F268=3,VLOOKUP(D267,'Attrition Probabilities'!$A$5:$E$45,4,TRUE),IF('Salary and Rating'!F268=4,VLOOKUP(D267,'Attrition Probabilities'!$A$5:$E$45,5,TRUE),0))))</f>
        <v>0</v>
      </c>
      <c r="G267" s="48">
        <f t="shared" ca="1" si="20"/>
        <v>0</v>
      </c>
      <c r="H267" s="48">
        <f ca="1">IF(E267=0,0,IF(RAND()&lt;'Demand Component Probability'!$B$4,1,0))</f>
        <v>0</v>
      </c>
      <c r="I267" s="48">
        <f ca="1">IF(E267=0,0,IF(RAND()&lt;'Demand Component Probability'!$B$5,1,0))</f>
        <v>0</v>
      </c>
      <c r="J267" s="48">
        <f ca="1">IF(E267=0,0,IF(RAND()&lt;'Demand Component Probability'!$B$6,1,0))</f>
        <v>0</v>
      </c>
      <c r="K267" s="48">
        <f ca="1">'Salary and Rating'!L268</f>
        <v>0</v>
      </c>
      <c r="L267" s="48">
        <f ca="1">IFERROR(IF(VLOOKUP(K267,Inputs!$A$20:$G$29,3,FALSE)="Stipend Award",VLOOKUP(K267,Inputs!$A$7:$G$16,3,FALSE),0),0)</f>
        <v>0</v>
      </c>
      <c r="M267" s="48">
        <f ca="1">IFERROR(IF(VLOOKUP(K267,Inputs!$A$20:$G$29,4,FALSE)="Stipend Award",VLOOKUP(K267,Inputs!$A$7:$G$16,4,FALSE),0),0)</f>
        <v>0</v>
      </c>
      <c r="N267" s="48">
        <f ca="1">IFERROR(IF(H267=1,IF(VLOOKUP(K267,Inputs!$A$20:$G$29,5,FALSE)="Stipend Award",VLOOKUP(K267,Inputs!$A$7:$G$16,5,FALSE),0),0),0)</f>
        <v>0</v>
      </c>
      <c r="O267" s="48">
        <f ca="1">IFERROR(IF(I267=1,IF(VLOOKUP(K267,Inputs!$A$20:$G$29,6,FALSE)="Stipend Award",VLOOKUP(K267,Inputs!$A$7:$G$16,6,FALSE),0),0),0)</f>
        <v>0</v>
      </c>
      <c r="P267" s="48">
        <f ca="1">IFERROR(IF(J267=1,IF(VLOOKUP(K267,Inputs!$A$20:$G$29,7,FALSE)="Stipend Award",VLOOKUP(K267,Inputs!$A$7:$G$16,7,FALSE),0),0),0)</f>
        <v>0</v>
      </c>
      <c r="Q267" s="48">
        <f ca="1">IFERROR(IF(VLOOKUP(K267,Inputs!$A$20:$G$29,3,FALSE)="Base Increase",VLOOKUP(K267,Inputs!$A$7:$G$16,3,FALSE),0),0)</f>
        <v>0</v>
      </c>
      <c r="R267" s="48">
        <f ca="1">IFERROR(IF(VLOOKUP(K267,Inputs!$A$20:$G$29,4,FALSE)="Base Increase",VLOOKUP(K267,Inputs!$A$7:$G$16,4,FALSE),0),0)</f>
        <v>0</v>
      </c>
      <c r="S267" s="48">
        <f ca="1">IFERROR(IF(H267=1,IF(VLOOKUP(K267,Inputs!$A$20:$G$29,5,FALSE)="Base Increase",VLOOKUP(K267,Inputs!$A$7:$G$16,5,FALSE),0),0),0)</f>
        <v>0</v>
      </c>
      <c r="T267" s="48">
        <f ca="1">IFERROR(IF(I267=1,IF(VLOOKUP(K267,Inputs!$A$20:$G$29,6,FALSE)="Base Increase",VLOOKUP(K267,Inputs!$A$7:$G$16,6,FALSE),0),0),0)</f>
        <v>0</v>
      </c>
      <c r="U267" s="48">
        <f ca="1">IFERROR(IF(J267=1,IF(VLOOKUP(K267,Inputs!$A$20:$G$29,7,FALSE)="Base Increase",VLOOKUP(K267,Inputs!$A$7:$G$16,7,FALSE),0),0),0)</f>
        <v>0</v>
      </c>
      <c r="V267" s="48">
        <f t="shared" ca="1" si="21"/>
        <v>0</v>
      </c>
      <c r="W267" s="48">
        <f t="shared" ca="1" si="22"/>
        <v>0</v>
      </c>
      <c r="X267" s="48">
        <f t="shared" ca="1" si="23"/>
        <v>0</v>
      </c>
      <c r="Y267" s="48">
        <f t="shared" ca="1" si="24"/>
        <v>0</v>
      </c>
      <c r="Z267" s="48">
        <f ca="1">IF(AND(K267&lt;=4,X267&gt;Inputs!$B$32),MAX(C267,Inputs!$B$32),X267)</f>
        <v>0</v>
      </c>
      <c r="AA267" s="48">
        <f ca="1">IF(AND(K267&lt;=4,Y267&gt;Inputs!$B$32),MAX(C267,Inputs!$B$32),Y267)</f>
        <v>0</v>
      </c>
      <c r="AB267" s="48">
        <f ca="1">IF(AND(K267&lt;=7,Z267&gt;Inputs!$B$33),MAX(C267,Inputs!$B$33),Z267)</f>
        <v>0</v>
      </c>
      <c r="AC267" s="48">
        <f ca="1">IF(Y267&gt;Inputs!$B$34,Inputs!$B$34,AA267)</f>
        <v>0</v>
      </c>
      <c r="AD267" s="48">
        <f ca="1">IF(AB267&gt;Inputs!$B$34,Inputs!$B$34,AB267)</f>
        <v>0</v>
      </c>
      <c r="AE267" s="48">
        <f ca="1">IF(AC267&gt;Inputs!$B$34,Inputs!$B$34,AC267)</f>
        <v>0</v>
      </c>
      <c r="AF267" s="49">
        <f ca="1">IF(AND(E267=1,G267=0),Inputs!$B$3,AD267)</f>
        <v>0</v>
      </c>
      <c r="AG267" s="49">
        <f ca="1">IF(AND(E267=1,G267=0),Inputs!$B$3,AE267)</f>
        <v>0</v>
      </c>
    </row>
    <row r="268" spans="1:33" x14ac:dyDescent="0.25">
      <c r="A268" s="6">
        <f>'Salary and Rating'!A269</f>
        <v>0</v>
      </c>
      <c r="B268" s="6">
        <f>'Salary and Rating'!B269</f>
        <v>0</v>
      </c>
      <c r="C268" s="14">
        <f ca="1">'2012-2013'!AF268</f>
        <v>0</v>
      </c>
      <c r="D268" s="44">
        <f ca="1">IF('2012-2013'!G268=0,0,'2012-2013'!D268+1)</f>
        <v>0</v>
      </c>
      <c r="E268" s="48">
        <f>'2012-2013'!E268</f>
        <v>0</v>
      </c>
      <c r="F268" s="42">
        <f ca="1">IF('Salary and Rating'!F269=1,VLOOKUP(D268,'Attrition Probabilities'!$A$5:$E$45,2,TRUE),IF('Salary and Rating'!F269=2,VLOOKUP(D268,'Attrition Probabilities'!$A$5:$E$45,3,TRUE),IF('Salary and Rating'!F269=3,VLOOKUP(D268,'Attrition Probabilities'!$A$5:$E$45,4,TRUE),IF('Salary and Rating'!F269=4,VLOOKUP(D268,'Attrition Probabilities'!$A$5:$E$45,5,TRUE),0))))</f>
        <v>0</v>
      </c>
      <c r="G268" s="48">
        <f t="shared" ca="1" si="20"/>
        <v>0</v>
      </c>
      <c r="H268" s="48">
        <f ca="1">IF(E268=0,0,IF(RAND()&lt;'Demand Component Probability'!$B$4,1,0))</f>
        <v>0</v>
      </c>
      <c r="I268" s="48">
        <f ca="1">IF(E268=0,0,IF(RAND()&lt;'Demand Component Probability'!$B$5,1,0))</f>
        <v>0</v>
      </c>
      <c r="J268" s="48">
        <f ca="1">IF(E268=0,0,IF(RAND()&lt;'Demand Component Probability'!$B$6,1,0))</f>
        <v>0</v>
      </c>
      <c r="K268" s="48">
        <f ca="1">'Salary and Rating'!L269</f>
        <v>0</v>
      </c>
      <c r="L268" s="48">
        <f ca="1">IFERROR(IF(VLOOKUP(K268,Inputs!$A$20:$G$29,3,FALSE)="Stipend Award",VLOOKUP(K268,Inputs!$A$7:$G$16,3,FALSE),0),0)</f>
        <v>0</v>
      </c>
      <c r="M268" s="48">
        <f ca="1">IFERROR(IF(VLOOKUP(K268,Inputs!$A$20:$G$29,4,FALSE)="Stipend Award",VLOOKUP(K268,Inputs!$A$7:$G$16,4,FALSE),0),0)</f>
        <v>0</v>
      </c>
      <c r="N268" s="48">
        <f ca="1">IFERROR(IF(H268=1,IF(VLOOKUP(K268,Inputs!$A$20:$G$29,5,FALSE)="Stipend Award",VLOOKUP(K268,Inputs!$A$7:$G$16,5,FALSE),0),0),0)</f>
        <v>0</v>
      </c>
      <c r="O268" s="48">
        <f ca="1">IFERROR(IF(I268=1,IF(VLOOKUP(K268,Inputs!$A$20:$G$29,6,FALSE)="Stipend Award",VLOOKUP(K268,Inputs!$A$7:$G$16,6,FALSE),0),0),0)</f>
        <v>0</v>
      </c>
      <c r="P268" s="48">
        <f ca="1">IFERROR(IF(J268=1,IF(VLOOKUP(K268,Inputs!$A$20:$G$29,7,FALSE)="Stipend Award",VLOOKUP(K268,Inputs!$A$7:$G$16,7,FALSE),0),0),0)</f>
        <v>0</v>
      </c>
      <c r="Q268" s="48">
        <f ca="1">IFERROR(IF(VLOOKUP(K268,Inputs!$A$20:$G$29,3,FALSE)="Base Increase",VLOOKUP(K268,Inputs!$A$7:$G$16,3,FALSE),0),0)</f>
        <v>0</v>
      </c>
      <c r="R268" s="48">
        <f ca="1">IFERROR(IF(VLOOKUP(K268,Inputs!$A$20:$G$29,4,FALSE)="Base Increase",VLOOKUP(K268,Inputs!$A$7:$G$16,4,FALSE),0),0)</f>
        <v>0</v>
      </c>
      <c r="S268" s="48">
        <f ca="1">IFERROR(IF(H268=1,IF(VLOOKUP(K268,Inputs!$A$20:$G$29,5,FALSE)="Base Increase",VLOOKUP(K268,Inputs!$A$7:$G$16,5,FALSE),0),0),0)</f>
        <v>0</v>
      </c>
      <c r="T268" s="48">
        <f ca="1">IFERROR(IF(I268=1,IF(VLOOKUP(K268,Inputs!$A$20:$G$29,6,FALSE)="Base Increase",VLOOKUP(K268,Inputs!$A$7:$G$16,6,FALSE),0),0),0)</f>
        <v>0</v>
      </c>
      <c r="U268" s="48">
        <f ca="1">IFERROR(IF(J268=1,IF(VLOOKUP(K268,Inputs!$A$20:$G$29,7,FALSE)="Base Increase",VLOOKUP(K268,Inputs!$A$7:$G$16,7,FALSE),0),0),0)</f>
        <v>0</v>
      </c>
      <c r="V268" s="48">
        <f t="shared" ca="1" si="21"/>
        <v>0</v>
      </c>
      <c r="W268" s="48">
        <f t="shared" ca="1" si="22"/>
        <v>0</v>
      </c>
      <c r="X268" s="48">
        <f t="shared" ca="1" si="23"/>
        <v>0</v>
      </c>
      <c r="Y268" s="48">
        <f t="shared" ca="1" si="24"/>
        <v>0</v>
      </c>
      <c r="Z268" s="48">
        <f ca="1">IF(AND(K268&lt;=4,X268&gt;Inputs!$B$32),MAX(C268,Inputs!$B$32),X268)</f>
        <v>0</v>
      </c>
      <c r="AA268" s="48">
        <f ca="1">IF(AND(K268&lt;=4,Y268&gt;Inputs!$B$32),MAX(C268,Inputs!$B$32),Y268)</f>
        <v>0</v>
      </c>
      <c r="AB268" s="48">
        <f ca="1">IF(AND(K268&lt;=7,Z268&gt;Inputs!$B$33),MAX(C268,Inputs!$B$33),Z268)</f>
        <v>0</v>
      </c>
      <c r="AC268" s="48">
        <f ca="1">IF(Y268&gt;Inputs!$B$34,Inputs!$B$34,AA268)</f>
        <v>0</v>
      </c>
      <c r="AD268" s="48">
        <f ca="1">IF(AB268&gt;Inputs!$B$34,Inputs!$B$34,AB268)</f>
        <v>0</v>
      </c>
      <c r="AE268" s="48">
        <f ca="1">IF(AC268&gt;Inputs!$B$34,Inputs!$B$34,AC268)</f>
        <v>0</v>
      </c>
      <c r="AF268" s="49">
        <f ca="1">IF(AND(E268=1,G268=0),Inputs!$B$3,AD268)</f>
        <v>0</v>
      </c>
      <c r="AG268" s="49">
        <f ca="1">IF(AND(E268=1,G268=0),Inputs!$B$3,AE268)</f>
        <v>0</v>
      </c>
    </row>
    <row r="269" spans="1:33" x14ac:dyDescent="0.25">
      <c r="A269" s="6">
        <f>'Salary and Rating'!A270</f>
        <v>0</v>
      </c>
      <c r="B269" s="6">
        <f>'Salary and Rating'!B270</f>
        <v>0</v>
      </c>
      <c r="C269" s="14">
        <f ca="1">'2012-2013'!AF269</f>
        <v>0</v>
      </c>
      <c r="D269" s="44">
        <f ca="1">IF('2012-2013'!G269=0,0,'2012-2013'!D269+1)</f>
        <v>0</v>
      </c>
      <c r="E269" s="48">
        <f>'2012-2013'!E269</f>
        <v>0</v>
      </c>
      <c r="F269" s="42">
        <f ca="1">IF('Salary and Rating'!F270=1,VLOOKUP(D269,'Attrition Probabilities'!$A$5:$E$45,2,TRUE),IF('Salary and Rating'!F270=2,VLOOKUP(D269,'Attrition Probabilities'!$A$5:$E$45,3,TRUE),IF('Salary and Rating'!F270=3,VLOOKUP(D269,'Attrition Probabilities'!$A$5:$E$45,4,TRUE),IF('Salary and Rating'!F270=4,VLOOKUP(D269,'Attrition Probabilities'!$A$5:$E$45,5,TRUE),0))))</f>
        <v>0</v>
      </c>
      <c r="G269" s="48">
        <f t="shared" ca="1" si="20"/>
        <v>0</v>
      </c>
      <c r="H269" s="48">
        <f ca="1">IF(E269=0,0,IF(RAND()&lt;'Demand Component Probability'!$B$4,1,0))</f>
        <v>0</v>
      </c>
      <c r="I269" s="48">
        <f ca="1">IF(E269=0,0,IF(RAND()&lt;'Demand Component Probability'!$B$5,1,0))</f>
        <v>0</v>
      </c>
      <c r="J269" s="48">
        <f ca="1">IF(E269=0,0,IF(RAND()&lt;'Demand Component Probability'!$B$6,1,0))</f>
        <v>0</v>
      </c>
      <c r="K269" s="48">
        <f ca="1">'Salary and Rating'!L270</f>
        <v>0</v>
      </c>
      <c r="L269" s="48">
        <f ca="1">IFERROR(IF(VLOOKUP(K269,Inputs!$A$20:$G$29,3,FALSE)="Stipend Award",VLOOKUP(K269,Inputs!$A$7:$G$16,3,FALSE),0),0)</f>
        <v>0</v>
      </c>
      <c r="M269" s="48">
        <f ca="1">IFERROR(IF(VLOOKUP(K269,Inputs!$A$20:$G$29,4,FALSE)="Stipend Award",VLOOKUP(K269,Inputs!$A$7:$G$16,4,FALSE),0),0)</f>
        <v>0</v>
      </c>
      <c r="N269" s="48">
        <f ca="1">IFERROR(IF(H269=1,IF(VLOOKUP(K269,Inputs!$A$20:$G$29,5,FALSE)="Stipend Award",VLOOKUP(K269,Inputs!$A$7:$G$16,5,FALSE),0),0),0)</f>
        <v>0</v>
      </c>
      <c r="O269" s="48">
        <f ca="1">IFERROR(IF(I269=1,IF(VLOOKUP(K269,Inputs!$A$20:$G$29,6,FALSE)="Stipend Award",VLOOKUP(K269,Inputs!$A$7:$G$16,6,FALSE),0),0),0)</f>
        <v>0</v>
      </c>
      <c r="P269" s="48">
        <f ca="1">IFERROR(IF(J269=1,IF(VLOOKUP(K269,Inputs!$A$20:$G$29,7,FALSE)="Stipend Award",VLOOKUP(K269,Inputs!$A$7:$G$16,7,FALSE),0),0),0)</f>
        <v>0</v>
      </c>
      <c r="Q269" s="48">
        <f ca="1">IFERROR(IF(VLOOKUP(K269,Inputs!$A$20:$G$29,3,FALSE)="Base Increase",VLOOKUP(K269,Inputs!$A$7:$G$16,3,FALSE),0),0)</f>
        <v>0</v>
      </c>
      <c r="R269" s="48">
        <f ca="1">IFERROR(IF(VLOOKUP(K269,Inputs!$A$20:$G$29,4,FALSE)="Base Increase",VLOOKUP(K269,Inputs!$A$7:$G$16,4,FALSE),0),0)</f>
        <v>0</v>
      </c>
      <c r="S269" s="48">
        <f ca="1">IFERROR(IF(H269=1,IF(VLOOKUP(K269,Inputs!$A$20:$G$29,5,FALSE)="Base Increase",VLOOKUP(K269,Inputs!$A$7:$G$16,5,FALSE),0),0),0)</f>
        <v>0</v>
      </c>
      <c r="T269" s="48">
        <f ca="1">IFERROR(IF(I269=1,IF(VLOOKUP(K269,Inputs!$A$20:$G$29,6,FALSE)="Base Increase",VLOOKUP(K269,Inputs!$A$7:$G$16,6,FALSE),0),0),0)</f>
        <v>0</v>
      </c>
      <c r="U269" s="48">
        <f ca="1">IFERROR(IF(J269=1,IF(VLOOKUP(K269,Inputs!$A$20:$G$29,7,FALSE)="Base Increase",VLOOKUP(K269,Inputs!$A$7:$G$16,7,FALSE),0),0),0)</f>
        <v>0</v>
      </c>
      <c r="V269" s="48">
        <f t="shared" ca="1" si="21"/>
        <v>0</v>
      </c>
      <c r="W269" s="48">
        <f t="shared" ca="1" si="22"/>
        <v>0</v>
      </c>
      <c r="X269" s="48">
        <f t="shared" ca="1" si="23"/>
        <v>0</v>
      </c>
      <c r="Y269" s="48">
        <f t="shared" ca="1" si="24"/>
        <v>0</v>
      </c>
      <c r="Z269" s="48">
        <f ca="1">IF(AND(K269&lt;=4,X269&gt;Inputs!$B$32),MAX(C269,Inputs!$B$32),X269)</f>
        <v>0</v>
      </c>
      <c r="AA269" s="48">
        <f ca="1">IF(AND(K269&lt;=4,Y269&gt;Inputs!$B$32),MAX(C269,Inputs!$B$32),Y269)</f>
        <v>0</v>
      </c>
      <c r="AB269" s="48">
        <f ca="1">IF(AND(K269&lt;=7,Z269&gt;Inputs!$B$33),MAX(C269,Inputs!$B$33),Z269)</f>
        <v>0</v>
      </c>
      <c r="AC269" s="48">
        <f ca="1">IF(Y269&gt;Inputs!$B$34,Inputs!$B$34,AA269)</f>
        <v>0</v>
      </c>
      <c r="AD269" s="48">
        <f ca="1">IF(AB269&gt;Inputs!$B$34,Inputs!$B$34,AB269)</f>
        <v>0</v>
      </c>
      <c r="AE269" s="48">
        <f ca="1">IF(AC269&gt;Inputs!$B$34,Inputs!$B$34,AC269)</f>
        <v>0</v>
      </c>
      <c r="AF269" s="49">
        <f ca="1">IF(AND(E269=1,G269=0),Inputs!$B$3,AD269)</f>
        <v>0</v>
      </c>
      <c r="AG269" s="49">
        <f ca="1">IF(AND(E269=1,G269=0),Inputs!$B$3,AE269)</f>
        <v>0</v>
      </c>
    </row>
    <row r="270" spans="1:33" x14ac:dyDescent="0.25">
      <c r="A270" s="6">
        <f>'Salary and Rating'!A271</f>
        <v>0</v>
      </c>
      <c r="B270" s="6">
        <f>'Salary and Rating'!B271</f>
        <v>0</v>
      </c>
      <c r="C270" s="14">
        <f ca="1">'2012-2013'!AF270</f>
        <v>0</v>
      </c>
      <c r="D270" s="44">
        <f ca="1">IF('2012-2013'!G270=0,0,'2012-2013'!D270+1)</f>
        <v>0</v>
      </c>
      <c r="E270" s="48">
        <f>'2012-2013'!E270</f>
        <v>0</v>
      </c>
      <c r="F270" s="42">
        <f ca="1">IF('Salary and Rating'!F271=1,VLOOKUP(D270,'Attrition Probabilities'!$A$5:$E$45,2,TRUE),IF('Salary and Rating'!F271=2,VLOOKUP(D270,'Attrition Probabilities'!$A$5:$E$45,3,TRUE),IF('Salary and Rating'!F271=3,VLOOKUP(D270,'Attrition Probabilities'!$A$5:$E$45,4,TRUE),IF('Salary and Rating'!F271=4,VLOOKUP(D270,'Attrition Probabilities'!$A$5:$E$45,5,TRUE),0))))</f>
        <v>0</v>
      </c>
      <c r="G270" s="48">
        <f t="shared" ca="1" si="20"/>
        <v>0</v>
      </c>
      <c r="H270" s="48">
        <f ca="1">IF(E270=0,0,IF(RAND()&lt;'Demand Component Probability'!$B$4,1,0))</f>
        <v>0</v>
      </c>
      <c r="I270" s="48">
        <f ca="1">IF(E270=0,0,IF(RAND()&lt;'Demand Component Probability'!$B$5,1,0))</f>
        <v>0</v>
      </c>
      <c r="J270" s="48">
        <f ca="1">IF(E270=0,0,IF(RAND()&lt;'Demand Component Probability'!$B$6,1,0))</f>
        <v>0</v>
      </c>
      <c r="K270" s="48">
        <f ca="1">'Salary and Rating'!L271</f>
        <v>0</v>
      </c>
      <c r="L270" s="48">
        <f ca="1">IFERROR(IF(VLOOKUP(K270,Inputs!$A$20:$G$29,3,FALSE)="Stipend Award",VLOOKUP(K270,Inputs!$A$7:$G$16,3,FALSE),0),0)</f>
        <v>0</v>
      </c>
      <c r="M270" s="48">
        <f ca="1">IFERROR(IF(VLOOKUP(K270,Inputs!$A$20:$G$29,4,FALSE)="Stipend Award",VLOOKUP(K270,Inputs!$A$7:$G$16,4,FALSE),0),0)</f>
        <v>0</v>
      </c>
      <c r="N270" s="48">
        <f ca="1">IFERROR(IF(H270=1,IF(VLOOKUP(K270,Inputs!$A$20:$G$29,5,FALSE)="Stipend Award",VLOOKUP(K270,Inputs!$A$7:$G$16,5,FALSE),0),0),0)</f>
        <v>0</v>
      </c>
      <c r="O270" s="48">
        <f ca="1">IFERROR(IF(I270=1,IF(VLOOKUP(K270,Inputs!$A$20:$G$29,6,FALSE)="Stipend Award",VLOOKUP(K270,Inputs!$A$7:$G$16,6,FALSE),0),0),0)</f>
        <v>0</v>
      </c>
      <c r="P270" s="48">
        <f ca="1">IFERROR(IF(J270=1,IF(VLOOKUP(K270,Inputs!$A$20:$G$29,7,FALSE)="Stipend Award",VLOOKUP(K270,Inputs!$A$7:$G$16,7,FALSE),0),0),0)</f>
        <v>0</v>
      </c>
      <c r="Q270" s="48">
        <f ca="1">IFERROR(IF(VLOOKUP(K270,Inputs!$A$20:$G$29,3,FALSE)="Base Increase",VLOOKUP(K270,Inputs!$A$7:$G$16,3,FALSE),0),0)</f>
        <v>0</v>
      </c>
      <c r="R270" s="48">
        <f ca="1">IFERROR(IF(VLOOKUP(K270,Inputs!$A$20:$G$29,4,FALSE)="Base Increase",VLOOKUP(K270,Inputs!$A$7:$G$16,4,FALSE),0),0)</f>
        <v>0</v>
      </c>
      <c r="S270" s="48">
        <f ca="1">IFERROR(IF(H270=1,IF(VLOOKUP(K270,Inputs!$A$20:$G$29,5,FALSE)="Base Increase",VLOOKUP(K270,Inputs!$A$7:$G$16,5,FALSE),0),0),0)</f>
        <v>0</v>
      </c>
      <c r="T270" s="48">
        <f ca="1">IFERROR(IF(I270=1,IF(VLOOKUP(K270,Inputs!$A$20:$G$29,6,FALSE)="Base Increase",VLOOKUP(K270,Inputs!$A$7:$G$16,6,FALSE),0),0),0)</f>
        <v>0</v>
      </c>
      <c r="U270" s="48">
        <f ca="1">IFERROR(IF(J270=1,IF(VLOOKUP(K270,Inputs!$A$20:$G$29,7,FALSE)="Base Increase",VLOOKUP(K270,Inputs!$A$7:$G$16,7,FALSE),0),0),0)</f>
        <v>0</v>
      </c>
      <c r="V270" s="48">
        <f t="shared" ca="1" si="21"/>
        <v>0</v>
      </c>
      <c r="W270" s="48">
        <f t="shared" ca="1" si="22"/>
        <v>0</v>
      </c>
      <c r="X270" s="48">
        <f t="shared" ca="1" si="23"/>
        <v>0</v>
      </c>
      <c r="Y270" s="48">
        <f t="shared" ca="1" si="24"/>
        <v>0</v>
      </c>
      <c r="Z270" s="48">
        <f ca="1">IF(AND(K270&lt;=4,X270&gt;Inputs!$B$32),MAX(C270,Inputs!$B$32),X270)</f>
        <v>0</v>
      </c>
      <c r="AA270" s="48">
        <f ca="1">IF(AND(K270&lt;=4,Y270&gt;Inputs!$B$32),MAX(C270,Inputs!$B$32),Y270)</f>
        <v>0</v>
      </c>
      <c r="AB270" s="48">
        <f ca="1">IF(AND(K270&lt;=7,Z270&gt;Inputs!$B$33),MAX(C270,Inputs!$B$33),Z270)</f>
        <v>0</v>
      </c>
      <c r="AC270" s="48">
        <f ca="1">IF(Y270&gt;Inputs!$B$34,Inputs!$B$34,AA270)</f>
        <v>0</v>
      </c>
      <c r="AD270" s="48">
        <f ca="1">IF(AB270&gt;Inputs!$B$34,Inputs!$B$34,AB270)</f>
        <v>0</v>
      </c>
      <c r="AE270" s="48">
        <f ca="1">IF(AC270&gt;Inputs!$B$34,Inputs!$B$34,AC270)</f>
        <v>0</v>
      </c>
      <c r="AF270" s="49">
        <f ca="1">IF(AND(E270=1,G270=0),Inputs!$B$3,AD270)</f>
        <v>0</v>
      </c>
      <c r="AG270" s="49">
        <f ca="1">IF(AND(E270=1,G270=0),Inputs!$B$3,AE270)</f>
        <v>0</v>
      </c>
    </row>
    <row r="271" spans="1:33" x14ac:dyDescent="0.25">
      <c r="A271" s="6">
        <f>'Salary and Rating'!A272</f>
        <v>0</v>
      </c>
      <c r="B271" s="6">
        <f>'Salary and Rating'!B272</f>
        <v>0</v>
      </c>
      <c r="C271" s="14">
        <f ca="1">'2012-2013'!AF271</f>
        <v>0</v>
      </c>
      <c r="D271" s="44">
        <f ca="1">IF('2012-2013'!G271=0,0,'2012-2013'!D271+1)</f>
        <v>0</v>
      </c>
      <c r="E271" s="48">
        <f>'2012-2013'!E271</f>
        <v>0</v>
      </c>
      <c r="F271" s="42">
        <f ca="1">IF('Salary and Rating'!F272=1,VLOOKUP(D271,'Attrition Probabilities'!$A$5:$E$45,2,TRUE),IF('Salary and Rating'!F272=2,VLOOKUP(D271,'Attrition Probabilities'!$A$5:$E$45,3,TRUE),IF('Salary and Rating'!F272=3,VLOOKUP(D271,'Attrition Probabilities'!$A$5:$E$45,4,TRUE),IF('Salary and Rating'!F272=4,VLOOKUP(D271,'Attrition Probabilities'!$A$5:$E$45,5,TRUE),0))))</f>
        <v>0</v>
      </c>
      <c r="G271" s="48">
        <f t="shared" ca="1" si="20"/>
        <v>0</v>
      </c>
      <c r="H271" s="48">
        <f ca="1">IF(E271=0,0,IF(RAND()&lt;'Demand Component Probability'!$B$4,1,0))</f>
        <v>0</v>
      </c>
      <c r="I271" s="48">
        <f ca="1">IF(E271=0,0,IF(RAND()&lt;'Demand Component Probability'!$B$5,1,0))</f>
        <v>0</v>
      </c>
      <c r="J271" s="48">
        <f ca="1">IF(E271=0,0,IF(RAND()&lt;'Demand Component Probability'!$B$6,1,0))</f>
        <v>0</v>
      </c>
      <c r="K271" s="48">
        <f ca="1">'Salary and Rating'!L272</f>
        <v>0</v>
      </c>
      <c r="L271" s="48">
        <f ca="1">IFERROR(IF(VLOOKUP(K271,Inputs!$A$20:$G$29,3,FALSE)="Stipend Award",VLOOKUP(K271,Inputs!$A$7:$G$16,3,FALSE),0),0)</f>
        <v>0</v>
      </c>
      <c r="M271" s="48">
        <f ca="1">IFERROR(IF(VLOOKUP(K271,Inputs!$A$20:$G$29,4,FALSE)="Stipend Award",VLOOKUP(K271,Inputs!$A$7:$G$16,4,FALSE),0),0)</f>
        <v>0</v>
      </c>
      <c r="N271" s="48">
        <f ca="1">IFERROR(IF(H271=1,IF(VLOOKUP(K271,Inputs!$A$20:$G$29,5,FALSE)="Stipend Award",VLOOKUP(K271,Inputs!$A$7:$G$16,5,FALSE),0),0),0)</f>
        <v>0</v>
      </c>
      <c r="O271" s="48">
        <f ca="1">IFERROR(IF(I271=1,IF(VLOOKUP(K271,Inputs!$A$20:$G$29,6,FALSE)="Stipend Award",VLOOKUP(K271,Inputs!$A$7:$G$16,6,FALSE),0),0),0)</f>
        <v>0</v>
      </c>
      <c r="P271" s="48">
        <f ca="1">IFERROR(IF(J271=1,IF(VLOOKUP(K271,Inputs!$A$20:$G$29,7,FALSE)="Stipend Award",VLOOKUP(K271,Inputs!$A$7:$G$16,7,FALSE),0),0),0)</f>
        <v>0</v>
      </c>
      <c r="Q271" s="48">
        <f ca="1">IFERROR(IF(VLOOKUP(K271,Inputs!$A$20:$G$29,3,FALSE)="Base Increase",VLOOKUP(K271,Inputs!$A$7:$G$16,3,FALSE),0),0)</f>
        <v>0</v>
      </c>
      <c r="R271" s="48">
        <f ca="1">IFERROR(IF(VLOOKUP(K271,Inputs!$A$20:$G$29,4,FALSE)="Base Increase",VLOOKUP(K271,Inputs!$A$7:$G$16,4,FALSE),0),0)</f>
        <v>0</v>
      </c>
      <c r="S271" s="48">
        <f ca="1">IFERROR(IF(H271=1,IF(VLOOKUP(K271,Inputs!$A$20:$G$29,5,FALSE)="Base Increase",VLOOKUP(K271,Inputs!$A$7:$G$16,5,FALSE),0),0),0)</f>
        <v>0</v>
      </c>
      <c r="T271" s="48">
        <f ca="1">IFERROR(IF(I271=1,IF(VLOOKUP(K271,Inputs!$A$20:$G$29,6,FALSE)="Base Increase",VLOOKUP(K271,Inputs!$A$7:$G$16,6,FALSE),0),0),0)</f>
        <v>0</v>
      </c>
      <c r="U271" s="48">
        <f ca="1">IFERROR(IF(J271=1,IF(VLOOKUP(K271,Inputs!$A$20:$G$29,7,FALSE)="Base Increase",VLOOKUP(K271,Inputs!$A$7:$G$16,7,FALSE),0),0),0)</f>
        <v>0</v>
      </c>
      <c r="V271" s="48">
        <f t="shared" ca="1" si="21"/>
        <v>0</v>
      </c>
      <c r="W271" s="48">
        <f t="shared" ca="1" si="22"/>
        <v>0</v>
      </c>
      <c r="X271" s="48">
        <f t="shared" ca="1" si="23"/>
        <v>0</v>
      </c>
      <c r="Y271" s="48">
        <f t="shared" ca="1" si="24"/>
        <v>0</v>
      </c>
      <c r="Z271" s="48">
        <f ca="1">IF(AND(K271&lt;=4,X271&gt;Inputs!$B$32),MAX(C271,Inputs!$B$32),X271)</f>
        <v>0</v>
      </c>
      <c r="AA271" s="48">
        <f ca="1">IF(AND(K271&lt;=4,Y271&gt;Inputs!$B$32),MAX(C271,Inputs!$B$32),Y271)</f>
        <v>0</v>
      </c>
      <c r="AB271" s="48">
        <f ca="1">IF(AND(K271&lt;=7,Z271&gt;Inputs!$B$33),MAX(C271,Inputs!$B$33),Z271)</f>
        <v>0</v>
      </c>
      <c r="AC271" s="48">
        <f ca="1">IF(Y271&gt;Inputs!$B$34,Inputs!$B$34,AA271)</f>
        <v>0</v>
      </c>
      <c r="AD271" s="48">
        <f ca="1">IF(AB271&gt;Inputs!$B$34,Inputs!$B$34,AB271)</f>
        <v>0</v>
      </c>
      <c r="AE271" s="48">
        <f ca="1">IF(AC271&gt;Inputs!$B$34,Inputs!$B$34,AC271)</f>
        <v>0</v>
      </c>
      <c r="AF271" s="49">
        <f ca="1">IF(AND(E271=1,G271=0),Inputs!$B$3,AD271)</f>
        <v>0</v>
      </c>
      <c r="AG271" s="49">
        <f ca="1">IF(AND(E271=1,G271=0),Inputs!$B$3,AE271)</f>
        <v>0</v>
      </c>
    </row>
    <row r="272" spans="1:33" x14ac:dyDescent="0.25">
      <c r="A272" s="6">
        <f>'Salary and Rating'!A273</f>
        <v>0</v>
      </c>
      <c r="B272" s="6">
        <f>'Salary and Rating'!B273</f>
        <v>0</v>
      </c>
      <c r="C272" s="14">
        <f ca="1">'2012-2013'!AF272</f>
        <v>0</v>
      </c>
      <c r="D272" s="44">
        <f ca="1">IF('2012-2013'!G272=0,0,'2012-2013'!D272+1)</f>
        <v>0</v>
      </c>
      <c r="E272" s="48">
        <f>'2012-2013'!E272</f>
        <v>0</v>
      </c>
      <c r="F272" s="42">
        <f ca="1">IF('Salary and Rating'!F273=1,VLOOKUP(D272,'Attrition Probabilities'!$A$5:$E$45,2,TRUE),IF('Salary and Rating'!F273=2,VLOOKUP(D272,'Attrition Probabilities'!$A$5:$E$45,3,TRUE),IF('Salary and Rating'!F273=3,VLOOKUP(D272,'Attrition Probabilities'!$A$5:$E$45,4,TRUE),IF('Salary and Rating'!F273=4,VLOOKUP(D272,'Attrition Probabilities'!$A$5:$E$45,5,TRUE),0))))</f>
        <v>0</v>
      </c>
      <c r="G272" s="48">
        <f t="shared" ca="1" si="20"/>
        <v>0</v>
      </c>
      <c r="H272" s="48">
        <f ca="1">IF(E272=0,0,IF(RAND()&lt;'Demand Component Probability'!$B$4,1,0))</f>
        <v>0</v>
      </c>
      <c r="I272" s="48">
        <f ca="1">IF(E272=0,0,IF(RAND()&lt;'Demand Component Probability'!$B$5,1,0))</f>
        <v>0</v>
      </c>
      <c r="J272" s="48">
        <f ca="1">IF(E272=0,0,IF(RAND()&lt;'Demand Component Probability'!$B$6,1,0))</f>
        <v>0</v>
      </c>
      <c r="K272" s="48">
        <f ca="1">'Salary and Rating'!L273</f>
        <v>0</v>
      </c>
      <c r="L272" s="48">
        <f ca="1">IFERROR(IF(VLOOKUP(K272,Inputs!$A$20:$G$29,3,FALSE)="Stipend Award",VLOOKUP(K272,Inputs!$A$7:$G$16,3,FALSE),0),0)</f>
        <v>0</v>
      </c>
      <c r="M272" s="48">
        <f ca="1">IFERROR(IF(VLOOKUP(K272,Inputs!$A$20:$G$29,4,FALSE)="Stipend Award",VLOOKUP(K272,Inputs!$A$7:$G$16,4,FALSE),0),0)</f>
        <v>0</v>
      </c>
      <c r="N272" s="48">
        <f ca="1">IFERROR(IF(H272=1,IF(VLOOKUP(K272,Inputs!$A$20:$G$29,5,FALSE)="Stipend Award",VLOOKUP(K272,Inputs!$A$7:$G$16,5,FALSE),0),0),0)</f>
        <v>0</v>
      </c>
      <c r="O272" s="48">
        <f ca="1">IFERROR(IF(I272=1,IF(VLOOKUP(K272,Inputs!$A$20:$G$29,6,FALSE)="Stipend Award",VLOOKUP(K272,Inputs!$A$7:$G$16,6,FALSE),0),0),0)</f>
        <v>0</v>
      </c>
      <c r="P272" s="48">
        <f ca="1">IFERROR(IF(J272=1,IF(VLOOKUP(K272,Inputs!$A$20:$G$29,7,FALSE)="Stipend Award",VLOOKUP(K272,Inputs!$A$7:$G$16,7,FALSE),0),0),0)</f>
        <v>0</v>
      </c>
      <c r="Q272" s="48">
        <f ca="1">IFERROR(IF(VLOOKUP(K272,Inputs!$A$20:$G$29,3,FALSE)="Base Increase",VLOOKUP(K272,Inputs!$A$7:$G$16,3,FALSE),0),0)</f>
        <v>0</v>
      </c>
      <c r="R272" s="48">
        <f ca="1">IFERROR(IF(VLOOKUP(K272,Inputs!$A$20:$G$29,4,FALSE)="Base Increase",VLOOKUP(K272,Inputs!$A$7:$G$16,4,FALSE),0),0)</f>
        <v>0</v>
      </c>
      <c r="S272" s="48">
        <f ca="1">IFERROR(IF(H272=1,IF(VLOOKUP(K272,Inputs!$A$20:$G$29,5,FALSE)="Base Increase",VLOOKUP(K272,Inputs!$A$7:$G$16,5,FALSE),0),0),0)</f>
        <v>0</v>
      </c>
      <c r="T272" s="48">
        <f ca="1">IFERROR(IF(I272=1,IF(VLOOKUP(K272,Inputs!$A$20:$G$29,6,FALSE)="Base Increase",VLOOKUP(K272,Inputs!$A$7:$G$16,6,FALSE),0),0),0)</f>
        <v>0</v>
      </c>
      <c r="U272" s="48">
        <f ca="1">IFERROR(IF(J272=1,IF(VLOOKUP(K272,Inputs!$A$20:$G$29,7,FALSE)="Base Increase",VLOOKUP(K272,Inputs!$A$7:$G$16,7,FALSE),0),0),0)</f>
        <v>0</v>
      </c>
      <c r="V272" s="48">
        <f t="shared" ca="1" si="21"/>
        <v>0</v>
      </c>
      <c r="W272" s="48">
        <f t="shared" ca="1" si="22"/>
        <v>0</v>
      </c>
      <c r="X272" s="48">
        <f t="shared" ca="1" si="23"/>
        <v>0</v>
      </c>
      <c r="Y272" s="48">
        <f t="shared" ca="1" si="24"/>
        <v>0</v>
      </c>
      <c r="Z272" s="48">
        <f ca="1">IF(AND(K272&lt;=4,X272&gt;Inputs!$B$32),MAX(C272,Inputs!$B$32),X272)</f>
        <v>0</v>
      </c>
      <c r="AA272" s="48">
        <f ca="1">IF(AND(K272&lt;=4,Y272&gt;Inputs!$B$32),MAX(C272,Inputs!$B$32),Y272)</f>
        <v>0</v>
      </c>
      <c r="AB272" s="48">
        <f ca="1">IF(AND(K272&lt;=7,Z272&gt;Inputs!$B$33),MAX(C272,Inputs!$B$33),Z272)</f>
        <v>0</v>
      </c>
      <c r="AC272" s="48">
        <f ca="1">IF(Y272&gt;Inputs!$B$34,Inputs!$B$34,AA272)</f>
        <v>0</v>
      </c>
      <c r="AD272" s="48">
        <f ca="1">IF(AB272&gt;Inputs!$B$34,Inputs!$B$34,AB272)</f>
        <v>0</v>
      </c>
      <c r="AE272" s="48">
        <f ca="1">IF(AC272&gt;Inputs!$B$34,Inputs!$B$34,AC272)</f>
        <v>0</v>
      </c>
      <c r="AF272" s="49">
        <f ca="1">IF(AND(E272=1,G272=0),Inputs!$B$3,AD272)</f>
        <v>0</v>
      </c>
      <c r="AG272" s="49">
        <f ca="1">IF(AND(E272=1,G272=0),Inputs!$B$3,AE272)</f>
        <v>0</v>
      </c>
    </row>
    <row r="273" spans="1:33" x14ac:dyDescent="0.25">
      <c r="A273" s="6">
        <f>'Salary and Rating'!A274</f>
        <v>0</v>
      </c>
      <c r="B273" s="6">
        <f>'Salary and Rating'!B274</f>
        <v>0</v>
      </c>
      <c r="C273" s="14">
        <f ca="1">'2012-2013'!AF273</f>
        <v>0</v>
      </c>
      <c r="D273" s="44">
        <f ca="1">IF('2012-2013'!G273=0,0,'2012-2013'!D273+1)</f>
        <v>0</v>
      </c>
      <c r="E273" s="48">
        <f>'2012-2013'!E273</f>
        <v>0</v>
      </c>
      <c r="F273" s="42">
        <f ca="1">IF('Salary and Rating'!F274=1,VLOOKUP(D273,'Attrition Probabilities'!$A$5:$E$45,2,TRUE),IF('Salary and Rating'!F274=2,VLOOKUP(D273,'Attrition Probabilities'!$A$5:$E$45,3,TRUE),IF('Salary and Rating'!F274=3,VLOOKUP(D273,'Attrition Probabilities'!$A$5:$E$45,4,TRUE),IF('Salary and Rating'!F274=4,VLOOKUP(D273,'Attrition Probabilities'!$A$5:$E$45,5,TRUE),0))))</f>
        <v>0</v>
      </c>
      <c r="G273" s="48">
        <f t="shared" ca="1" si="20"/>
        <v>0</v>
      </c>
      <c r="H273" s="48">
        <f ca="1">IF(E273=0,0,IF(RAND()&lt;'Demand Component Probability'!$B$4,1,0))</f>
        <v>0</v>
      </c>
      <c r="I273" s="48">
        <f ca="1">IF(E273=0,0,IF(RAND()&lt;'Demand Component Probability'!$B$5,1,0))</f>
        <v>0</v>
      </c>
      <c r="J273" s="48">
        <f ca="1">IF(E273=0,0,IF(RAND()&lt;'Demand Component Probability'!$B$6,1,0))</f>
        <v>0</v>
      </c>
      <c r="K273" s="48">
        <f ca="1">'Salary and Rating'!L274</f>
        <v>0</v>
      </c>
      <c r="L273" s="48">
        <f ca="1">IFERROR(IF(VLOOKUP(K273,Inputs!$A$20:$G$29,3,FALSE)="Stipend Award",VLOOKUP(K273,Inputs!$A$7:$G$16,3,FALSE),0),0)</f>
        <v>0</v>
      </c>
      <c r="M273" s="48">
        <f ca="1">IFERROR(IF(VLOOKUP(K273,Inputs!$A$20:$G$29,4,FALSE)="Stipend Award",VLOOKUP(K273,Inputs!$A$7:$G$16,4,FALSE),0),0)</f>
        <v>0</v>
      </c>
      <c r="N273" s="48">
        <f ca="1">IFERROR(IF(H273=1,IF(VLOOKUP(K273,Inputs!$A$20:$G$29,5,FALSE)="Stipend Award",VLOOKUP(K273,Inputs!$A$7:$G$16,5,FALSE),0),0),0)</f>
        <v>0</v>
      </c>
      <c r="O273" s="48">
        <f ca="1">IFERROR(IF(I273=1,IF(VLOOKUP(K273,Inputs!$A$20:$G$29,6,FALSE)="Stipend Award",VLOOKUP(K273,Inputs!$A$7:$G$16,6,FALSE),0),0),0)</f>
        <v>0</v>
      </c>
      <c r="P273" s="48">
        <f ca="1">IFERROR(IF(J273=1,IF(VLOOKUP(K273,Inputs!$A$20:$G$29,7,FALSE)="Stipend Award",VLOOKUP(K273,Inputs!$A$7:$G$16,7,FALSE),0),0),0)</f>
        <v>0</v>
      </c>
      <c r="Q273" s="48">
        <f ca="1">IFERROR(IF(VLOOKUP(K273,Inputs!$A$20:$G$29,3,FALSE)="Base Increase",VLOOKUP(K273,Inputs!$A$7:$G$16,3,FALSE),0),0)</f>
        <v>0</v>
      </c>
      <c r="R273" s="48">
        <f ca="1">IFERROR(IF(VLOOKUP(K273,Inputs!$A$20:$G$29,4,FALSE)="Base Increase",VLOOKUP(K273,Inputs!$A$7:$G$16,4,FALSE),0),0)</f>
        <v>0</v>
      </c>
      <c r="S273" s="48">
        <f ca="1">IFERROR(IF(H273=1,IF(VLOOKUP(K273,Inputs!$A$20:$G$29,5,FALSE)="Base Increase",VLOOKUP(K273,Inputs!$A$7:$G$16,5,FALSE),0),0),0)</f>
        <v>0</v>
      </c>
      <c r="T273" s="48">
        <f ca="1">IFERROR(IF(I273=1,IF(VLOOKUP(K273,Inputs!$A$20:$G$29,6,FALSE)="Base Increase",VLOOKUP(K273,Inputs!$A$7:$G$16,6,FALSE),0),0),0)</f>
        <v>0</v>
      </c>
      <c r="U273" s="48">
        <f ca="1">IFERROR(IF(J273=1,IF(VLOOKUP(K273,Inputs!$A$20:$G$29,7,FALSE)="Base Increase",VLOOKUP(K273,Inputs!$A$7:$G$16,7,FALSE),0),0),0)</f>
        <v>0</v>
      </c>
      <c r="V273" s="48">
        <f t="shared" ca="1" si="21"/>
        <v>0</v>
      </c>
      <c r="W273" s="48">
        <f t="shared" ca="1" si="22"/>
        <v>0</v>
      </c>
      <c r="X273" s="48">
        <f t="shared" ca="1" si="23"/>
        <v>0</v>
      </c>
      <c r="Y273" s="48">
        <f t="shared" ca="1" si="24"/>
        <v>0</v>
      </c>
      <c r="Z273" s="48">
        <f ca="1">IF(AND(K273&lt;=4,X273&gt;Inputs!$B$32),MAX(C273,Inputs!$B$32),X273)</f>
        <v>0</v>
      </c>
      <c r="AA273" s="48">
        <f ca="1">IF(AND(K273&lt;=4,Y273&gt;Inputs!$B$32),MAX(C273,Inputs!$B$32),Y273)</f>
        <v>0</v>
      </c>
      <c r="AB273" s="48">
        <f ca="1">IF(AND(K273&lt;=7,Z273&gt;Inputs!$B$33),MAX(C273,Inputs!$B$33),Z273)</f>
        <v>0</v>
      </c>
      <c r="AC273" s="48">
        <f ca="1">IF(Y273&gt;Inputs!$B$34,Inputs!$B$34,AA273)</f>
        <v>0</v>
      </c>
      <c r="AD273" s="48">
        <f ca="1">IF(AB273&gt;Inputs!$B$34,Inputs!$B$34,AB273)</f>
        <v>0</v>
      </c>
      <c r="AE273" s="48">
        <f ca="1">IF(AC273&gt;Inputs!$B$34,Inputs!$B$34,AC273)</f>
        <v>0</v>
      </c>
      <c r="AF273" s="49">
        <f ca="1">IF(AND(E273=1,G273=0),Inputs!$B$3,AD273)</f>
        <v>0</v>
      </c>
      <c r="AG273" s="49">
        <f ca="1">IF(AND(E273=1,G273=0),Inputs!$B$3,AE273)</f>
        <v>0</v>
      </c>
    </row>
    <row r="274" spans="1:33" x14ac:dyDescent="0.25">
      <c r="A274" s="6">
        <f>'Salary and Rating'!A275</f>
        <v>0</v>
      </c>
      <c r="B274" s="6">
        <f>'Salary and Rating'!B275</f>
        <v>0</v>
      </c>
      <c r="C274" s="14">
        <f ca="1">'2012-2013'!AF274</f>
        <v>0</v>
      </c>
      <c r="D274" s="44">
        <f ca="1">IF('2012-2013'!G274=0,0,'2012-2013'!D274+1)</f>
        <v>0</v>
      </c>
      <c r="E274" s="48">
        <f>'2012-2013'!E274</f>
        <v>0</v>
      </c>
      <c r="F274" s="42">
        <f ca="1">IF('Salary and Rating'!F275=1,VLOOKUP(D274,'Attrition Probabilities'!$A$5:$E$45,2,TRUE),IF('Salary and Rating'!F275=2,VLOOKUP(D274,'Attrition Probabilities'!$A$5:$E$45,3,TRUE),IF('Salary and Rating'!F275=3,VLOOKUP(D274,'Attrition Probabilities'!$A$5:$E$45,4,TRUE),IF('Salary and Rating'!F275=4,VLOOKUP(D274,'Attrition Probabilities'!$A$5:$E$45,5,TRUE),0))))</f>
        <v>0</v>
      </c>
      <c r="G274" s="48">
        <f t="shared" ca="1" si="20"/>
        <v>0</v>
      </c>
      <c r="H274" s="48">
        <f ca="1">IF(E274=0,0,IF(RAND()&lt;'Demand Component Probability'!$B$4,1,0))</f>
        <v>0</v>
      </c>
      <c r="I274" s="48">
        <f ca="1">IF(E274=0,0,IF(RAND()&lt;'Demand Component Probability'!$B$5,1,0))</f>
        <v>0</v>
      </c>
      <c r="J274" s="48">
        <f ca="1">IF(E274=0,0,IF(RAND()&lt;'Demand Component Probability'!$B$6,1,0))</f>
        <v>0</v>
      </c>
      <c r="K274" s="48">
        <f ca="1">'Salary and Rating'!L275</f>
        <v>0</v>
      </c>
      <c r="L274" s="48">
        <f ca="1">IFERROR(IF(VLOOKUP(K274,Inputs!$A$20:$G$29,3,FALSE)="Stipend Award",VLOOKUP(K274,Inputs!$A$7:$G$16,3,FALSE),0),0)</f>
        <v>0</v>
      </c>
      <c r="M274" s="48">
        <f ca="1">IFERROR(IF(VLOOKUP(K274,Inputs!$A$20:$G$29,4,FALSE)="Stipend Award",VLOOKUP(K274,Inputs!$A$7:$G$16,4,FALSE),0),0)</f>
        <v>0</v>
      </c>
      <c r="N274" s="48">
        <f ca="1">IFERROR(IF(H274=1,IF(VLOOKUP(K274,Inputs!$A$20:$G$29,5,FALSE)="Stipend Award",VLOOKUP(K274,Inputs!$A$7:$G$16,5,FALSE),0),0),0)</f>
        <v>0</v>
      </c>
      <c r="O274" s="48">
        <f ca="1">IFERROR(IF(I274=1,IF(VLOOKUP(K274,Inputs!$A$20:$G$29,6,FALSE)="Stipend Award",VLOOKUP(K274,Inputs!$A$7:$G$16,6,FALSE),0),0),0)</f>
        <v>0</v>
      </c>
      <c r="P274" s="48">
        <f ca="1">IFERROR(IF(J274=1,IF(VLOOKUP(K274,Inputs!$A$20:$G$29,7,FALSE)="Stipend Award",VLOOKUP(K274,Inputs!$A$7:$G$16,7,FALSE),0),0),0)</f>
        <v>0</v>
      </c>
      <c r="Q274" s="48">
        <f ca="1">IFERROR(IF(VLOOKUP(K274,Inputs!$A$20:$G$29,3,FALSE)="Base Increase",VLOOKUP(K274,Inputs!$A$7:$G$16,3,FALSE),0),0)</f>
        <v>0</v>
      </c>
      <c r="R274" s="48">
        <f ca="1">IFERROR(IF(VLOOKUP(K274,Inputs!$A$20:$G$29,4,FALSE)="Base Increase",VLOOKUP(K274,Inputs!$A$7:$G$16,4,FALSE),0),0)</f>
        <v>0</v>
      </c>
      <c r="S274" s="48">
        <f ca="1">IFERROR(IF(H274=1,IF(VLOOKUP(K274,Inputs!$A$20:$G$29,5,FALSE)="Base Increase",VLOOKUP(K274,Inputs!$A$7:$G$16,5,FALSE),0),0),0)</f>
        <v>0</v>
      </c>
      <c r="T274" s="48">
        <f ca="1">IFERROR(IF(I274=1,IF(VLOOKUP(K274,Inputs!$A$20:$G$29,6,FALSE)="Base Increase",VLOOKUP(K274,Inputs!$A$7:$G$16,6,FALSE),0),0),0)</f>
        <v>0</v>
      </c>
      <c r="U274" s="48">
        <f ca="1">IFERROR(IF(J274=1,IF(VLOOKUP(K274,Inputs!$A$20:$G$29,7,FALSE)="Base Increase",VLOOKUP(K274,Inputs!$A$7:$G$16,7,FALSE),0),0),0)</f>
        <v>0</v>
      </c>
      <c r="V274" s="48">
        <f t="shared" ca="1" si="21"/>
        <v>0</v>
      </c>
      <c r="W274" s="48">
        <f t="shared" ca="1" si="22"/>
        <v>0</v>
      </c>
      <c r="X274" s="48">
        <f t="shared" ca="1" si="23"/>
        <v>0</v>
      </c>
      <c r="Y274" s="48">
        <f t="shared" ca="1" si="24"/>
        <v>0</v>
      </c>
      <c r="Z274" s="48">
        <f ca="1">IF(AND(K274&lt;=4,X274&gt;Inputs!$B$32),MAX(C274,Inputs!$B$32),X274)</f>
        <v>0</v>
      </c>
      <c r="AA274" s="48">
        <f ca="1">IF(AND(K274&lt;=4,Y274&gt;Inputs!$B$32),MAX(C274,Inputs!$B$32),Y274)</f>
        <v>0</v>
      </c>
      <c r="AB274" s="48">
        <f ca="1">IF(AND(K274&lt;=7,Z274&gt;Inputs!$B$33),MAX(C274,Inputs!$B$33),Z274)</f>
        <v>0</v>
      </c>
      <c r="AC274" s="48">
        <f ca="1">IF(Y274&gt;Inputs!$B$34,Inputs!$B$34,AA274)</f>
        <v>0</v>
      </c>
      <c r="AD274" s="48">
        <f ca="1">IF(AB274&gt;Inputs!$B$34,Inputs!$B$34,AB274)</f>
        <v>0</v>
      </c>
      <c r="AE274" s="48">
        <f ca="1">IF(AC274&gt;Inputs!$B$34,Inputs!$B$34,AC274)</f>
        <v>0</v>
      </c>
      <c r="AF274" s="49">
        <f ca="1">IF(AND(E274=1,G274=0),Inputs!$B$3,AD274)</f>
        <v>0</v>
      </c>
      <c r="AG274" s="49">
        <f ca="1">IF(AND(E274=1,G274=0),Inputs!$B$3,AE274)</f>
        <v>0</v>
      </c>
    </row>
    <row r="275" spans="1:33" x14ac:dyDescent="0.25">
      <c r="A275" s="6">
        <f>'Salary and Rating'!A276</f>
        <v>0</v>
      </c>
      <c r="B275" s="6">
        <f>'Salary and Rating'!B276</f>
        <v>0</v>
      </c>
      <c r="C275" s="14">
        <f ca="1">'2012-2013'!AF275</f>
        <v>0</v>
      </c>
      <c r="D275" s="44">
        <f ca="1">IF('2012-2013'!G275=0,0,'2012-2013'!D275+1)</f>
        <v>0</v>
      </c>
      <c r="E275" s="48">
        <f>'2012-2013'!E275</f>
        <v>0</v>
      </c>
      <c r="F275" s="42">
        <f ca="1">IF('Salary and Rating'!F276=1,VLOOKUP(D275,'Attrition Probabilities'!$A$5:$E$45,2,TRUE),IF('Salary and Rating'!F276=2,VLOOKUP(D275,'Attrition Probabilities'!$A$5:$E$45,3,TRUE),IF('Salary and Rating'!F276=3,VLOOKUP(D275,'Attrition Probabilities'!$A$5:$E$45,4,TRUE),IF('Salary and Rating'!F276=4,VLOOKUP(D275,'Attrition Probabilities'!$A$5:$E$45,5,TRUE),0))))</f>
        <v>0</v>
      </c>
      <c r="G275" s="48">
        <f t="shared" ca="1" si="20"/>
        <v>0</v>
      </c>
      <c r="H275" s="48">
        <f ca="1">IF(E275=0,0,IF(RAND()&lt;'Demand Component Probability'!$B$4,1,0))</f>
        <v>0</v>
      </c>
      <c r="I275" s="48">
        <f ca="1">IF(E275=0,0,IF(RAND()&lt;'Demand Component Probability'!$B$5,1,0))</f>
        <v>0</v>
      </c>
      <c r="J275" s="48">
        <f ca="1">IF(E275=0,0,IF(RAND()&lt;'Demand Component Probability'!$B$6,1,0))</f>
        <v>0</v>
      </c>
      <c r="K275" s="48">
        <f ca="1">'Salary and Rating'!L276</f>
        <v>0</v>
      </c>
      <c r="L275" s="48">
        <f ca="1">IFERROR(IF(VLOOKUP(K275,Inputs!$A$20:$G$29,3,FALSE)="Stipend Award",VLOOKUP(K275,Inputs!$A$7:$G$16,3,FALSE),0),0)</f>
        <v>0</v>
      </c>
      <c r="M275" s="48">
        <f ca="1">IFERROR(IF(VLOOKUP(K275,Inputs!$A$20:$G$29,4,FALSE)="Stipend Award",VLOOKUP(K275,Inputs!$A$7:$G$16,4,FALSE),0),0)</f>
        <v>0</v>
      </c>
      <c r="N275" s="48">
        <f ca="1">IFERROR(IF(H275=1,IF(VLOOKUP(K275,Inputs!$A$20:$G$29,5,FALSE)="Stipend Award",VLOOKUP(K275,Inputs!$A$7:$G$16,5,FALSE),0),0),0)</f>
        <v>0</v>
      </c>
      <c r="O275" s="48">
        <f ca="1">IFERROR(IF(I275=1,IF(VLOOKUP(K275,Inputs!$A$20:$G$29,6,FALSE)="Stipend Award",VLOOKUP(K275,Inputs!$A$7:$G$16,6,FALSE),0),0),0)</f>
        <v>0</v>
      </c>
      <c r="P275" s="48">
        <f ca="1">IFERROR(IF(J275=1,IF(VLOOKUP(K275,Inputs!$A$20:$G$29,7,FALSE)="Stipend Award",VLOOKUP(K275,Inputs!$A$7:$G$16,7,FALSE),0),0),0)</f>
        <v>0</v>
      </c>
      <c r="Q275" s="48">
        <f ca="1">IFERROR(IF(VLOOKUP(K275,Inputs!$A$20:$G$29,3,FALSE)="Base Increase",VLOOKUP(K275,Inputs!$A$7:$G$16,3,FALSE),0),0)</f>
        <v>0</v>
      </c>
      <c r="R275" s="48">
        <f ca="1">IFERROR(IF(VLOOKUP(K275,Inputs!$A$20:$G$29,4,FALSE)="Base Increase",VLOOKUP(K275,Inputs!$A$7:$G$16,4,FALSE),0),0)</f>
        <v>0</v>
      </c>
      <c r="S275" s="48">
        <f ca="1">IFERROR(IF(H275=1,IF(VLOOKUP(K275,Inputs!$A$20:$G$29,5,FALSE)="Base Increase",VLOOKUP(K275,Inputs!$A$7:$G$16,5,FALSE),0),0),0)</f>
        <v>0</v>
      </c>
      <c r="T275" s="48">
        <f ca="1">IFERROR(IF(I275=1,IF(VLOOKUP(K275,Inputs!$A$20:$G$29,6,FALSE)="Base Increase",VLOOKUP(K275,Inputs!$A$7:$G$16,6,FALSE),0),0),0)</f>
        <v>0</v>
      </c>
      <c r="U275" s="48">
        <f ca="1">IFERROR(IF(J275=1,IF(VLOOKUP(K275,Inputs!$A$20:$G$29,7,FALSE)="Base Increase",VLOOKUP(K275,Inputs!$A$7:$G$16,7,FALSE),0),0),0)</f>
        <v>0</v>
      </c>
      <c r="V275" s="48">
        <f t="shared" ca="1" si="21"/>
        <v>0</v>
      </c>
      <c r="W275" s="48">
        <f t="shared" ca="1" si="22"/>
        <v>0</v>
      </c>
      <c r="X275" s="48">
        <f t="shared" ca="1" si="23"/>
        <v>0</v>
      </c>
      <c r="Y275" s="48">
        <f t="shared" ca="1" si="24"/>
        <v>0</v>
      </c>
      <c r="Z275" s="48">
        <f ca="1">IF(AND(K275&lt;=4,X275&gt;Inputs!$B$32),MAX(C275,Inputs!$B$32),X275)</f>
        <v>0</v>
      </c>
      <c r="AA275" s="48">
        <f ca="1">IF(AND(K275&lt;=4,Y275&gt;Inputs!$B$32),MAX(C275,Inputs!$B$32),Y275)</f>
        <v>0</v>
      </c>
      <c r="AB275" s="48">
        <f ca="1">IF(AND(K275&lt;=7,Z275&gt;Inputs!$B$33),MAX(C275,Inputs!$B$33),Z275)</f>
        <v>0</v>
      </c>
      <c r="AC275" s="48">
        <f ca="1">IF(Y275&gt;Inputs!$B$34,Inputs!$B$34,AA275)</f>
        <v>0</v>
      </c>
      <c r="AD275" s="48">
        <f ca="1">IF(AB275&gt;Inputs!$B$34,Inputs!$B$34,AB275)</f>
        <v>0</v>
      </c>
      <c r="AE275" s="48">
        <f ca="1">IF(AC275&gt;Inputs!$B$34,Inputs!$B$34,AC275)</f>
        <v>0</v>
      </c>
      <c r="AF275" s="49">
        <f ca="1">IF(AND(E275=1,G275=0),Inputs!$B$3,AD275)</f>
        <v>0</v>
      </c>
      <c r="AG275" s="49">
        <f ca="1">IF(AND(E275=1,G275=0),Inputs!$B$3,AE275)</f>
        <v>0</v>
      </c>
    </row>
    <row r="276" spans="1:33" x14ac:dyDescent="0.25">
      <c r="A276" s="6">
        <f>'Salary and Rating'!A277</f>
        <v>0</v>
      </c>
      <c r="B276" s="6">
        <f>'Salary and Rating'!B277</f>
        <v>0</v>
      </c>
      <c r="C276" s="14">
        <f ca="1">'2012-2013'!AF276</f>
        <v>0</v>
      </c>
      <c r="D276" s="44">
        <f ca="1">IF('2012-2013'!G276=0,0,'2012-2013'!D276+1)</f>
        <v>0</v>
      </c>
      <c r="E276" s="48">
        <f>'2012-2013'!E276</f>
        <v>0</v>
      </c>
      <c r="F276" s="42">
        <f ca="1">IF('Salary and Rating'!F277=1,VLOOKUP(D276,'Attrition Probabilities'!$A$5:$E$45,2,TRUE),IF('Salary and Rating'!F277=2,VLOOKUP(D276,'Attrition Probabilities'!$A$5:$E$45,3,TRUE),IF('Salary and Rating'!F277=3,VLOOKUP(D276,'Attrition Probabilities'!$A$5:$E$45,4,TRUE),IF('Salary and Rating'!F277=4,VLOOKUP(D276,'Attrition Probabilities'!$A$5:$E$45,5,TRUE),0))))</f>
        <v>0</v>
      </c>
      <c r="G276" s="48">
        <f t="shared" ca="1" si="20"/>
        <v>0</v>
      </c>
      <c r="H276" s="48">
        <f ca="1">IF(E276=0,0,IF(RAND()&lt;'Demand Component Probability'!$B$4,1,0))</f>
        <v>0</v>
      </c>
      <c r="I276" s="48">
        <f ca="1">IF(E276=0,0,IF(RAND()&lt;'Demand Component Probability'!$B$5,1,0))</f>
        <v>0</v>
      </c>
      <c r="J276" s="48">
        <f ca="1">IF(E276=0,0,IF(RAND()&lt;'Demand Component Probability'!$B$6,1,0))</f>
        <v>0</v>
      </c>
      <c r="K276" s="48">
        <f ca="1">'Salary and Rating'!L277</f>
        <v>0</v>
      </c>
      <c r="L276" s="48">
        <f ca="1">IFERROR(IF(VLOOKUP(K276,Inputs!$A$20:$G$29,3,FALSE)="Stipend Award",VLOOKUP(K276,Inputs!$A$7:$G$16,3,FALSE),0),0)</f>
        <v>0</v>
      </c>
      <c r="M276" s="48">
        <f ca="1">IFERROR(IF(VLOOKUP(K276,Inputs!$A$20:$G$29,4,FALSE)="Stipend Award",VLOOKUP(K276,Inputs!$A$7:$G$16,4,FALSE),0),0)</f>
        <v>0</v>
      </c>
      <c r="N276" s="48">
        <f ca="1">IFERROR(IF(H276=1,IF(VLOOKUP(K276,Inputs!$A$20:$G$29,5,FALSE)="Stipend Award",VLOOKUP(K276,Inputs!$A$7:$G$16,5,FALSE),0),0),0)</f>
        <v>0</v>
      </c>
      <c r="O276" s="48">
        <f ca="1">IFERROR(IF(I276=1,IF(VLOOKUP(K276,Inputs!$A$20:$G$29,6,FALSE)="Stipend Award",VLOOKUP(K276,Inputs!$A$7:$G$16,6,FALSE),0),0),0)</f>
        <v>0</v>
      </c>
      <c r="P276" s="48">
        <f ca="1">IFERROR(IF(J276=1,IF(VLOOKUP(K276,Inputs!$A$20:$G$29,7,FALSE)="Stipend Award",VLOOKUP(K276,Inputs!$A$7:$G$16,7,FALSE),0),0),0)</f>
        <v>0</v>
      </c>
      <c r="Q276" s="48">
        <f ca="1">IFERROR(IF(VLOOKUP(K276,Inputs!$A$20:$G$29,3,FALSE)="Base Increase",VLOOKUP(K276,Inputs!$A$7:$G$16,3,FALSE),0),0)</f>
        <v>0</v>
      </c>
      <c r="R276" s="48">
        <f ca="1">IFERROR(IF(VLOOKUP(K276,Inputs!$A$20:$G$29,4,FALSE)="Base Increase",VLOOKUP(K276,Inputs!$A$7:$G$16,4,FALSE),0),0)</f>
        <v>0</v>
      </c>
      <c r="S276" s="48">
        <f ca="1">IFERROR(IF(H276=1,IF(VLOOKUP(K276,Inputs!$A$20:$G$29,5,FALSE)="Base Increase",VLOOKUP(K276,Inputs!$A$7:$G$16,5,FALSE),0),0),0)</f>
        <v>0</v>
      </c>
      <c r="T276" s="48">
        <f ca="1">IFERROR(IF(I276=1,IF(VLOOKUP(K276,Inputs!$A$20:$G$29,6,FALSE)="Base Increase",VLOOKUP(K276,Inputs!$A$7:$G$16,6,FALSE),0),0),0)</f>
        <v>0</v>
      </c>
      <c r="U276" s="48">
        <f ca="1">IFERROR(IF(J276=1,IF(VLOOKUP(K276,Inputs!$A$20:$G$29,7,FALSE)="Base Increase",VLOOKUP(K276,Inputs!$A$7:$G$16,7,FALSE),0),0),0)</f>
        <v>0</v>
      </c>
      <c r="V276" s="48">
        <f t="shared" ca="1" si="21"/>
        <v>0</v>
      </c>
      <c r="W276" s="48">
        <f t="shared" ca="1" si="22"/>
        <v>0</v>
      </c>
      <c r="X276" s="48">
        <f t="shared" ca="1" si="23"/>
        <v>0</v>
      </c>
      <c r="Y276" s="48">
        <f t="shared" ca="1" si="24"/>
        <v>0</v>
      </c>
      <c r="Z276" s="48">
        <f ca="1">IF(AND(K276&lt;=4,X276&gt;Inputs!$B$32),MAX(C276,Inputs!$B$32),X276)</f>
        <v>0</v>
      </c>
      <c r="AA276" s="48">
        <f ca="1">IF(AND(K276&lt;=4,Y276&gt;Inputs!$B$32),MAX(C276,Inputs!$B$32),Y276)</f>
        <v>0</v>
      </c>
      <c r="AB276" s="48">
        <f ca="1">IF(AND(K276&lt;=7,Z276&gt;Inputs!$B$33),MAX(C276,Inputs!$B$33),Z276)</f>
        <v>0</v>
      </c>
      <c r="AC276" s="48">
        <f ca="1">IF(Y276&gt;Inputs!$B$34,Inputs!$B$34,AA276)</f>
        <v>0</v>
      </c>
      <c r="AD276" s="48">
        <f ca="1">IF(AB276&gt;Inputs!$B$34,Inputs!$B$34,AB276)</f>
        <v>0</v>
      </c>
      <c r="AE276" s="48">
        <f ca="1">IF(AC276&gt;Inputs!$B$34,Inputs!$B$34,AC276)</f>
        <v>0</v>
      </c>
      <c r="AF276" s="49">
        <f ca="1">IF(AND(E276=1,G276=0),Inputs!$B$3,AD276)</f>
        <v>0</v>
      </c>
      <c r="AG276" s="49">
        <f ca="1">IF(AND(E276=1,G276=0),Inputs!$B$3,AE276)</f>
        <v>0</v>
      </c>
    </row>
    <row r="277" spans="1:33" x14ac:dyDescent="0.25">
      <c r="A277" s="6">
        <f>'Salary and Rating'!A278</f>
        <v>0</v>
      </c>
      <c r="B277" s="6">
        <f>'Salary and Rating'!B278</f>
        <v>0</v>
      </c>
      <c r="C277" s="14">
        <f ca="1">'2012-2013'!AF277</f>
        <v>0</v>
      </c>
      <c r="D277" s="44">
        <f ca="1">IF('2012-2013'!G277=0,0,'2012-2013'!D277+1)</f>
        <v>0</v>
      </c>
      <c r="E277" s="48">
        <f>'2012-2013'!E277</f>
        <v>0</v>
      </c>
      <c r="F277" s="42">
        <f ca="1">IF('Salary and Rating'!F278=1,VLOOKUP(D277,'Attrition Probabilities'!$A$5:$E$45,2,TRUE),IF('Salary and Rating'!F278=2,VLOOKUP(D277,'Attrition Probabilities'!$A$5:$E$45,3,TRUE),IF('Salary and Rating'!F278=3,VLOOKUP(D277,'Attrition Probabilities'!$A$5:$E$45,4,TRUE),IF('Salary and Rating'!F278=4,VLOOKUP(D277,'Attrition Probabilities'!$A$5:$E$45,5,TRUE),0))))</f>
        <v>0</v>
      </c>
      <c r="G277" s="48">
        <f t="shared" ca="1" si="20"/>
        <v>0</v>
      </c>
      <c r="H277" s="48">
        <f ca="1">IF(E277=0,0,IF(RAND()&lt;'Demand Component Probability'!$B$4,1,0))</f>
        <v>0</v>
      </c>
      <c r="I277" s="48">
        <f ca="1">IF(E277=0,0,IF(RAND()&lt;'Demand Component Probability'!$B$5,1,0))</f>
        <v>0</v>
      </c>
      <c r="J277" s="48">
        <f ca="1">IF(E277=0,0,IF(RAND()&lt;'Demand Component Probability'!$B$6,1,0))</f>
        <v>0</v>
      </c>
      <c r="K277" s="48">
        <f ca="1">'Salary and Rating'!L278</f>
        <v>0</v>
      </c>
      <c r="L277" s="48">
        <f ca="1">IFERROR(IF(VLOOKUP(K277,Inputs!$A$20:$G$29,3,FALSE)="Stipend Award",VLOOKUP(K277,Inputs!$A$7:$G$16,3,FALSE),0),0)</f>
        <v>0</v>
      </c>
      <c r="M277" s="48">
        <f ca="1">IFERROR(IF(VLOOKUP(K277,Inputs!$A$20:$G$29,4,FALSE)="Stipend Award",VLOOKUP(K277,Inputs!$A$7:$G$16,4,FALSE),0),0)</f>
        <v>0</v>
      </c>
      <c r="N277" s="48">
        <f ca="1">IFERROR(IF(H277=1,IF(VLOOKUP(K277,Inputs!$A$20:$G$29,5,FALSE)="Stipend Award",VLOOKUP(K277,Inputs!$A$7:$G$16,5,FALSE),0),0),0)</f>
        <v>0</v>
      </c>
      <c r="O277" s="48">
        <f ca="1">IFERROR(IF(I277=1,IF(VLOOKUP(K277,Inputs!$A$20:$G$29,6,FALSE)="Stipend Award",VLOOKUP(K277,Inputs!$A$7:$G$16,6,FALSE),0),0),0)</f>
        <v>0</v>
      </c>
      <c r="P277" s="48">
        <f ca="1">IFERROR(IF(J277=1,IF(VLOOKUP(K277,Inputs!$A$20:$G$29,7,FALSE)="Stipend Award",VLOOKUP(K277,Inputs!$A$7:$G$16,7,FALSE),0),0),0)</f>
        <v>0</v>
      </c>
      <c r="Q277" s="48">
        <f ca="1">IFERROR(IF(VLOOKUP(K277,Inputs!$A$20:$G$29,3,FALSE)="Base Increase",VLOOKUP(K277,Inputs!$A$7:$G$16,3,FALSE),0),0)</f>
        <v>0</v>
      </c>
      <c r="R277" s="48">
        <f ca="1">IFERROR(IF(VLOOKUP(K277,Inputs!$A$20:$G$29,4,FALSE)="Base Increase",VLOOKUP(K277,Inputs!$A$7:$G$16,4,FALSE),0),0)</f>
        <v>0</v>
      </c>
      <c r="S277" s="48">
        <f ca="1">IFERROR(IF(H277=1,IF(VLOOKUP(K277,Inputs!$A$20:$G$29,5,FALSE)="Base Increase",VLOOKUP(K277,Inputs!$A$7:$G$16,5,FALSE),0),0),0)</f>
        <v>0</v>
      </c>
      <c r="T277" s="48">
        <f ca="1">IFERROR(IF(I277=1,IF(VLOOKUP(K277,Inputs!$A$20:$G$29,6,FALSE)="Base Increase",VLOOKUP(K277,Inputs!$A$7:$G$16,6,FALSE),0),0),0)</f>
        <v>0</v>
      </c>
      <c r="U277" s="48">
        <f ca="1">IFERROR(IF(J277=1,IF(VLOOKUP(K277,Inputs!$A$20:$G$29,7,FALSE)="Base Increase",VLOOKUP(K277,Inputs!$A$7:$G$16,7,FALSE),0),0),0)</f>
        <v>0</v>
      </c>
      <c r="V277" s="48">
        <f t="shared" ca="1" si="21"/>
        <v>0</v>
      </c>
      <c r="W277" s="48">
        <f t="shared" ca="1" si="22"/>
        <v>0</v>
      </c>
      <c r="X277" s="48">
        <f t="shared" ca="1" si="23"/>
        <v>0</v>
      </c>
      <c r="Y277" s="48">
        <f t="shared" ca="1" si="24"/>
        <v>0</v>
      </c>
      <c r="Z277" s="48">
        <f ca="1">IF(AND(K277&lt;=4,X277&gt;Inputs!$B$32),MAX(C277,Inputs!$B$32),X277)</f>
        <v>0</v>
      </c>
      <c r="AA277" s="48">
        <f ca="1">IF(AND(K277&lt;=4,Y277&gt;Inputs!$B$32),MAX(C277,Inputs!$B$32),Y277)</f>
        <v>0</v>
      </c>
      <c r="AB277" s="48">
        <f ca="1">IF(AND(K277&lt;=7,Z277&gt;Inputs!$B$33),MAX(C277,Inputs!$B$33),Z277)</f>
        <v>0</v>
      </c>
      <c r="AC277" s="48">
        <f ca="1">IF(Y277&gt;Inputs!$B$34,Inputs!$B$34,AA277)</f>
        <v>0</v>
      </c>
      <c r="AD277" s="48">
        <f ca="1">IF(AB277&gt;Inputs!$B$34,Inputs!$B$34,AB277)</f>
        <v>0</v>
      </c>
      <c r="AE277" s="48">
        <f ca="1">IF(AC277&gt;Inputs!$B$34,Inputs!$B$34,AC277)</f>
        <v>0</v>
      </c>
      <c r="AF277" s="49">
        <f ca="1">IF(AND(E277=1,G277=0),Inputs!$B$3,AD277)</f>
        <v>0</v>
      </c>
      <c r="AG277" s="49">
        <f ca="1">IF(AND(E277=1,G277=0),Inputs!$B$3,AE277)</f>
        <v>0</v>
      </c>
    </row>
    <row r="278" spans="1:33" x14ac:dyDescent="0.25">
      <c r="A278" s="6">
        <f>'Salary and Rating'!A279</f>
        <v>0</v>
      </c>
      <c r="B278" s="6">
        <f>'Salary and Rating'!B279</f>
        <v>0</v>
      </c>
      <c r="C278" s="14">
        <f ca="1">'2012-2013'!AF278</f>
        <v>0</v>
      </c>
      <c r="D278" s="44">
        <f ca="1">IF('2012-2013'!G278=0,0,'2012-2013'!D278+1)</f>
        <v>0</v>
      </c>
      <c r="E278" s="48">
        <f>'2012-2013'!E278</f>
        <v>0</v>
      </c>
      <c r="F278" s="42">
        <f ca="1">IF('Salary and Rating'!F279=1,VLOOKUP(D278,'Attrition Probabilities'!$A$5:$E$45,2,TRUE),IF('Salary and Rating'!F279=2,VLOOKUP(D278,'Attrition Probabilities'!$A$5:$E$45,3,TRUE),IF('Salary and Rating'!F279=3,VLOOKUP(D278,'Attrition Probabilities'!$A$5:$E$45,4,TRUE),IF('Salary and Rating'!F279=4,VLOOKUP(D278,'Attrition Probabilities'!$A$5:$E$45,5,TRUE),0))))</f>
        <v>0</v>
      </c>
      <c r="G278" s="48">
        <f t="shared" ca="1" si="20"/>
        <v>0</v>
      </c>
      <c r="H278" s="48">
        <f ca="1">IF(E278=0,0,IF(RAND()&lt;'Demand Component Probability'!$B$4,1,0))</f>
        <v>0</v>
      </c>
      <c r="I278" s="48">
        <f ca="1">IF(E278=0,0,IF(RAND()&lt;'Demand Component Probability'!$B$5,1,0))</f>
        <v>0</v>
      </c>
      <c r="J278" s="48">
        <f ca="1">IF(E278=0,0,IF(RAND()&lt;'Demand Component Probability'!$B$6,1,0))</f>
        <v>0</v>
      </c>
      <c r="K278" s="48">
        <f ca="1">'Salary and Rating'!L279</f>
        <v>0</v>
      </c>
      <c r="L278" s="48">
        <f ca="1">IFERROR(IF(VLOOKUP(K278,Inputs!$A$20:$G$29,3,FALSE)="Stipend Award",VLOOKUP(K278,Inputs!$A$7:$G$16,3,FALSE),0),0)</f>
        <v>0</v>
      </c>
      <c r="M278" s="48">
        <f ca="1">IFERROR(IF(VLOOKUP(K278,Inputs!$A$20:$G$29,4,FALSE)="Stipend Award",VLOOKUP(K278,Inputs!$A$7:$G$16,4,FALSE),0),0)</f>
        <v>0</v>
      </c>
      <c r="N278" s="48">
        <f ca="1">IFERROR(IF(H278=1,IF(VLOOKUP(K278,Inputs!$A$20:$G$29,5,FALSE)="Stipend Award",VLOOKUP(K278,Inputs!$A$7:$G$16,5,FALSE),0),0),0)</f>
        <v>0</v>
      </c>
      <c r="O278" s="48">
        <f ca="1">IFERROR(IF(I278=1,IF(VLOOKUP(K278,Inputs!$A$20:$G$29,6,FALSE)="Stipend Award",VLOOKUP(K278,Inputs!$A$7:$G$16,6,FALSE),0),0),0)</f>
        <v>0</v>
      </c>
      <c r="P278" s="48">
        <f ca="1">IFERROR(IF(J278=1,IF(VLOOKUP(K278,Inputs!$A$20:$G$29,7,FALSE)="Stipend Award",VLOOKUP(K278,Inputs!$A$7:$G$16,7,FALSE),0),0),0)</f>
        <v>0</v>
      </c>
      <c r="Q278" s="48">
        <f ca="1">IFERROR(IF(VLOOKUP(K278,Inputs!$A$20:$G$29,3,FALSE)="Base Increase",VLOOKUP(K278,Inputs!$A$7:$G$16,3,FALSE),0),0)</f>
        <v>0</v>
      </c>
      <c r="R278" s="48">
        <f ca="1">IFERROR(IF(VLOOKUP(K278,Inputs!$A$20:$G$29,4,FALSE)="Base Increase",VLOOKUP(K278,Inputs!$A$7:$G$16,4,FALSE),0),0)</f>
        <v>0</v>
      </c>
      <c r="S278" s="48">
        <f ca="1">IFERROR(IF(H278=1,IF(VLOOKUP(K278,Inputs!$A$20:$G$29,5,FALSE)="Base Increase",VLOOKUP(K278,Inputs!$A$7:$G$16,5,FALSE),0),0),0)</f>
        <v>0</v>
      </c>
      <c r="T278" s="48">
        <f ca="1">IFERROR(IF(I278=1,IF(VLOOKUP(K278,Inputs!$A$20:$G$29,6,FALSE)="Base Increase",VLOOKUP(K278,Inputs!$A$7:$G$16,6,FALSE),0),0),0)</f>
        <v>0</v>
      </c>
      <c r="U278" s="48">
        <f ca="1">IFERROR(IF(J278=1,IF(VLOOKUP(K278,Inputs!$A$20:$G$29,7,FALSE)="Base Increase",VLOOKUP(K278,Inputs!$A$7:$G$16,7,FALSE),0),0),0)</f>
        <v>0</v>
      </c>
      <c r="V278" s="48">
        <f t="shared" ca="1" si="21"/>
        <v>0</v>
      </c>
      <c r="W278" s="48">
        <f t="shared" ca="1" si="22"/>
        <v>0</v>
      </c>
      <c r="X278" s="48">
        <f t="shared" ca="1" si="23"/>
        <v>0</v>
      </c>
      <c r="Y278" s="48">
        <f t="shared" ca="1" si="24"/>
        <v>0</v>
      </c>
      <c r="Z278" s="48">
        <f ca="1">IF(AND(K278&lt;=4,X278&gt;Inputs!$B$32),MAX(C278,Inputs!$B$32),X278)</f>
        <v>0</v>
      </c>
      <c r="AA278" s="48">
        <f ca="1">IF(AND(K278&lt;=4,Y278&gt;Inputs!$B$32),MAX(C278,Inputs!$B$32),Y278)</f>
        <v>0</v>
      </c>
      <c r="AB278" s="48">
        <f ca="1">IF(AND(K278&lt;=7,Z278&gt;Inputs!$B$33),MAX(C278,Inputs!$B$33),Z278)</f>
        <v>0</v>
      </c>
      <c r="AC278" s="48">
        <f ca="1">IF(Y278&gt;Inputs!$B$34,Inputs!$B$34,AA278)</f>
        <v>0</v>
      </c>
      <c r="AD278" s="48">
        <f ca="1">IF(AB278&gt;Inputs!$B$34,Inputs!$B$34,AB278)</f>
        <v>0</v>
      </c>
      <c r="AE278" s="48">
        <f ca="1">IF(AC278&gt;Inputs!$B$34,Inputs!$B$34,AC278)</f>
        <v>0</v>
      </c>
      <c r="AF278" s="49">
        <f ca="1">IF(AND(E278=1,G278=0),Inputs!$B$3,AD278)</f>
        <v>0</v>
      </c>
      <c r="AG278" s="49">
        <f ca="1">IF(AND(E278=1,G278=0),Inputs!$B$3,AE278)</f>
        <v>0</v>
      </c>
    </row>
    <row r="279" spans="1:33" x14ac:dyDescent="0.25">
      <c r="A279" s="6">
        <f>'Salary and Rating'!A280</f>
        <v>0</v>
      </c>
      <c r="B279" s="6">
        <f>'Salary and Rating'!B280</f>
        <v>0</v>
      </c>
      <c r="C279" s="14">
        <f ca="1">'2012-2013'!AF279</f>
        <v>0</v>
      </c>
      <c r="D279" s="44">
        <f ca="1">IF('2012-2013'!G279=0,0,'2012-2013'!D279+1)</f>
        <v>0</v>
      </c>
      <c r="E279" s="48">
        <f>'2012-2013'!E279</f>
        <v>0</v>
      </c>
      <c r="F279" s="42">
        <f ca="1">IF('Salary and Rating'!F280=1,VLOOKUP(D279,'Attrition Probabilities'!$A$5:$E$45,2,TRUE),IF('Salary and Rating'!F280=2,VLOOKUP(D279,'Attrition Probabilities'!$A$5:$E$45,3,TRUE),IF('Salary and Rating'!F280=3,VLOOKUP(D279,'Attrition Probabilities'!$A$5:$E$45,4,TRUE),IF('Salary and Rating'!F280=4,VLOOKUP(D279,'Attrition Probabilities'!$A$5:$E$45,5,TRUE),0))))</f>
        <v>0</v>
      </c>
      <c r="G279" s="48">
        <f t="shared" ca="1" si="20"/>
        <v>0</v>
      </c>
      <c r="H279" s="48">
        <f ca="1">IF(E279=0,0,IF(RAND()&lt;'Demand Component Probability'!$B$4,1,0))</f>
        <v>0</v>
      </c>
      <c r="I279" s="48">
        <f ca="1">IF(E279=0,0,IF(RAND()&lt;'Demand Component Probability'!$B$5,1,0))</f>
        <v>0</v>
      </c>
      <c r="J279" s="48">
        <f ca="1">IF(E279=0,0,IF(RAND()&lt;'Demand Component Probability'!$B$6,1,0))</f>
        <v>0</v>
      </c>
      <c r="K279" s="48">
        <f ca="1">'Salary and Rating'!L280</f>
        <v>0</v>
      </c>
      <c r="L279" s="48">
        <f ca="1">IFERROR(IF(VLOOKUP(K279,Inputs!$A$20:$G$29,3,FALSE)="Stipend Award",VLOOKUP(K279,Inputs!$A$7:$G$16,3,FALSE),0),0)</f>
        <v>0</v>
      </c>
      <c r="M279" s="48">
        <f ca="1">IFERROR(IF(VLOOKUP(K279,Inputs!$A$20:$G$29,4,FALSE)="Stipend Award",VLOOKUP(K279,Inputs!$A$7:$G$16,4,FALSE),0),0)</f>
        <v>0</v>
      </c>
      <c r="N279" s="48">
        <f ca="1">IFERROR(IF(H279=1,IF(VLOOKUP(K279,Inputs!$A$20:$G$29,5,FALSE)="Stipend Award",VLOOKUP(K279,Inputs!$A$7:$G$16,5,FALSE),0),0),0)</f>
        <v>0</v>
      </c>
      <c r="O279" s="48">
        <f ca="1">IFERROR(IF(I279=1,IF(VLOOKUP(K279,Inputs!$A$20:$G$29,6,FALSE)="Stipend Award",VLOOKUP(K279,Inputs!$A$7:$G$16,6,FALSE),0),0),0)</f>
        <v>0</v>
      </c>
      <c r="P279" s="48">
        <f ca="1">IFERROR(IF(J279=1,IF(VLOOKUP(K279,Inputs!$A$20:$G$29,7,FALSE)="Stipend Award",VLOOKUP(K279,Inputs!$A$7:$G$16,7,FALSE),0),0),0)</f>
        <v>0</v>
      </c>
      <c r="Q279" s="48">
        <f ca="1">IFERROR(IF(VLOOKUP(K279,Inputs!$A$20:$G$29,3,FALSE)="Base Increase",VLOOKUP(K279,Inputs!$A$7:$G$16,3,FALSE),0),0)</f>
        <v>0</v>
      </c>
      <c r="R279" s="48">
        <f ca="1">IFERROR(IF(VLOOKUP(K279,Inputs!$A$20:$G$29,4,FALSE)="Base Increase",VLOOKUP(K279,Inputs!$A$7:$G$16,4,FALSE),0),0)</f>
        <v>0</v>
      </c>
      <c r="S279" s="48">
        <f ca="1">IFERROR(IF(H279=1,IF(VLOOKUP(K279,Inputs!$A$20:$G$29,5,FALSE)="Base Increase",VLOOKUP(K279,Inputs!$A$7:$G$16,5,FALSE),0),0),0)</f>
        <v>0</v>
      </c>
      <c r="T279" s="48">
        <f ca="1">IFERROR(IF(I279=1,IF(VLOOKUP(K279,Inputs!$A$20:$G$29,6,FALSE)="Base Increase",VLOOKUP(K279,Inputs!$A$7:$G$16,6,FALSE),0),0),0)</f>
        <v>0</v>
      </c>
      <c r="U279" s="48">
        <f ca="1">IFERROR(IF(J279=1,IF(VLOOKUP(K279,Inputs!$A$20:$G$29,7,FALSE)="Base Increase",VLOOKUP(K279,Inputs!$A$7:$G$16,7,FALSE),0),0),0)</f>
        <v>0</v>
      </c>
      <c r="V279" s="48">
        <f t="shared" ca="1" si="21"/>
        <v>0</v>
      </c>
      <c r="W279" s="48">
        <f t="shared" ca="1" si="22"/>
        <v>0</v>
      </c>
      <c r="X279" s="48">
        <f t="shared" ca="1" si="23"/>
        <v>0</v>
      </c>
      <c r="Y279" s="48">
        <f t="shared" ca="1" si="24"/>
        <v>0</v>
      </c>
      <c r="Z279" s="48">
        <f ca="1">IF(AND(K279&lt;=4,X279&gt;Inputs!$B$32),MAX(C279,Inputs!$B$32),X279)</f>
        <v>0</v>
      </c>
      <c r="AA279" s="48">
        <f ca="1">IF(AND(K279&lt;=4,Y279&gt;Inputs!$B$32),MAX(C279,Inputs!$B$32),Y279)</f>
        <v>0</v>
      </c>
      <c r="AB279" s="48">
        <f ca="1">IF(AND(K279&lt;=7,Z279&gt;Inputs!$B$33),MAX(C279,Inputs!$B$33),Z279)</f>
        <v>0</v>
      </c>
      <c r="AC279" s="48">
        <f ca="1">IF(Y279&gt;Inputs!$B$34,Inputs!$B$34,AA279)</f>
        <v>0</v>
      </c>
      <c r="AD279" s="48">
        <f ca="1">IF(AB279&gt;Inputs!$B$34,Inputs!$B$34,AB279)</f>
        <v>0</v>
      </c>
      <c r="AE279" s="48">
        <f ca="1">IF(AC279&gt;Inputs!$B$34,Inputs!$B$34,AC279)</f>
        <v>0</v>
      </c>
      <c r="AF279" s="49">
        <f ca="1">IF(AND(E279=1,G279=0),Inputs!$B$3,AD279)</f>
        <v>0</v>
      </c>
      <c r="AG279" s="49">
        <f ca="1">IF(AND(E279=1,G279=0),Inputs!$B$3,AE279)</f>
        <v>0</v>
      </c>
    </row>
    <row r="280" spans="1:33" x14ac:dyDescent="0.25">
      <c r="A280" s="6">
        <f>'Salary and Rating'!A281</f>
        <v>0</v>
      </c>
      <c r="B280" s="6">
        <f>'Salary and Rating'!B281</f>
        <v>0</v>
      </c>
      <c r="C280" s="14">
        <f ca="1">'2012-2013'!AF280</f>
        <v>0</v>
      </c>
      <c r="D280" s="44">
        <f ca="1">IF('2012-2013'!G280=0,0,'2012-2013'!D280+1)</f>
        <v>0</v>
      </c>
      <c r="E280" s="48">
        <f>'2012-2013'!E280</f>
        <v>0</v>
      </c>
      <c r="F280" s="42">
        <f ca="1">IF('Salary and Rating'!F281=1,VLOOKUP(D280,'Attrition Probabilities'!$A$5:$E$45,2,TRUE),IF('Salary and Rating'!F281=2,VLOOKUP(D280,'Attrition Probabilities'!$A$5:$E$45,3,TRUE),IF('Salary and Rating'!F281=3,VLOOKUP(D280,'Attrition Probabilities'!$A$5:$E$45,4,TRUE),IF('Salary and Rating'!F281=4,VLOOKUP(D280,'Attrition Probabilities'!$A$5:$E$45,5,TRUE),0))))</f>
        <v>0</v>
      </c>
      <c r="G280" s="48">
        <f t="shared" ca="1" si="20"/>
        <v>0</v>
      </c>
      <c r="H280" s="48">
        <f ca="1">IF(E280=0,0,IF(RAND()&lt;'Demand Component Probability'!$B$4,1,0))</f>
        <v>0</v>
      </c>
      <c r="I280" s="48">
        <f ca="1">IF(E280=0,0,IF(RAND()&lt;'Demand Component Probability'!$B$5,1,0))</f>
        <v>0</v>
      </c>
      <c r="J280" s="48">
        <f ca="1">IF(E280=0,0,IF(RAND()&lt;'Demand Component Probability'!$B$6,1,0))</f>
        <v>0</v>
      </c>
      <c r="K280" s="48">
        <f ca="1">'Salary and Rating'!L281</f>
        <v>0</v>
      </c>
      <c r="L280" s="48">
        <f ca="1">IFERROR(IF(VLOOKUP(K280,Inputs!$A$20:$G$29,3,FALSE)="Stipend Award",VLOOKUP(K280,Inputs!$A$7:$G$16,3,FALSE),0),0)</f>
        <v>0</v>
      </c>
      <c r="M280" s="48">
        <f ca="1">IFERROR(IF(VLOOKUP(K280,Inputs!$A$20:$G$29,4,FALSE)="Stipend Award",VLOOKUP(K280,Inputs!$A$7:$G$16,4,FALSE),0),0)</f>
        <v>0</v>
      </c>
      <c r="N280" s="48">
        <f ca="1">IFERROR(IF(H280=1,IF(VLOOKUP(K280,Inputs!$A$20:$G$29,5,FALSE)="Stipend Award",VLOOKUP(K280,Inputs!$A$7:$G$16,5,FALSE),0),0),0)</f>
        <v>0</v>
      </c>
      <c r="O280" s="48">
        <f ca="1">IFERROR(IF(I280=1,IF(VLOOKUP(K280,Inputs!$A$20:$G$29,6,FALSE)="Stipend Award",VLOOKUP(K280,Inputs!$A$7:$G$16,6,FALSE),0),0),0)</f>
        <v>0</v>
      </c>
      <c r="P280" s="48">
        <f ca="1">IFERROR(IF(J280=1,IF(VLOOKUP(K280,Inputs!$A$20:$G$29,7,FALSE)="Stipend Award",VLOOKUP(K280,Inputs!$A$7:$G$16,7,FALSE),0),0),0)</f>
        <v>0</v>
      </c>
      <c r="Q280" s="48">
        <f ca="1">IFERROR(IF(VLOOKUP(K280,Inputs!$A$20:$G$29,3,FALSE)="Base Increase",VLOOKUP(K280,Inputs!$A$7:$G$16,3,FALSE),0),0)</f>
        <v>0</v>
      </c>
      <c r="R280" s="48">
        <f ca="1">IFERROR(IF(VLOOKUP(K280,Inputs!$A$20:$G$29,4,FALSE)="Base Increase",VLOOKUP(K280,Inputs!$A$7:$G$16,4,FALSE),0),0)</f>
        <v>0</v>
      </c>
      <c r="S280" s="48">
        <f ca="1">IFERROR(IF(H280=1,IF(VLOOKUP(K280,Inputs!$A$20:$G$29,5,FALSE)="Base Increase",VLOOKUP(K280,Inputs!$A$7:$G$16,5,FALSE),0),0),0)</f>
        <v>0</v>
      </c>
      <c r="T280" s="48">
        <f ca="1">IFERROR(IF(I280=1,IF(VLOOKUP(K280,Inputs!$A$20:$G$29,6,FALSE)="Base Increase",VLOOKUP(K280,Inputs!$A$7:$G$16,6,FALSE),0),0),0)</f>
        <v>0</v>
      </c>
      <c r="U280" s="48">
        <f ca="1">IFERROR(IF(J280=1,IF(VLOOKUP(K280,Inputs!$A$20:$G$29,7,FALSE)="Base Increase",VLOOKUP(K280,Inputs!$A$7:$G$16,7,FALSE),0),0),0)</f>
        <v>0</v>
      </c>
      <c r="V280" s="48">
        <f t="shared" ca="1" si="21"/>
        <v>0</v>
      </c>
      <c r="W280" s="48">
        <f t="shared" ca="1" si="22"/>
        <v>0</v>
      </c>
      <c r="X280" s="48">
        <f t="shared" ca="1" si="23"/>
        <v>0</v>
      </c>
      <c r="Y280" s="48">
        <f t="shared" ca="1" si="24"/>
        <v>0</v>
      </c>
      <c r="Z280" s="48">
        <f ca="1">IF(AND(K280&lt;=4,X280&gt;Inputs!$B$32),MAX(C280,Inputs!$B$32),X280)</f>
        <v>0</v>
      </c>
      <c r="AA280" s="48">
        <f ca="1">IF(AND(K280&lt;=4,Y280&gt;Inputs!$B$32),MAX(C280,Inputs!$B$32),Y280)</f>
        <v>0</v>
      </c>
      <c r="AB280" s="48">
        <f ca="1">IF(AND(K280&lt;=7,Z280&gt;Inputs!$B$33),MAX(C280,Inputs!$B$33),Z280)</f>
        <v>0</v>
      </c>
      <c r="AC280" s="48">
        <f ca="1">IF(Y280&gt;Inputs!$B$34,Inputs!$B$34,AA280)</f>
        <v>0</v>
      </c>
      <c r="AD280" s="48">
        <f ca="1">IF(AB280&gt;Inputs!$B$34,Inputs!$B$34,AB280)</f>
        <v>0</v>
      </c>
      <c r="AE280" s="48">
        <f ca="1">IF(AC280&gt;Inputs!$B$34,Inputs!$B$34,AC280)</f>
        <v>0</v>
      </c>
      <c r="AF280" s="49">
        <f ca="1">IF(AND(E280=1,G280=0),Inputs!$B$3,AD280)</f>
        <v>0</v>
      </c>
      <c r="AG280" s="49">
        <f ca="1">IF(AND(E280=1,G280=0),Inputs!$B$3,AE280)</f>
        <v>0</v>
      </c>
    </row>
    <row r="281" spans="1:33" x14ac:dyDescent="0.25">
      <c r="A281" s="6">
        <f>'Salary and Rating'!A282</f>
        <v>0</v>
      </c>
      <c r="B281" s="6">
        <f>'Salary and Rating'!B282</f>
        <v>0</v>
      </c>
      <c r="C281" s="14">
        <f ca="1">'2012-2013'!AF281</f>
        <v>0</v>
      </c>
      <c r="D281" s="44">
        <f ca="1">IF('2012-2013'!G281=0,0,'2012-2013'!D281+1)</f>
        <v>0</v>
      </c>
      <c r="E281" s="48">
        <f>'2012-2013'!E281</f>
        <v>0</v>
      </c>
      <c r="F281" s="42">
        <f ca="1">IF('Salary and Rating'!F282=1,VLOOKUP(D281,'Attrition Probabilities'!$A$5:$E$45,2,TRUE),IF('Salary and Rating'!F282=2,VLOOKUP(D281,'Attrition Probabilities'!$A$5:$E$45,3,TRUE),IF('Salary and Rating'!F282=3,VLOOKUP(D281,'Attrition Probabilities'!$A$5:$E$45,4,TRUE),IF('Salary and Rating'!F282=4,VLOOKUP(D281,'Attrition Probabilities'!$A$5:$E$45,5,TRUE),0))))</f>
        <v>0</v>
      </c>
      <c r="G281" s="48">
        <f t="shared" ca="1" si="20"/>
        <v>0</v>
      </c>
      <c r="H281" s="48">
        <f ca="1">IF(E281=0,0,IF(RAND()&lt;'Demand Component Probability'!$B$4,1,0))</f>
        <v>0</v>
      </c>
      <c r="I281" s="48">
        <f ca="1">IF(E281=0,0,IF(RAND()&lt;'Demand Component Probability'!$B$5,1,0))</f>
        <v>0</v>
      </c>
      <c r="J281" s="48">
        <f ca="1">IF(E281=0,0,IF(RAND()&lt;'Demand Component Probability'!$B$6,1,0))</f>
        <v>0</v>
      </c>
      <c r="K281" s="48">
        <f ca="1">'Salary and Rating'!L282</f>
        <v>0</v>
      </c>
      <c r="L281" s="48">
        <f ca="1">IFERROR(IF(VLOOKUP(K281,Inputs!$A$20:$G$29,3,FALSE)="Stipend Award",VLOOKUP(K281,Inputs!$A$7:$G$16,3,FALSE),0),0)</f>
        <v>0</v>
      </c>
      <c r="M281" s="48">
        <f ca="1">IFERROR(IF(VLOOKUP(K281,Inputs!$A$20:$G$29,4,FALSE)="Stipend Award",VLOOKUP(K281,Inputs!$A$7:$G$16,4,FALSE),0),0)</f>
        <v>0</v>
      </c>
      <c r="N281" s="48">
        <f ca="1">IFERROR(IF(H281=1,IF(VLOOKUP(K281,Inputs!$A$20:$G$29,5,FALSE)="Stipend Award",VLOOKUP(K281,Inputs!$A$7:$G$16,5,FALSE),0),0),0)</f>
        <v>0</v>
      </c>
      <c r="O281" s="48">
        <f ca="1">IFERROR(IF(I281=1,IF(VLOOKUP(K281,Inputs!$A$20:$G$29,6,FALSE)="Stipend Award",VLOOKUP(K281,Inputs!$A$7:$G$16,6,FALSE),0),0),0)</f>
        <v>0</v>
      </c>
      <c r="P281" s="48">
        <f ca="1">IFERROR(IF(J281=1,IF(VLOOKUP(K281,Inputs!$A$20:$G$29,7,FALSE)="Stipend Award",VLOOKUP(K281,Inputs!$A$7:$G$16,7,FALSE),0),0),0)</f>
        <v>0</v>
      </c>
      <c r="Q281" s="48">
        <f ca="1">IFERROR(IF(VLOOKUP(K281,Inputs!$A$20:$G$29,3,FALSE)="Base Increase",VLOOKUP(K281,Inputs!$A$7:$G$16,3,FALSE),0),0)</f>
        <v>0</v>
      </c>
      <c r="R281" s="48">
        <f ca="1">IFERROR(IF(VLOOKUP(K281,Inputs!$A$20:$G$29,4,FALSE)="Base Increase",VLOOKUP(K281,Inputs!$A$7:$G$16,4,FALSE),0),0)</f>
        <v>0</v>
      </c>
      <c r="S281" s="48">
        <f ca="1">IFERROR(IF(H281=1,IF(VLOOKUP(K281,Inputs!$A$20:$G$29,5,FALSE)="Base Increase",VLOOKUP(K281,Inputs!$A$7:$G$16,5,FALSE),0),0),0)</f>
        <v>0</v>
      </c>
      <c r="T281" s="48">
        <f ca="1">IFERROR(IF(I281=1,IF(VLOOKUP(K281,Inputs!$A$20:$G$29,6,FALSE)="Base Increase",VLOOKUP(K281,Inputs!$A$7:$G$16,6,FALSE),0),0),0)</f>
        <v>0</v>
      </c>
      <c r="U281" s="48">
        <f ca="1">IFERROR(IF(J281=1,IF(VLOOKUP(K281,Inputs!$A$20:$G$29,7,FALSE)="Base Increase",VLOOKUP(K281,Inputs!$A$7:$G$16,7,FALSE),0),0),0)</f>
        <v>0</v>
      </c>
      <c r="V281" s="48">
        <f t="shared" ca="1" si="21"/>
        <v>0</v>
      </c>
      <c r="W281" s="48">
        <f t="shared" ca="1" si="22"/>
        <v>0</v>
      </c>
      <c r="X281" s="48">
        <f t="shared" ca="1" si="23"/>
        <v>0</v>
      </c>
      <c r="Y281" s="48">
        <f t="shared" ca="1" si="24"/>
        <v>0</v>
      </c>
      <c r="Z281" s="48">
        <f ca="1">IF(AND(K281&lt;=4,X281&gt;Inputs!$B$32),MAX(C281,Inputs!$B$32),X281)</f>
        <v>0</v>
      </c>
      <c r="AA281" s="48">
        <f ca="1">IF(AND(K281&lt;=4,Y281&gt;Inputs!$B$32),MAX(C281,Inputs!$B$32),Y281)</f>
        <v>0</v>
      </c>
      <c r="AB281" s="48">
        <f ca="1">IF(AND(K281&lt;=7,Z281&gt;Inputs!$B$33),MAX(C281,Inputs!$B$33),Z281)</f>
        <v>0</v>
      </c>
      <c r="AC281" s="48">
        <f ca="1">IF(Y281&gt;Inputs!$B$34,Inputs!$B$34,AA281)</f>
        <v>0</v>
      </c>
      <c r="AD281" s="48">
        <f ca="1">IF(AB281&gt;Inputs!$B$34,Inputs!$B$34,AB281)</f>
        <v>0</v>
      </c>
      <c r="AE281" s="48">
        <f ca="1">IF(AC281&gt;Inputs!$B$34,Inputs!$B$34,AC281)</f>
        <v>0</v>
      </c>
      <c r="AF281" s="49">
        <f ca="1">IF(AND(E281=1,G281=0),Inputs!$B$3,AD281)</f>
        <v>0</v>
      </c>
      <c r="AG281" s="49">
        <f ca="1">IF(AND(E281=1,G281=0),Inputs!$B$3,AE281)</f>
        <v>0</v>
      </c>
    </row>
    <row r="282" spans="1:33" x14ac:dyDescent="0.25">
      <c r="A282" s="6">
        <f>'Salary and Rating'!A283</f>
        <v>0</v>
      </c>
      <c r="B282" s="6">
        <f>'Salary and Rating'!B283</f>
        <v>0</v>
      </c>
      <c r="C282" s="14">
        <f ca="1">'2012-2013'!AF282</f>
        <v>0</v>
      </c>
      <c r="D282" s="44">
        <f ca="1">IF('2012-2013'!G282=0,0,'2012-2013'!D282+1)</f>
        <v>0</v>
      </c>
      <c r="E282" s="48">
        <f>'2012-2013'!E282</f>
        <v>0</v>
      </c>
      <c r="F282" s="42">
        <f ca="1">IF('Salary and Rating'!F283=1,VLOOKUP(D282,'Attrition Probabilities'!$A$5:$E$45,2,TRUE),IF('Salary and Rating'!F283=2,VLOOKUP(D282,'Attrition Probabilities'!$A$5:$E$45,3,TRUE),IF('Salary and Rating'!F283=3,VLOOKUP(D282,'Attrition Probabilities'!$A$5:$E$45,4,TRUE),IF('Salary and Rating'!F283=4,VLOOKUP(D282,'Attrition Probabilities'!$A$5:$E$45,5,TRUE),0))))</f>
        <v>0</v>
      </c>
      <c r="G282" s="48">
        <f t="shared" ca="1" si="20"/>
        <v>0</v>
      </c>
      <c r="H282" s="48">
        <f ca="1">IF(E282=0,0,IF(RAND()&lt;'Demand Component Probability'!$B$4,1,0))</f>
        <v>0</v>
      </c>
      <c r="I282" s="48">
        <f ca="1">IF(E282=0,0,IF(RAND()&lt;'Demand Component Probability'!$B$5,1,0))</f>
        <v>0</v>
      </c>
      <c r="J282" s="48">
        <f ca="1">IF(E282=0,0,IF(RAND()&lt;'Demand Component Probability'!$B$6,1,0))</f>
        <v>0</v>
      </c>
      <c r="K282" s="48">
        <f ca="1">'Salary and Rating'!L283</f>
        <v>0</v>
      </c>
      <c r="L282" s="48">
        <f ca="1">IFERROR(IF(VLOOKUP(K282,Inputs!$A$20:$G$29,3,FALSE)="Stipend Award",VLOOKUP(K282,Inputs!$A$7:$G$16,3,FALSE),0),0)</f>
        <v>0</v>
      </c>
      <c r="M282" s="48">
        <f ca="1">IFERROR(IF(VLOOKUP(K282,Inputs!$A$20:$G$29,4,FALSE)="Stipend Award",VLOOKUP(K282,Inputs!$A$7:$G$16,4,FALSE),0),0)</f>
        <v>0</v>
      </c>
      <c r="N282" s="48">
        <f ca="1">IFERROR(IF(H282=1,IF(VLOOKUP(K282,Inputs!$A$20:$G$29,5,FALSE)="Stipend Award",VLOOKUP(K282,Inputs!$A$7:$G$16,5,FALSE),0),0),0)</f>
        <v>0</v>
      </c>
      <c r="O282" s="48">
        <f ca="1">IFERROR(IF(I282=1,IF(VLOOKUP(K282,Inputs!$A$20:$G$29,6,FALSE)="Stipend Award",VLOOKUP(K282,Inputs!$A$7:$G$16,6,FALSE),0),0),0)</f>
        <v>0</v>
      </c>
      <c r="P282" s="48">
        <f ca="1">IFERROR(IF(J282=1,IF(VLOOKUP(K282,Inputs!$A$20:$G$29,7,FALSE)="Stipend Award",VLOOKUP(K282,Inputs!$A$7:$G$16,7,FALSE),0),0),0)</f>
        <v>0</v>
      </c>
      <c r="Q282" s="48">
        <f ca="1">IFERROR(IF(VLOOKUP(K282,Inputs!$A$20:$G$29,3,FALSE)="Base Increase",VLOOKUP(K282,Inputs!$A$7:$G$16,3,FALSE),0),0)</f>
        <v>0</v>
      </c>
      <c r="R282" s="48">
        <f ca="1">IFERROR(IF(VLOOKUP(K282,Inputs!$A$20:$G$29,4,FALSE)="Base Increase",VLOOKUP(K282,Inputs!$A$7:$G$16,4,FALSE),0),0)</f>
        <v>0</v>
      </c>
      <c r="S282" s="48">
        <f ca="1">IFERROR(IF(H282=1,IF(VLOOKUP(K282,Inputs!$A$20:$G$29,5,FALSE)="Base Increase",VLOOKUP(K282,Inputs!$A$7:$G$16,5,FALSE),0),0),0)</f>
        <v>0</v>
      </c>
      <c r="T282" s="48">
        <f ca="1">IFERROR(IF(I282=1,IF(VLOOKUP(K282,Inputs!$A$20:$G$29,6,FALSE)="Base Increase",VLOOKUP(K282,Inputs!$A$7:$G$16,6,FALSE),0),0),0)</f>
        <v>0</v>
      </c>
      <c r="U282" s="48">
        <f ca="1">IFERROR(IF(J282=1,IF(VLOOKUP(K282,Inputs!$A$20:$G$29,7,FALSE)="Base Increase",VLOOKUP(K282,Inputs!$A$7:$G$16,7,FALSE),0),0),0)</f>
        <v>0</v>
      </c>
      <c r="V282" s="48">
        <f t="shared" ca="1" si="21"/>
        <v>0</v>
      </c>
      <c r="W282" s="48">
        <f t="shared" ca="1" si="22"/>
        <v>0</v>
      </c>
      <c r="X282" s="48">
        <f t="shared" ca="1" si="23"/>
        <v>0</v>
      </c>
      <c r="Y282" s="48">
        <f t="shared" ca="1" si="24"/>
        <v>0</v>
      </c>
      <c r="Z282" s="48">
        <f ca="1">IF(AND(K282&lt;=4,X282&gt;Inputs!$B$32),MAX(C282,Inputs!$B$32),X282)</f>
        <v>0</v>
      </c>
      <c r="AA282" s="48">
        <f ca="1">IF(AND(K282&lt;=4,Y282&gt;Inputs!$B$32),MAX(C282,Inputs!$B$32),Y282)</f>
        <v>0</v>
      </c>
      <c r="AB282" s="48">
        <f ca="1">IF(AND(K282&lt;=7,Z282&gt;Inputs!$B$33),MAX(C282,Inputs!$B$33),Z282)</f>
        <v>0</v>
      </c>
      <c r="AC282" s="48">
        <f ca="1">IF(Y282&gt;Inputs!$B$34,Inputs!$B$34,AA282)</f>
        <v>0</v>
      </c>
      <c r="AD282" s="48">
        <f ca="1">IF(AB282&gt;Inputs!$B$34,Inputs!$B$34,AB282)</f>
        <v>0</v>
      </c>
      <c r="AE282" s="48">
        <f ca="1">IF(AC282&gt;Inputs!$B$34,Inputs!$B$34,AC282)</f>
        <v>0</v>
      </c>
      <c r="AF282" s="49">
        <f ca="1">IF(AND(E282=1,G282=0),Inputs!$B$3,AD282)</f>
        <v>0</v>
      </c>
      <c r="AG282" s="49">
        <f ca="1">IF(AND(E282=1,G282=0),Inputs!$B$3,AE282)</f>
        <v>0</v>
      </c>
    </row>
    <row r="283" spans="1:33" x14ac:dyDescent="0.25">
      <c r="A283" s="6">
        <f>'Salary and Rating'!A284</f>
        <v>0</v>
      </c>
      <c r="B283" s="6">
        <f>'Salary and Rating'!B284</f>
        <v>0</v>
      </c>
      <c r="C283" s="14">
        <f ca="1">'2012-2013'!AF283</f>
        <v>0</v>
      </c>
      <c r="D283" s="44">
        <f ca="1">IF('2012-2013'!G283=0,0,'2012-2013'!D283+1)</f>
        <v>0</v>
      </c>
      <c r="E283" s="48">
        <f>'2012-2013'!E283</f>
        <v>0</v>
      </c>
      <c r="F283" s="42">
        <f ca="1">IF('Salary and Rating'!F284=1,VLOOKUP(D283,'Attrition Probabilities'!$A$5:$E$45,2,TRUE),IF('Salary and Rating'!F284=2,VLOOKUP(D283,'Attrition Probabilities'!$A$5:$E$45,3,TRUE),IF('Salary and Rating'!F284=3,VLOOKUP(D283,'Attrition Probabilities'!$A$5:$E$45,4,TRUE),IF('Salary and Rating'!F284=4,VLOOKUP(D283,'Attrition Probabilities'!$A$5:$E$45,5,TRUE),0))))</f>
        <v>0</v>
      </c>
      <c r="G283" s="48">
        <f t="shared" ca="1" si="20"/>
        <v>0</v>
      </c>
      <c r="H283" s="48">
        <f ca="1">IF(E283=0,0,IF(RAND()&lt;'Demand Component Probability'!$B$4,1,0))</f>
        <v>0</v>
      </c>
      <c r="I283" s="48">
        <f ca="1">IF(E283=0,0,IF(RAND()&lt;'Demand Component Probability'!$B$5,1,0))</f>
        <v>0</v>
      </c>
      <c r="J283" s="48">
        <f ca="1">IF(E283=0,0,IF(RAND()&lt;'Demand Component Probability'!$B$6,1,0))</f>
        <v>0</v>
      </c>
      <c r="K283" s="48">
        <f ca="1">'Salary and Rating'!L284</f>
        <v>0</v>
      </c>
      <c r="L283" s="48">
        <f ca="1">IFERROR(IF(VLOOKUP(K283,Inputs!$A$20:$G$29,3,FALSE)="Stipend Award",VLOOKUP(K283,Inputs!$A$7:$G$16,3,FALSE),0),0)</f>
        <v>0</v>
      </c>
      <c r="M283" s="48">
        <f ca="1">IFERROR(IF(VLOOKUP(K283,Inputs!$A$20:$G$29,4,FALSE)="Stipend Award",VLOOKUP(K283,Inputs!$A$7:$G$16,4,FALSE),0),0)</f>
        <v>0</v>
      </c>
      <c r="N283" s="48">
        <f ca="1">IFERROR(IF(H283=1,IF(VLOOKUP(K283,Inputs!$A$20:$G$29,5,FALSE)="Stipend Award",VLOOKUP(K283,Inputs!$A$7:$G$16,5,FALSE),0),0),0)</f>
        <v>0</v>
      </c>
      <c r="O283" s="48">
        <f ca="1">IFERROR(IF(I283=1,IF(VLOOKUP(K283,Inputs!$A$20:$G$29,6,FALSE)="Stipend Award",VLOOKUP(K283,Inputs!$A$7:$G$16,6,FALSE),0),0),0)</f>
        <v>0</v>
      </c>
      <c r="P283" s="48">
        <f ca="1">IFERROR(IF(J283=1,IF(VLOOKUP(K283,Inputs!$A$20:$G$29,7,FALSE)="Stipend Award",VLOOKUP(K283,Inputs!$A$7:$G$16,7,FALSE),0),0),0)</f>
        <v>0</v>
      </c>
      <c r="Q283" s="48">
        <f ca="1">IFERROR(IF(VLOOKUP(K283,Inputs!$A$20:$G$29,3,FALSE)="Base Increase",VLOOKUP(K283,Inputs!$A$7:$G$16,3,FALSE),0),0)</f>
        <v>0</v>
      </c>
      <c r="R283" s="48">
        <f ca="1">IFERROR(IF(VLOOKUP(K283,Inputs!$A$20:$G$29,4,FALSE)="Base Increase",VLOOKUP(K283,Inputs!$A$7:$G$16,4,FALSE),0),0)</f>
        <v>0</v>
      </c>
      <c r="S283" s="48">
        <f ca="1">IFERROR(IF(H283=1,IF(VLOOKUP(K283,Inputs!$A$20:$G$29,5,FALSE)="Base Increase",VLOOKUP(K283,Inputs!$A$7:$G$16,5,FALSE),0),0),0)</f>
        <v>0</v>
      </c>
      <c r="T283" s="48">
        <f ca="1">IFERROR(IF(I283=1,IF(VLOOKUP(K283,Inputs!$A$20:$G$29,6,FALSE)="Base Increase",VLOOKUP(K283,Inputs!$A$7:$G$16,6,FALSE),0),0),0)</f>
        <v>0</v>
      </c>
      <c r="U283" s="48">
        <f ca="1">IFERROR(IF(J283=1,IF(VLOOKUP(K283,Inputs!$A$20:$G$29,7,FALSE)="Base Increase",VLOOKUP(K283,Inputs!$A$7:$G$16,7,FALSE),0),0),0)</f>
        <v>0</v>
      </c>
      <c r="V283" s="48">
        <f t="shared" ca="1" si="21"/>
        <v>0</v>
      </c>
      <c r="W283" s="48">
        <f t="shared" ca="1" si="22"/>
        <v>0</v>
      </c>
      <c r="X283" s="48">
        <f t="shared" ca="1" si="23"/>
        <v>0</v>
      </c>
      <c r="Y283" s="48">
        <f t="shared" ca="1" si="24"/>
        <v>0</v>
      </c>
      <c r="Z283" s="48">
        <f ca="1">IF(AND(K283&lt;=4,X283&gt;Inputs!$B$32),MAX(C283,Inputs!$B$32),X283)</f>
        <v>0</v>
      </c>
      <c r="AA283" s="48">
        <f ca="1">IF(AND(K283&lt;=4,Y283&gt;Inputs!$B$32),MAX(C283,Inputs!$B$32),Y283)</f>
        <v>0</v>
      </c>
      <c r="AB283" s="48">
        <f ca="1">IF(AND(K283&lt;=7,Z283&gt;Inputs!$B$33),MAX(C283,Inputs!$B$33),Z283)</f>
        <v>0</v>
      </c>
      <c r="AC283" s="48">
        <f ca="1">IF(Y283&gt;Inputs!$B$34,Inputs!$B$34,AA283)</f>
        <v>0</v>
      </c>
      <c r="AD283" s="48">
        <f ca="1">IF(AB283&gt;Inputs!$B$34,Inputs!$B$34,AB283)</f>
        <v>0</v>
      </c>
      <c r="AE283" s="48">
        <f ca="1">IF(AC283&gt;Inputs!$B$34,Inputs!$B$34,AC283)</f>
        <v>0</v>
      </c>
      <c r="AF283" s="49">
        <f ca="1">IF(AND(E283=1,G283=0),Inputs!$B$3,AD283)</f>
        <v>0</v>
      </c>
      <c r="AG283" s="49">
        <f ca="1">IF(AND(E283=1,G283=0),Inputs!$B$3,AE283)</f>
        <v>0</v>
      </c>
    </row>
    <row r="284" spans="1:33" x14ac:dyDescent="0.25">
      <c r="A284" s="6">
        <f>'Salary and Rating'!A285</f>
        <v>0</v>
      </c>
      <c r="B284" s="6">
        <f>'Salary and Rating'!B285</f>
        <v>0</v>
      </c>
      <c r="C284" s="14">
        <f ca="1">'2012-2013'!AF284</f>
        <v>0</v>
      </c>
      <c r="D284" s="44">
        <f ca="1">IF('2012-2013'!G284=0,0,'2012-2013'!D284+1)</f>
        <v>0</v>
      </c>
      <c r="E284" s="48">
        <f>'2012-2013'!E284</f>
        <v>0</v>
      </c>
      <c r="F284" s="42">
        <f ca="1">IF('Salary and Rating'!F285=1,VLOOKUP(D284,'Attrition Probabilities'!$A$5:$E$45,2,TRUE),IF('Salary and Rating'!F285=2,VLOOKUP(D284,'Attrition Probabilities'!$A$5:$E$45,3,TRUE),IF('Salary and Rating'!F285=3,VLOOKUP(D284,'Attrition Probabilities'!$A$5:$E$45,4,TRUE),IF('Salary and Rating'!F285=4,VLOOKUP(D284,'Attrition Probabilities'!$A$5:$E$45,5,TRUE),0))))</f>
        <v>0</v>
      </c>
      <c r="G284" s="48">
        <f t="shared" ca="1" si="20"/>
        <v>0</v>
      </c>
      <c r="H284" s="48">
        <f ca="1">IF(E284=0,0,IF(RAND()&lt;'Demand Component Probability'!$B$4,1,0))</f>
        <v>0</v>
      </c>
      <c r="I284" s="48">
        <f ca="1">IF(E284=0,0,IF(RAND()&lt;'Demand Component Probability'!$B$5,1,0))</f>
        <v>0</v>
      </c>
      <c r="J284" s="48">
        <f ca="1">IF(E284=0,0,IF(RAND()&lt;'Demand Component Probability'!$B$6,1,0))</f>
        <v>0</v>
      </c>
      <c r="K284" s="48">
        <f ca="1">'Salary and Rating'!L285</f>
        <v>0</v>
      </c>
      <c r="L284" s="48">
        <f ca="1">IFERROR(IF(VLOOKUP(K284,Inputs!$A$20:$G$29,3,FALSE)="Stipend Award",VLOOKUP(K284,Inputs!$A$7:$G$16,3,FALSE),0),0)</f>
        <v>0</v>
      </c>
      <c r="M284" s="48">
        <f ca="1">IFERROR(IF(VLOOKUP(K284,Inputs!$A$20:$G$29,4,FALSE)="Stipend Award",VLOOKUP(K284,Inputs!$A$7:$G$16,4,FALSE),0),0)</f>
        <v>0</v>
      </c>
      <c r="N284" s="48">
        <f ca="1">IFERROR(IF(H284=1,IF(VLOOKUP(K284,Inputs!$A$20:$G$29,5,FALSE)="Stipend Award",VLOOKUP(K284,Inputs!$A$7:$G$16,5,FALSE),0),0),0)</f>
        <v>0</v>
      </c>
      <c r="O284" s="48">
        <f ca="1">IFERROR(IF(I284=1,IF(VLOOKUP(K284,Inputs!$A$20:$G$29,6,FALSE)="Stipend Award",VLOOKUP(K284,Inputs!$A$7:$G$16,6,FALSE),0),0),0)</f>
        <v>0</v>
      </c>
      <c r="P284" s="48">
        <f ca="1">IFERROR(IF(J284=1,IF(VLOOKUP(K284,Inputs!$A$20:$G$29,7,FALSE)="Stipend Award",VLOOKUP(K284,Inputs!$A$7:$G$16,7,FALSE),0),0),0)</f>
        <v>0</v>
      </c>
      <c r="Q284" s="48">
        <f ca="1">IFERROR(IF(VLOOKUP(K284,Inputs!$A$20:$G$29,3,FALSE)="Base Increase",VLOOKUP(K284,Inputs!$A$7:$G$16,3,FALSE),0),0)</f>
        <v>0</v>
      </c>
      <c r="R284" s="48">
        <f ca="1">IFERROR(IF(VLOOKUP(K284,Inputs!$A$20:$G$29,4,FALSE)="Base Increase",VLOOKUP(K284,Inputs!$A$7:$G$16,4,FALSE),0),0)</f>
        <v>0</v>
      </c>
      <c r="S284" s="48">
        <f ca="1">IFERROR(IF(H284=1,IF(VLOOKUP(K284,Inputs!$A$20:$G$29,5,FALSE)="Base Increase",VLOOKUP(K284,Inputs!$A$7:$G$16,5,FALSE),0),0),0)</f>
        <v>0</v>
      </c>
      <c r="T284" s="48">
        <f ca="1">IFERROR(IF(I284=1,IF(VLOOKUP(K284,Inputs!$A$20:$G$29,6,FALSE)="Base Increase",VLOOKUP(K284,Inputs!$A$7:$G$16,6,FALSE),0),0),0)</f>
        <v>0</v>
      </c>
      <c r="U284" s="48">
        <f ca="1">IFERROR(IF(J284=1,IF(VLOOKUP(K284,Inputs!$A$20:$G$29,7,FALSE)="Base Increase",VLOOKUP(K284,Inputs!$A$7:$G$16,7,FALSE),0),0),0)</f>
        <v>0</v>
      </c>
      <c r="V284" s="48">
        <f t="shared" ca="1" si="21"/>
        <v>0</v>
      </c>
      <c r="W284" s="48">
        <f t="shared" ca="1" si="22"/>
        <v>0</v>
      </c>
      <c r="X284" s="48">
        <f t="shared" ca="1" si="23"/>
        <v>0</v>
      </c>
      <c r="Y284" s="48">
        <f t="shared" ca="1" si="24"/>
        <v>0</v>
      </c>
      <c r="Z284" s="48">
        <f ca="1">IF(AND(K284&lt;=4,X284&gt;Inputs!$B$32),MAX(C284,Inputs!$B$32),X284)</f>
        <v>0</v>
      </c>
      <c r="AA284" s="48">
        <f ca="1">IF(AND(K284&lt;=4,Y284&gt;Inputs!$B$32),MAX(C284,Inputs!$B$32),Y284)</f>
        <v>0</v>
      </c>
      <c r="AB284" s="48">
        <f ca="1">IF(AND(K284&lt;=7,Z284&gt;Inputs!$B$33),MAX(C284,Inputs!$B$33),Z284)</f>
        <v>0</v>
      </c>
      <c r="AC284" s="48">
        <f ca="1">IF(Y284&gt;Inputs!$B$34,Inputs!$B$34,AA284)</f>
        <v>0</v>
      </c>
      <c r="AD284" s="48">
        <f ca="1">IF(AB284&gt;Inputs!$B$34,Inputs!$B$34,AB284)</f>
        <v>0</v>
      </c>
      <c r="AE284" s="48">
        <f ca="1">IF(AC284&gt;Inputs!$B$34,Inputs!$B$34,AC284)</f>
        <v>0</v>
      </c>
      <c r="AF284" s="49">
        <f ca="1">IF(AND(E284=1,G284=0),Inputs!$B$3,AD284)</f>
        <v>0</v>
      </c>
      <c r="AG284" s="49">
        <f ca="1">IF(AND(E284=1,G284=0),Inputs!$B$3,AE284)</f>
        <v>0</v>
      </c>
    </row>
    <row r="285" spans="1:33" x14ac:dyDescent="0.25">
      <c r="A285" s="6">
        <f>'Salary and Rating'!A286</f>
        <v>0</v>
      </c>
      <c r="B285" s="6">
        <f>'Salary and Rating'!B286</f>
        <v>0</v>
      </c>
      <c r="C285" s="14">
        <f ca="1">'2012-2013'!AF285</f>
        <v>0</v>
      </c>
      <c r="D285" s="44">
        <f ca="1">IF('2012-2013'!G285=0,0,'2012-2013'!D285+1)</f>
        <v>0</v>
      </c>
      <c r="E285" s="48">
        <f>'2012-2013'!E285</f>
        <v>0</v>
      </c>
      <c r="F285" s="42">
        <f ca="1">IF('Salary and Rating'!F286=1,VLOOKUP(D285,'Attrition Probabilities'!$A$5:$E$45,2,TRUE),IF('Salary and Rating'!F286=2,VLOOKUP(D285,'Attrition Probabilities'!$A$5:$E$45,3,TRUE),IF('Salary and Rating'!F286=3,VLOOKUP(D285,'Attrition Probabilities'!$A$5:$E$45,4,TRUE),IF('Salary and Rating'!F286=4,VLOOKUP(D285,'Attrition Probabilities'!$A$5:$E$45,5,TRUE),0))))</f>
        <v>0</v>
      </c>
      <c r="G285" s="48">
        <f t="shared" ca="1" si="20"/>
        <v>0</v>
      </c>
      <c r="H285" s="48">
        <f ca="1">IF(E285=0,0,IF(RAND()&lt;'Demand Component Probability'!$B$4,1,0))</f>
        <v>0</v>
      </c>
      <c r="I285" s="48">
        <f ca="1">IF(E285=0,0,IF(RAND()&lt;'Demand Component Probability'!$B$5,1,0))</f>
        <v>0</v>
      </c>
      <c r="J285" s="48">
        <f ca="1">IF(E285=0,0,IF(RAND()&lt;'Demand Component Probability'!$B$6,1,0))</f>
        <v>0</v>
      </c>
      <c r="K285" s="48">
        <f ca="1">'Salary and Rating'!L286</f>
        <v>0</v>
      </c>
      <c r="L285" s="48">
        <f ca="1">IFERROR(IF(VLOOKUP(K285,Inputs!$A$20:$G$29,3,FALSE)="Stipend Award",VLOOKUP(K285,Inputs!$A$7:$G$16,3,FALSE),0),0)</f>
        <v>0</v>
      </c>
      <c r="M285" s="48">
        <f ca="1">IFERROR(IF(VLOOKUP(K285,Inputs!$A$20:$G$29,4,FALSE)="Stipend Award",VLOOKUP(K285,Inputs!$A$7:$G$16,4,FALSE),0),0)</f>
        <v>0</v>
      </c>
      <c r="N285" s="48">
        <f ca="1">IFERROR(IF(H285=1,IF(VLOOKUP(K285,Inputs!$A$20:$G$29,5,FALSE)="Stipend Award",VLOOKUP(K285,Inputs!$A$7:$G$16,5,FALSE),0),0),0)</f>
        <v>0</v>
      </c>
      <c r="O285" s="48">
        <f ca="1">IFERROR(IF(I285=1,IF(VLOOKUP(K285,Inputs!$A$20:$G$29,6,FALSE)="Stipend Award",VLOOKUP(K285,Inputs!$A$7:$G$16,6,FALSE),0),0),0)</f>
        <v>0</v>
      </c>
      <c r="P285" s="48">
        <f ca="1">IFERROR(IF(J285=1,IF(VLOOKUP(K285,Inputs!$A$20:$G$29,7,FALSE)="Stipend Award",VLOOKUP(K285,Inputs!$A$7:$G$16,7,FALSE),0),0),0)</f>
        <v>0</v>
      </c>
      <c r="Q285" s="48">
        <f ca="1">IFERROR(IF(VLOOKUP(K285,Inputs!$A$20:$G$29,3,FALSE)="Base Increase",VLOOKUP(K285,Inputs!$A$7:$G$16,3,FALSE),0),0)</f>
        <v>0</v>
      </c>
      <c r="R285" s="48">
        <f ca="1">IFERROR(IF(VLOOKUP(K285,Inputs!$A$20:$G$29,4,FALSE)="Base Increase",VLOOKUP(K285,Inputs!$A$7:$G$16,4,FALSE),0),0)</f>
        <v>0</v>
      </c>
      <c r="S285" s="48">
        <f ca="1">IFERROR(IF(H285=1,IF(VLOOKUP(K285,Inputs!$A$20:$G$29,5,FALSE)="Base Increase",VLOOKUP(K285,Inputs!$A$7:$G$16,5,FALSE),0),0),0)</f>
        <v>0</v>
      </c>
      <c r="T285" s="48">
        <f ca="1">IFERROR(IF(I285=1,IF(VLOOKUP(K285,Inputs!$A$20:$G$29,6,FALSE)="Base Increase",VLOOKUP(K285,Inputs!$A$7:$G$16,6,FALSE),0),0),0)</f>
        <v>0</v>
      </c>
      <c r="U285" s="48">
        <f ca="1">IFERROR(IF(J285=1,IF(VLOOKUP(K285,Inputs!$A$20:$G$29,7,FALSE)="Base Increase",VLOOKUP(K285,Inputs!$A$7:$G$16,7,FALSE),0),0),0)</f>
        <v>0</v>
      </c>
      <c r="V285" s="48">
        <f t="shared" ca="1" si="21"/>
        <v>0</v>
      </c>
      <c r="W285" s="48">
        <f t="shared" ca="1" si="22"/>
        <v>0</v>
      </c>
      <c r="X285" s="48">
        <f t="shared" ca="1" si="23"/>
        <v>0</v>
      </c>
      <c r="Y285" s="48">
        <f t="shared" ca="1" si="24"/>
        <v>0</v>
      </c>
      <c r="Z285" s="48">
        <f ca="1">IF(AND(K285&lt;=4,X285&gt;Inputs!$B$32),MAX(C285,Inputs!$B$32),X285)</f>
        <v>0</v>
      </c>
      <c r="AA285" s="48">
        <f ca="1">IF(AND(K285&lt;=4,Y285&gt;Inputs!$B$32),MAX(C285,Inputs!$B$32),Y285)</f>
        <v>0</v>
      </c>
      <c r="AB285" s="48">
        <f ca="1">IF(AND(K285&lt;=7,Z285&gt;Inputs!$B$33),MAX(C285,Inputs!$B$33),Z285)</f>
        <v>0</v>
      </c>
      <c r="AC285" s="48">
        <f ca="1">IF(Y285&gt;Inputs!$B$34,Inputs!$B$34,AA285)</f>
        <v>0</v>
      </c>
      <c r="AD285" s="48">
        <f ca="1">IF(AB285&gt;Inputs!$B$34,Inputs!$B$34,AB285)</f>
        <v>0</v>
      </c>
      <c r="AE285" s="48">
        <f ca="1">IF(AC285&gt;Inputs!$B$34,Inputs!$B$34,AC285)</f>
        <v>0</v>
      </c>
      <c r="AF285" s="49">
        <f ca="1">IF(AND(E285=1,G285=0),Inputs!$B$3,AD285)</f>
        <v>0</v>
      </c>
      <c r="AG285" s="49">
        <f ca="1">IF(AND(E285=1,G285=0),Inputs!$B$3,AE285)</f>
        <v>0</v>
      </c>
    </row>
    <row r="286" spans="1:33" x14ac:dyDescent="0.25">
      <c r="A286" s="6">
        <f>'Salary and Rating'!A287</f>
        <v>0</v>
      </c>
      <c r="B286" s="6">
        <f>'Salary and Rating'!B287</f>
        <v>0</v>
      </c>
      <c r="C286" s="14">
        <f ca="1">'2012-2013'!AF286</f>
        <v>0</v>
      </c>
      <c r="D286" s="44">
        <f ca="1">IF('2012-2013'!G286=0,0,'2012-2013'!D286+1)</f>
        <v>0</v>
      </c>
      <c r="E286" s="48">
        <f>'2012-2013'!E286</f>
        <v>0</v>
      </c>
      <c r="F286" s="42">
        <f ca="1">IF('Salary and Rating'!F287=1,VLOOKUP(D286,'Attrition Probabilities'!$A$5:$E$45,2,TRUE),IF('Salary and Rating'!F287=2,VLOOKUP(D286,'Attrition Probabilities'!$A$5:$E$45,3,TRUE),IF('Salary and Rating'!F287=3,VLOOKUP(D286,'Attrition Probabilities'!$A$5:$E$45,4,TRUE),IF('Salary and Rating'!F287=4,VLOOKUP(D286,'Attrition Probabilities'!$A$5:$E$45,5,TRUE),0))))</f>
        <v>0</v>
      </c>
      <c r="G286" s="48">
        <f t="shared" ca="1" si="20"/>
        <v>0</v>
      </c>
      <c r="H286" s="48">
        <f ca="1">IF(E286=0,0,IF(RAND()&lt;'Demand Component Probability'!$B$4,1,0))</f>
        <v>0</v>
      </c>
      <c r="I286" s="48">
        <f ca="1">IF(E286=0,0,IF(RAND()&lt;'Demand Component Probability'!$B$5,1,0))</f>
        <v>0</v>
      </c>
      <c r="J286" s="48">
        <f ca="1">IF(E286=0,0,IF(RAND()&lt;'Demand Component Probability'!$B$6,1,0))</f>
        <v>0</v>
      </c>
      <c r="K286" s="48">
        <f ca="1">'Salary and Rating'!L287</f>
        <v>0</v>
      </c>
      <c r="L286" s="48">
        <f ca="1">IFERROR(IF(VLOOKUP(K286,Inputs!$A$20:$G$29,3,FALSE)="Stipend Award",VLOOKUP(K286,Inputs!$A$7:$G$16,3,FALSE),0),0)</f>
        <v>0</v>
      </c>
      <c r="M286" s="48">
        <f ca="1">IFERROR(IF(VLOOKUP(K286,Inputs!$A$20:$G$29,4,FALSE)="Stipend Award",VLOOKUP(K286,Inputs!$A$7:$G$16,4,FALSE),0),0)</f>
        <v>0</v>
      </c>
      <c r="N286" s="48">
        <f ca="1">IFERROR(IF(H286=1,IF(VLOOKUP(K286,Inputs!$A$20:$G$29,5,FALSE)="Stipend Award",VLOOKUP(K286,Inputs!$A$7:$G$16,5,FALSE),0),0),0)</f>
        <v>0</v>
      </c>
      <c r="O286" s="48">
        <f ca="1">IFERROR(IF(I286=1,IF(VLOOKUP(K286,Inputs!$A$20:$G$29,6,FALSE)="Stipend Award",VLOOKUP(K286,Inputs!$A$7:$G$16,6,FALSE),0),0),0)</f>
        <v>0</v>
      </c>
      <c r="P286" s="48">
        <f ca="1">IFERROR(IF(J286=1,IF(VLOOKUP(K286,Inputs!$A$20:$G$29,7,FALSE)="Stipend Award",VLOOKUP(K286,Inputs!$A$7:$G$16,7,FALSE),0),0),0)</f>
        <v>0</v>
      </c>
      <c r="Q286" s="48">
        <f ca="1">IFERROR(IF(VLOOKUP(K286,Inputs!$A$20:$G$29,3,FALSE)="Base Increase",VLOOKUP(K286,Inputs!$A$7:$G$16,3,FALSE),0),0)</f>
        <v>0</v>
      </c>
      <c r="R286" s="48">
        <f ca="1">IFERROR(IF(VLOOKUP(K286,Inputs!$A$20:$G$29,4,FALSE)="Base Increase",VLOOKUP(K286,Inputs!$A$7:$G$16,4,FALSE),0),0)</f>
        <v>0</v>
      </c>
      <c r="S286" s="48">
        <f ca="1">IFERROR(IF(H286=1,IF(VLOOKUP(K286,Inputs!$A$20:$G$29,5,FALSE)="Base Increase",VLOOKUP(K286,Inputs!$A$7:$G$16,5,FALSE),0),0),0)</f>
        <v>0</v>
      </c>
      <c r="T286" s="48">
        <f ca="1">IFERROR(IF(I286=1,IF(VLOOKUP(K286,Inputs!$A$20:$G$29,6,FALSE)="Base Increase",VLOOKUP(K286,Inputs!$A$7:$G$16,6,FALSE),0),0),0)</f>
        <v>0</v>
      </c>
      <c r="U286" s="48">
        <f ca="1">IFERROR(IF(J286=1,IF(VLOOKUP(K286,Inputs!$A$20:$G$29,7,FALSE)="Base Increase",VLOOKUP(K286,Inputs!$A$7:$G$16,7,FALSE),0),0),0)</f>
        <v>0</v>
      </c>
      <c r="V286" s="48">
        <f t="shared" ca="1" si="21"/>
        <v>0</v>
      </c>
      <c r="W286" s="48">
        <f t="shared" ca="1" si="22"/>
        <v>0</v>
      </c>
      <c r="X286" s="48">
        <f t="shared" ca="1" si="23"/>
        <v>0</v>
      </c>
      <c r="Y286" s="48">
        <f t="shared" ca="1" si="24"/>
        <v>0</v>
      </c>
      <c r="Z286" s="48">
        <f ca="1">IF(AND(K286&lt;=4,X286&gt;Inputs!$B$32),MAX(C286,Inputs!$B$32),X286)</f>
        <v>0</v>
      </c>
      <c r="AA286" s="48">
        <f ca="1">IF(AND(K286&lt;=4,Y286&gt;Inputs!$B$32),MAX(C286,Inputs!$B$32),Y286)</f>
        <v>0</v>
      </c>
      <c r="AB286" s="48">
        <f ca="1">IF(AND(K286&lt;=7,Z286&gt;Inputs!$B$33),MAX(C286,Inputs!$B$33),Z286)</f>
        <v>0</v>
      </c>
      <c r="AC286" s="48">
        <f ca="1">IF(Y286&gt;Inputs!$B$34,Inputs!$B$34,AA286)</f>
        <v>0</v>
      </c>
      <c r="AD286" s="48">
        <f ca="1">IF(AB286&gt;Inputs!$B$34,Inputs!$B$34,AB286)</f>
        <v>0</v>
      </c>
      <c r="AE286" s="48">
        <f ca="1">IF(AC286&gt;Inputs!$B$34,Inputs!$B$34,AC286)</f>
        <v>0</v>
      </c>
      <c r="AF286" s="49">
        <f ca="1">IF(AND(E286=1,G286=0),Inputs!$B$3,AD286)</f>
        <v>0</v>
      </c>
      <c r="AG286" s="49">
        <f ca="1">IF(AND(E286=1,G286=0),Inputs!$B$3,AE286)</f>
        <v>0</v>
      </c>
    </row>
    <row r="287" spans="1:33" x14ac:dyDescent="0.25">
      <c r="A287" s="6">
        <f>'Salary and Rating'!A288</f>
        <v>0</v>
      </c>
      <c r="B287" s="6">
        <f>'Salary and Rating'!B288</f>
        <v>0</v>
      </c>
      <c r="C287" s="14">
        <f ca="1">'2012-2013'!AF287</f>
        <v>0</v>
      </c>
      <c r="D287" s="44">
        <f ca="1">IF('2012-2013'!G287=0,0,'2012-2013'!D287+1)</f>
        <v>0</v>
      </c>
      <c r="E287" s="48">
        <f>'2012-2013'!E287</f>
        <v>0</v>
      </c>
      <c r="F287" s="42">
        <f ca="1">IF('Salary and Rating'!F288=1,VLOOKUP(D287,'Attrition Probabilities'!$A$5:$E$45,2,TRUE),IF('Salary and Rating'!F288=2,VLOOKUP(D287,'Attrition Probabilities'!$A$5:$E$45,3,TRUE),IF('Salary and Rating'!F288=3,VLOOKUP(D287,'Attrition Probabilities'!$A$5:$E$45,4,TRUE),IF('Salary and Rating'!F288=4,VLOOKUP(D287,'Attrition Probabilities'!$A$5:$E$45,5,TRUE),0))))</f>
        <v>0</v>
      </c>
      <c r="G287" s="48">
        <f t="shared" ca="1" si="20"/>
        <v>0</v>
      </c>
      <c r="H287" s="48">
        <f ca="1">IF(E287=0,0,IF(RAND()&lt;'Demand Component Probability'!$B$4,1,0))</f>
        <v>0</v>
      </c>
      <c r="I287" s="48">
        <f ca="1">IF(E287=0,0,IF(RAND()&lt;'Demand Component Probability'!$B$5,1,0))</f>
        <v>0</v>
      </c>
      <c r="J287" s="48">
        <f ca="1">IF(E287=0,0,IF(RAND()&lt;'Demand Component Probability'!$B$6,1,0))</f>
        <v>0</v>
      </c>
      <c r="K287" s="48">
        <f ca="1">'Salary and Rating'!L288</f>
        <v>0</v>
      </c>
      <c r="L287" s="48">
        <f ca="1">IFERROR(IF(VLOOKUP(K287,Inputs!$A$20:$G$29,3,FALSE)="Stipend Award",VLOOKUP(K287,Inputs!$A$7:$G$16,3,FALSE),0),0)</f>
        <v>0</v>
      </c>
      <c r="M287" s="48">
        <f ca="1">IFERROR(IF(VLOOKUP(K287,Inputs!$A$20:$G$29,4,FALSE)="Stipend Award",VLOOKUP(K287,Inputs!$A$7:$G$16,4,FALSE),0),0)</f>
        <v>0</v>
      </c>
      <c r="N287" s="48">
        <f ca="1">IFERROR(IF(H287=1,IF(VLOOKUP(K287,Inputs!$A$20:$G$29,5,FALSE)="Stipend Award",VLOOKUP(K287,Inputs!$A$7:$G$16,5,FALSE),0),0),0)</f>
        <v>0</v>
      </c>
      <c r="O287" s="48">
        <f ca="1">IFERROR(IF(I287=1,IF(VLOOKUP(K287,Inputs!$A$20:$G$29,6,FALSE)="Stipend Award",VLOOKUP(K287,Inputs!$A$7:$G$16,6,FALSE),0),0),0)</f>
        <v>0</v>
      </c>
      <c r="P287" s="48">
        <f ca="1">IFERROR(IF(J287=1,IF(VLOOKUP(K287,Inputs!$A$20:$G$29,7,FALSE)="Stipend Award",VLOOKUP(K287,Inputs!$A$7:$G$16,7,FALSE),0),0),0)</f>
        <v>0</v>
      </c>
      <c r="Q287" s="48">
        <f ca="1">IFERROR(IF(VLOOKUP(K287,Inputs!$A$20:$G$29,3,FALSE)="Base Increase",VLOOKUP(K287,Inputs!$A$7:$G$16,3,FALSE),0),0)</f>
        <v>0</v>
      </c>
      <c r="R287" s="48">
        <f ca="1">IFERROR(IF(VLOOKUP(K287,Inputs!$A$20:$G$29,4,FALSE)="Base Increase",VLOOKUP(K287,Inputs!$A$7:$G$16,4,FALSE),0),0)</f>
        <v>0</v>
      </c>
      <c r="S287" s="48">
        <f ca="1">IFERROR(IF(H287=1,IF(VLOOKUP(K287,Inputs!$A$20:$G$29,5,FALSE)="Base Increase",VLOOKUP(K287,Inputs!$A$7:$G$16,5,FALSE),0),0),0)</f>
        <v>0</v>
      </c>
      <c r="T287" s="48">
        <f ca="1">IFERROR(IF(I287=1,IF(VLOOKUP(K287,Inputs!$A$20:$G$29,6,FALSE)="Base Increase",VLOOKUP(K287,Inputs!$A$7:$G$16,6,FALSE),0),0),0)</f>
        <v>0</v>
      </c>
      <c r="U287" s="48">
        <f ca="1">IFERROR(IF(J287=1,IF(VLOOKUP(K287,Inputs!$A$20:$G$29,7,FALSE)="Base Increase",VLOOKUP(K287,Inputs!$A$7:$G$16,7,FALSE),0),0),0)</f>
        <v>0</v>
      </c>
      <c r="V287" s="48">
        <f t="shared" ca="1" si="21"/>
        <v>0</v>
      </c>
      <c r="W287" s="48">
        <f t="shared" ca="1" si="22"/>
        <v>0</v>
      </c>
      <c r="X287" s="48">
        <f t="shared" ca="1" si="23"/>
        <v>0</v>
      </c>
      <c r="Y287" s="48">
        <f t="shared" ca="1" si="24"/>
        <v>0</v>
      </c>
      <c r="Z287" s="48">
        <f ca="1">IF(AND(K287&lt;=4,X287&gt;Inputs!$B$32),MAX(C287,Inputs!$B$32),X287)</f>
        <v>0</v>
      </c>
      <c r="AA287" s="48">
        <f ca="1">IF(AND(K287&lt;=4,Y287&gt;Inputs!$B$32),MAX(C287,Inputs!$B$32),Y287)</f>
        <v>0</v>
      </c>
      <c r="AB287" s="48">
        <f ca="1">IF(AND(K287&lt;=7,Z287&gt;Inputs!$B$33),MAX(C287,Inputs!$B$33),Z287)</f>
        <v>0</v>
      </c>
      <c r="AC287" s="48">
        <f ca="1">IF(Y287&gt;Inputs!$B$34,Inputs!$B$34,AA287)</f>
        <v>0</v>
      </c>
      <c r="AD287" s="48">
        <f ca="1">IF(AB287&gt;Inputs!$B$34,Inputs!$B$34,AB287)</f>
        <v>0</v>
      </c>
      <c r="AE287" s="48">
        <f ca="1">IF(AC287&gt;Inputs!$B$34,Inputs!$B$34,AC287)</f>
        <v>0</v>
      </c>
      <c r="AF287" s="49">
        <f ca="1">IF(AND(E287=1,G287=0),Inputs!$B$3,AD287)</f>
        <v>0</v>
      </c>
      <c r="AG287" s="49">
        <f ca="1">IF(AND(E287=1,G287=0),Inputs!$B$3,AE287)</f>
        <v>0</v>
      </c>
    </row>
    <row r="288" spans="1:33" x14ac:dyDescent="0.25">
      <c r="A288" s="6">
        <f>'Salary and Rating'!A289</f>
        <v>0</v>
      </c>
      <c r="B288" s="6">
        <f>'Salary and Rating'!B289</f>
        <v>0</v>
      </c>
      <c r="C288" s="14">
        <f ca="1">'2012-2013'!AF288</f>
        <v>0</v>
      </c>
      <c r="D288" s="44">
        <f ca="1">IF('2012-2013'!G288=0,0,'2012-2013'!D288+1)</f>
        <v>0</v>
      </c>
      <c r="E288" s="48">
        <f>'2012-2013'!E288</f>
        <v>0</v>
      </c>
      <c r="F288" s="42">
        <f ca="1">IF('Salary and Rating'!F289=1,VLOOKUP(D288,'Attrition Probabilities'!$A$5:$E$45,2,TRUE),IF('Salary and Rating'!F289=2,VLOOKUP(D288,'Attrition Probabilities'!$A$5:$E$45,3,TRUE),IF('Salary and Rating'!F289=3,VLOOKUP(D288,'Attrition Probabilities'!$A$5:$E$45,4,TRUE),IF('Salary and Rating'!F289=4,VLOOKUP(D288,'Attrition Probabilities'!$A$5:$E$45,5,TRUE),0))))</f>
        <v>0</v>
      </c>
      <c r="G288" s="48">
        <f t="shared" ca="1" si="20"/>
        <v>0</v>
      </c>
      <c r="H288" s="48">
        <f ca="1">IF(E288=0,0,IF(RAND()&lt;'Demand Component Probability'!$B$4,1,0))</f>
        <v>0</v>
      </c>
      <c r="I288" s="48">
        <f ca="1">IF(E288=0,0,IF(RAND()&lt;'Demand Component Probability'!$B$5,1,0))</f>
        <v>0</v>
      </c>
      <c r="J288" s="48">
        <f ca="1">IF(E288=0,0,IF(RAND()&lt;'Demand Component Probability'!$B$6,1,0))</f>
        <v>0</v>
      </c>
      <c r="K288" s="48">
        <f ca="1">'Salary and Rating'!L289</f>
        <v>0</v>
      </c>
      <c r="L288" s="48">
        <f ca="1">IFERROR(IF(VLOOKUP(K288,Inputs!$A$20:$G$29,3,FALSE)="Stipend Award",VLOOKUP(K288,Inputs!$A$7:$G$16,3,FALSE),0),0)</f>
        <v>0</v>
      </c>
      <c r="M288" s="48">
        <f ca="1">IFERROR(IF(VLOOKUP(K288,Inputs!$A$20:$G$29,4,FALSE)="Stipend Award",VLOOKUP(K288,Inputs!$A$7:$G$16,4,FALSE),0),0)</f>
        <v>0</v>
      </c>
      <c r="N288" s="48">
        <f ca="1">IFERROR(IF(H288=1,IF(VLOOKUP(K288,Inputs!$A$20:$G$29,5,FALSE)="Stipend Award",VLOOKUP(K288,Inputs!$A$7:$G$16,5,FALSE),0),0),0)</f>
        <v>0</v>
      </c>
      <c r="O288" s="48">
        <f ca="1">IFERROR(IF(I288=1,IF(VLOOKUP(K288,Inputs!$A$20:$G$29,6,FALSE)="Stipend Award",VLOOKUP(K288,Inputs!$A$7:$G$16,6,FALSE),0),0),0)</f>
        <v>0</v>
      </c>
      <c r="P288" s="48">
        <f ca="1">IFERROR(IF(J288=1,IF(VLOOKUP(K288,Inputs!$A$20:$G$29,7,FALSE)="Stipend Award",VLOOKUP(K288,Inputs!$A$7:$G$16,7,FALSE),0),0),0)</f>
        <v>0</v>
      </c>
      <c r="Q288" s="48">
        <f ca="1">IFERROR(IF(VLOOKUP(K288,Inputs!$A$20:$G$29,3,FALSE)="Base Increase",VLOOKUP(K288,Inputs!$A$7:$G$16,3,FALSE),0),0)</f>
        <v>0</v>
      </c>
      <c r="R288" s="48">
        <f ca="1">IFERROR(IF(VLOOKUP(K288,Inputs!$A$20:$G$29,4,FALSE)="Base Increase",VLOOKUP(K288,Inputs!$A$7:$G$16,4,FALSE),0),0)</f>
        <v>0</v>
      </c>
      <c r="S288" s="48">
        <f ca="1">IFERROR(IF(H288=1,IF(VLOOKUP(K288,Inputs!$A$20:$G$29,5,FALSE)="Base Increase",VLOOKUP(K288,Inputs!$A$7:$G$16,5,FALSE),0),0),0)</f>
        <v>0</v>
      </c>
      <c r="T288" s="48">
        <f ca="1">IFERROR(IF(I288=1,IF(VLOOKUP(K288,Inputs!$A$20:$G$29,6,FALSE)="Base Increase",VLOOKUP(K288,Inputs!$A$7:$G$16,6,FALSE),0),0),0)</f>
        <v>0</v>
      </c>
      <c r="U288" s="48">
        <f ca="1">IFERROR(IF(J288=1,IF(VLOOKUP(K288,Inputs!$A$20:$G$29,7,FALSE)="Base Increase",VLOOKUP(K288,Inputs!$A$7:$G$16,7,FALSE),0),0),0)</f>
        <v>0</v>
      </c>
      <c r="V288" s="48">
        <f t="shared" ca="1" si="21"/>
        <v>0</v>
      </c>
      <c r="W288" s="48">
        <f t="shared" ca="1" si="22"/>
        <v>0</v>
      </c>
      <c r="X288" s="48">
        <f t="shared" ca="1" si="23"/>
        <v>0</v>
      </c>
      <c r="Y288" s="48">
        <f t="shared" ca="1" si="24"/>
        <v>0</v>
      </c>
      <c r="Z288" s="48">
        <f ca="1">IF(AND(K288&lt;=4,X288&gt;Inputs!$B$32),MAX(C288,Inputs!$B$32),X288)</f>
        <v>0</v>
      </c>
      <c r="AA288" s="48">
        <f ca="1">IF(AND(K288&lt;=4,Y288&gt;Inputs!$B$32),MAX(C288,Inputs!$B$32),Y288)</f>
        <v>0</v>
      </c>
      <c r="AB288" s="48">
        <f ca="1">IF(AND(K288&lt;=7,Z288&gt;Inputs!$B$33),MAX(C288,Inputs!$B$33),Z288)</f>
        <v>0</v>
      </c>
      <c r="AC288" s="48">
        <f ca="1">IF(Y288&gt;Inputs!$B$34,Inputs!$B$34,AA288)</f>
        <v>0</v>
      </c>
      <c r="AD288" s="48">
        <f ca="1">IF(AB288&gt;Inputs!$B$34,Inputs!$B$34,AB288)</f>
        <v>0</v>
      </c>
      <c r="AE288" s="48">
        <f ca="1">IF(AC288&gt;Inputs!$B$34,Inputs!$B$34,AC288)</f>
        <v>0</v>
      </c>
      <c r="AF288" s="49">
        <f ca="1">IF(AND(E288=1,G288=0),Inputs!$B$3,AD288)</f>
        <v>0</v>
      </c>
      <c r="AG288" s="49">
        <f ca="1">IF(AND(E288=1,G288=0),Inputs!$B$3,AE288)</f>
        <v>0</v>
      </c>
    </row>
    <row r="289" spans="1:33" x14ac:dyDescent="0.25">
      <c r="A289" s="6">
        <f>'Salary and Rating'!A290</f>
        <v>0</v>
      </c>
      <c r="B289" s="6">
        <f>'Salary and Rating'!B290</f>
        <v>0</v>
      </c>
      <c r="C289" s="14">
        <f ca="1">'2012-2013'!AF289</f>
        <v>0</v>
      </c>
      <c r="D289" s="44">
        <f ca="1">IF('2012-2013'!G289=0,0,'2012-2013'!D289+1)</f>
        <v>0</v>
      </c>
      <c r="E289" s="48">
        <f>'2012-2013'!E289</f>
        <v>0</v>
      </c>
      <c r="F289" s="42">
        <f ca="1">IF('Salary and Rating'!F290=1,VLOOKUP(D289,'Attrition Probabilities'!$A$5:$E$45,2,TRUE),IF('Salary and Rating'!F290=2,VLOOKUP(D289,'Attrition Probabilities'!$A$5:$E$45,3,TRUE),IF('Salary and Rating'!F290=3,VLOOKUP(D289,'Attrition Probabilities'!$A$5:$E$45,4,TRUE),IF('Salary and Rating'!F290=4,VLOOKUP(D289,'Attrition Probabilities'!$A$5:$E$45,5,TRUE),0))))</f>
        <v>0</v>
      </c>
      <c r="G289" s="48">
        <f t="shared" ca="1" si="20"/>
        <v>0</v>
      </c>
      <c r="H289" s="48">
        <f ca="1">IF(E289=0,0,IF(RAND()&lt;'Demand Component Probability'!$B$4,1,0))</f>
        <v>0</v>
      </c>
      <c r="I289" s="48">
        <f ca="1">IF(E289=0,0,IF(RAND()&lt;'Demand Component Probability'!$B$5,1,0))</f>
        <v>0</v>
      </c>
      <c r="J289" s="48">
        <f ca="1">IF(E289=0,0,IF(RAND()&lt;'Demand Component Probability'!$B$6,1,0))</f>
        <v>0</v>
      </c>
      <c r="K289" s="48">
        <f ca="1">'Salary and Rating'!L290</f>
        <v>0</v>
      </c>
      <c r="L289" s="48">
        <f ca="1">IFERROR(IF(VLOOKUP(K289,Inputs!$A$20:$G$29,3,FALSE)="Stipend Award",VLOOKUP(K289,Inputs!$A$7:$G$16,3,FALSE),0),0)</f>
        <v>0</v>
      </c>
      <c r="M289" s="48">
        <f ca="1">IFERROR(IF(VLOOKUP(K289,Inputs!$A$20:$G$29,4,FALSE)="Stipend Award",VLOOKUP(K289,Inputs!$A$7:$G$16,4,FALSE),0),0)</f>
        <v>0</v>
      </c>
      <c r="N289" s="48">
        <f ca="1">IFERROR(IF(H289=1,IF(VLOOKUP(K289,Inputs!$A$20:$G$29,5,FALSE)="Stipend Award",VLOOKUP(K289,Inputs!$A$7:$G$16,5,FALSE),0),0),0)</f>
        <v>0</v>
      </c>
      <c r="O289" s="48">
        <f ca="1">IFERROR(IF(I289=1,IF(VLOOKUP(K289,Inputs!$A$20:$G$29,6,FALSE)="Stipend Award",VLOOKUP(K289,Inputs!$A$7:$G$16,6,FALSE),0),0),0)</f>
        <v>0</v>
      </c>
      <c r="P289" s="48">
        <f ca="1">IFERROR(IF(J289=1,IF(VLOOKUP(K289,Inputs!$A$20:$G$29,7,FALSE)="Stipend Award",VLOOKUP(K289,Inputs!$A$7:$G$16,7,FALSE),0),0),0)</f>
        <v>0</v>
      </c>
      <c r="Q289" s="48">
        <f ca="1">IFERROR(IF(VLOOKUP(K289,Inputs!$A$20:$G$29,3,FALSE)="Base Increase",VLOOKUP(K289,Inputs!$A$7:$G$16,3,FALSE),0),0)</f>
        <v>0</v>
      </c>
      <c r="R289" s="48">
        <f ca="1">IFERROR(IF(VLOOKUP(K289,Inputs!$A$20:$G$29,4,FALSE)="Base Increase",VLOOKUP(K289,Inputs!$A$7:$G$16,4,FALSE),0),0)</f>
        <v>0</v>
      </c>
      <c r="S289" s="48">
        <f ca="1">IFERROR(IF(H289=1,IF(VLOOKUP(K289,Inputs!$A$20:$G$29,5,FALSE)="Base Increase",VLOOKUP(K289,Inputs!$A$7:$G$16,5,FALSE),0),0),0)</f>
        <v>0</v>
      </c>
      <c r="T289" s="48">
        <f ca="1">IFERROR(IF(I289=1,IF(VLOOKUP(K289,Inputs!$A$20:$G$29,6,FALSE)="Base Increase",VLOOKUP(K289,Inputs!$A$7:$G$16,6,FALSE),0),0),0)</f>
        <v>0</v>
      </c>
      <c r="U289" s="48">
        <f ca="1">IFERROR(IF(J289=1,IF(VLOOKUP(K289,Inputs!$A$20:$G$29,7,FALSE)="Base Increase",VLOOKUP(K289,Inputs!$A$7:$G$16,7,FALSE),0),0),0)</f>
        <v>0</v>
      </c>
      <c r="V289" s="48">
        <f t="shared" ca="1" si="21"/>
        <v>0</v>
      </c>
      <c r="W289" s="48">
        <f t="shared" ca="1" si="22"/>
        <v>0</v>
      </c>
      <c r="X289" s="48">
        <f t="shared" ca="1" si="23"/>
        <v>0</v>
      </c>
      <c r="Y289" s="48">
        <f t="shared" ca="1" si="24"/>
        <v>0</v>
      </c>
      <c r="Z289" s="48">
        <f ca="1">IF(AND(K289&lt;=4,X289&gt;Inputs!$B$32),MAX(C289,Inputs!$B$32),X289)</f>
        <v>0</v>
      </c>
      <c r="AA289" s="48">
        <f ca="1">IF(AND(K289&lt;=4,Y289&gt;Inputs!$B$32),MAX(C289,Inputs!$B$32),Y289)</f>
        <v>0</v>
      </c>
      <c r="AB289" s="48">
        <f ca="1">IF(AND(K289&lt;=7,Z289&gt;Inputs!$B$33),MAX(C289,Inputs!$B$33),Z289)</f>
        <v>0</v>
      </c>
      <c r="AC289" s="48">
        <f ca="1">IF(Y289&gt;Inputs!$B$34,Inputs!$B$34,AA289)</f>
        <v>0</v>
      </c>
      <c r="AD289" s="48">
        <f ca="1">IF(AB289&gt;Inputs!$B$34,Inputs!$B$34,AB289)</f>
        <v>0</v>
      </c>
      <c r="AE289" s="48">
        <f ca="1">IF(AC289&gt;Inputs!$B$34,Inputs!$B$34,AC289)</f>
        <v>0</v>
      </c>
      <c r="AF289" s="49">
        <f ca="1">IF(AND(E289=1,G289=0),Inputs!$B$3,AD289)</f>
        <v>0</v>
      </c>
      <c r="AG289" s="49">
        <f ca="1">IF(AND(E289=1,G289=0),Inputs!$B$3,AE289)</f>
        <v>0</v>
      </c>
    </row>
    <row r="290" spans="1:33" x14ac:dyDescent="0.25">
      <c r="A290" s="6">
        <f>'Salary and Rating'!A291</f>
        <v>0</v>
      </c>
      <c r="B290" s="6">
        <f>'Salary and Rating'!B291</f>
        <v>0</v>
      </c>
      <c r="C290" s="14">
        <f ca="1">'2012-2013'!AF290</f>
        <v>0</v>
      </c>
      <c r="D290" s="44">
        <f ca="1">IF('2012-2013'!G290=0,0,'2012-2013'!D290+1)</f>
        <v>0</v>
      </c>
      <c r="E290" s="48">
        <f>'2012-2013'!E290</f>
        <v>0</v>
      </c>
      <c r="F290" s="42">
        <f ca="1">IF('Salary and Rating'!F291=1,VLOOKUP(D290,'Attrition Probabilities'!$A$5:$E$45,2,TRUE),IF('Salary and Rating'!F291=2,VLOOKUP(D290,'Attrition Probabilities'!$A$5:$E$45,3,TRUE),IF('Salary and Rating'!F291=3,VLOOKUP(D290,'Attrition Probabilities'!$A$5:$E$45,4,TRUE),IF('Salary and Rating'!F291=4,VLOOKUP(D290,'Attrition Probabilities'!$A$5:$E$45,5,TRUE),0))))</f>
        <v>0</v>
      </c>
      <c r="G290" s="48">
        <f t="shared" ca="1" si="20"/>
        <v>0</v>
      </c>
      <c r="H290" s="48">
        <f ca="1">IF(E290=0,0,IF(RAND()&lt;'Demand Component Probability'!$B$4,1,0))</f>
        <v>0</v>
      </c>
      <c r="I290" s="48">
        <f ca="1">IF(E290=0,0,IF(RAND()&lt;'Demand Component Probability'!$B$5,1,0))</f>
        <v>0</v>
      </c>
      <c r="J290" s="48">
        <f ca="1">IF(E290=0,0,IF(RAND()&lt;'Demand Component Probability'!$B$6,1,0))</f>
        <v>0</v>
      </c>
      <c r="K290" s="48">
        <f ca="1">'Salary and Rating'!L291</f>
        <v>0</v>
      </c>
      <c r="L290" s="48">
        <f ca="1">IFERROR(IF(VLOOKUP(K290,Inputs!$A$20:$G$29,3,FALSE)="Stipend Award",VLOOKUP(K290,Inputs!$A$7:$G$16,3,FALSE),0),0)</f>
        <v>0</v>
      </c>
      <c r="M290" s="48">
        <f ca="1">IFERROR(IF(VLOOKUP(K290,Inputs!$A$20:$G$29,4,FALSE)="Stipend Award",VLOOKUP(K290,Inputs!$A$7:$G$16,4,FALSE),0),0)</f>
        <v>0</v>
      </c>
      <c r="N290" s="48">
        <f ca="1">IFERROR(IF(H290=1,IF(VLOOKUP(K290,Inputs!$A$20:$G$29,5,FALSE)="Stipend Award",VLOOKUP(K290,Inputs!$A$7:$G$16,5,FALSE),0),0),0)</f>
        <v>0</v>
      </c>
      <c r="O290" s="48">
        <f ca="1">IFERROR(IF(I290=1,IF(VLOOKUP(K290,Inputs!$A$20:$G$29,6,FALSE)="Stipend Award",VLOOKUP(K290,Inputs!$A$7:$G$16,6,FALSE),0),0),0)</f>
        <v>0</v>
      </c>
      <c r="P290" s="48">
        <f ca="1">IFERROR(IF(J290=1,IF(VLOOKUP(K290,Inputs!$A$20:$G$29,7,FALSE)="Stipend Award",VLOOKUP(K290,Inputs!$A$7:$G$16,7,FALSE),0),0),0)</f>
        <v>0</v>
      </c>
      <c r="Q290" s="48">
        <f ca="1">IFERROR(IF(VLOOKUP(K290,Inputs!$A$20:$G$29,3,FALSE)="Base Increase",VLOOKUP(K290,Inputs!$A$7:$G$16,3,FALSE),0),0)</f>
        <v>0</v>
      </c>
      <c r="R290" s="48">
        <f ca="1">IFERROR(IF(VLOOKUP(K290,Inputs!$A$20:$G$29,4,FALSE)="Base Increase",VLOOKUP(K290,Inputs!$A$7:$G$16,4,FALSE),0),0)</f>
        <v>0</v>
      </c>
      <c r="S290" s="48">
        <f ca="1">IFERROR(IF(H290=1,IF(VLOOKUP(K290,Inputs!$A$20:$G$29,5,FALSE)="Base Increase",VLOOKUP(K290,Inputs!$A$7:$G$16,5,FALSE),0),0),0)</f>
        <v>0</v>
      </c>
      <c r="T290" s="48">
        <f ca="1">IFERROR(IF(I290=1,IF(VLOOKUP(K290,Inputs!$A$20:$G$29,6,FALSE)="Base Increase",VLOOKUP(K290,Inputs!$A$7:$G$16,6,FALSE),0),0),0)</f>
        <v>0</v>
      </c>
      <c r="U290" s="48">
        <f ca="1">IFERROR(IF(J290=1,IF(VLOOKUP(K290,Inputs!$A$20:$G$29,7,FALSE)="Base Increase",VLOOKUP(K290,Inputs!$A$7:$G$16,7,FALSE),0),0),0)</f>
        <v>0</v>
      </c>
      <c r="V290" s="48">
        <f t="shared" ca="1" si="21"/>
        <v>0</v>
      </c>
      <c r="W290" s="48">
        <f t="shared" ca="1" si="22"/>
        <v>0</v>
      </c>
      <c r="X290" s="48">
        <f t="shared" ca="1" si="23"/>
        <v>0</v>
      </c>
      <c r="Y290" s="48">
        <f t="shared" ca="1" si="24"/>
        <v>0</v>
      </c>
      <c r="Z290" s="48">
        <f ca="1">IF(AND(K290&lt;=4,X290&gt;Inputs!$B$32),MAX(C290,Inputs!$B$32),X290)</f>
        <v>0</v>
      </c>
      <c r="AA290" s="48">
        <f ca="1">IF(AND(K290&lt;=4,Y290&gt;Inputs!$B$32),MAX(C290,Inputs!$B$32),Y290)</f>
        <v>0</v>
      </c>
      <c r="AB290" s="48">
        <f ca="1">IF(AND(K290&lt;=7,Z290&gt;Inputs!$B$33),MAX(C290,Inputs!$B$33),Z290)</f>
        <v>0</v>
      </c>
      <c r="AC290" s="48">
        <f ca="1">IF(Y290&gt;Inputs!$B$34,Inputs!$B$34,AA290)</f>
        <v>0</v>
      </c>
      <c r="AD290" s="48">
        <f ca="1">IF(AB290&gt;Inputs!$B$34,Inputs!$B$34,AB290)</f>
        <v>0</v>
      </c>
      <c r="AE290" s="48">
        <f ca="1">IF(AC290&gt;Inputs!$B$34,Inputs!$B$34,AC290)</f>
        <v>0</v>
      </c>
      <c r="AF290" s="49">
        <f ca="1">IF(AND(E290=1,G290=0),Inputs!$B$3,AD290)</f>
        <v>0</v>
      </c>
      <c r="AG290" s="49">
        <f ca="1">IF(AND(E290=1,G290=0),Inputs!$B$3,AE290)</f>
        <v>0</v>
      </c>
    </row>
    <row r="291" spans="1:33" x14ac:dyDescent="0.25">
      <c r="A291" s="6">
        <f>'Salary and Rating'!A292</f>
        <v>0</v>
      </c>
      <c r="B291" s="6">
        <f>'Salary and Rating'!B292</f>
        <v>0</v>
      </c>
      <c r="C291" s="14">
        <f ca="1">'2012-2013'!AF291</f>
        <v>0</v>
      </c>
      <c r="D291" s="44">
        <f ca="1">IF('2012-2013'!G291=0,0,'2012-2013'!D291+1)</f>
        <v>0</v>
      </c>
      <c r="E291" s="48">
        <f>'2012-2013'!E291</f>
        <v>0</v>
      </c>
      <c r="F291" s="42">
        <f ca="1">IF('Salary and Rating'!F292=1,VLOOKUP(D291,'Attrition Probabilities'!$A$5:$E$45,2,TRUE),IF('Salary and Rating'!F292=2,VLOOKUP(D291,'Attrition Probabilities'!$A$5:$E$45,3,TRUE),IF('Salary and Rating'!F292=3,VLOOKUP(D291,'Attrition Probabilities'!$A$5:$E$45,4,TRUE),IF('Salary and Rating'!F292=4,VLOOKUP(D291,'Attrition Probabilities'!$A$5:$E$45,5,TRUE),0))))</f>
        <v>0</v>
      </c>
      <c r="G291" s="48">
        <f t="shared" ca="1" si="20"/>
        <v>0</v>
      </c>
      <c r="H291" s="48">
        <f ca="1">IF(E291=0,0,IF(RAND()&lt;'Demand Component Probability'!$B$4,1,0))</f>
        <v>0</v>
      </c>
      <c r="I291" s="48">
        <f ca="1">IF(E291=0,0,IF(RAND()&lt;'Demand Component Probability'!$B$5,1,0))</f>
        <v>0</v>
      </c>
      <c r="J291" s="48">
        <f ca="1">IF(E291=0,0,IF(RAND()&lt;'Demand Component Probability'!$B$6,1,0))</f>
        <v>0</v>
      </c>
      <c r="K291" s="48">
        <f ca="1">'Salary and Rating'!L292</f>
        <v>0</v>
      </c>
      <c r="L291" s="48">
        <f ca="1">IFERROR(IF(VLOOKUP(K291,Inputs!$A$20:$G$29,3,FALSE)="Stipend Award",VLOOKUP(K291,Inputs!$A$7:$G$16,3,FALSE),0),0)</f>
        <v>0</v>
      </c>
      <c r="M291" s="48">
        <f ca="1">IFERROR(IF(VLOOKUP(K291,Inputs!$A$20:$G$29,4,FALSE)="Stipend Award",VLOOKUP(K291,Inputs!$A$7:$G$16,4,FALSE),0),0)</f>
        <v>0</v>
      </c>
      <c r="N291" s="48">
        <f ca="1">IFERROR(IF(H291=1,IF(VLOOKUP(K291,Inputs!$A$20:$G$29,5,FALSE)="Stipend Award",VLOOKUP(K291,Inputs!$A$7:$G$16,5,FALSE),0),0),0)</f>
        <v>0</v>
      </c>
      <c r="O291" s="48">
        <f ca="1">IFERROR(IF(I291=1,IF(VLOOKUP(K291,Inputs!$A$20:$G$29,6,FALSE)="Stipend Award",VLOOKUP(K291,Inputs!$A$7:$G$16,6,FALSE),0),0),0)</f>
        <v>0</v>
      </c>
      <c r="P291" s="48">
        <f ca="1">IFERROR(IF(J291=1,IF(VLOOKUP(K291,Inputs!$A$20:$G$29,7,FALSE)="Stipend Award",VLOOKUP(K291,Inputs!$A$7:$G$16,7,FALSE),0),0),0)</f>
        <v>0</v>
      </c>
      <c r="Q291" s="48">
        <f ca="1">IFERROR(IF(VLOOKUP(K291,Inputs!$A$20:$G$29,3,FALSE)="Base Increase",VLOOKUP(K291,Inputs!$A$7:$G$16,3,FALSE),0),0)</f>
        <v>0</v>
      </c>
      <c r="R291" s="48">
        <f ca="1">IFERROR(IF(VLOOKUP(K291,Inputs!$A$20:$G$29,4,FALSE)="Base Increase",VLOOKUP(K291,Inputs!$A$7:$G$16,4,FALSE),0),0)</f>
        <v>0</v>
      </c>
      <c r="S291" s="48">
        <f ca="1">IFERROR(IF(H291=1,IF(VLOOKUP(K291,Inputs!$A$20:$G$29,5,FALSE)="Base Increase",VLOOKUP(K291,Inputs!$A$7:$G$16,5,FALSE),0),0),0)</f>
        <v>0</v>
      </c>
      <c r="T291" s="48">
        <f ca="1">IFERROR(IF(I291=1,IF(VLOOKUP(K291,Inputs!$A$20:$G$29,6,FALSE)="Base Increase",VLOOKUP(K291,Inputs!$A$7:$G$16,6,FALSE),0),0),0)</f>
        <v>0</v>
      </c>
      <c r="U291" s="48">
        <f ca="1">IFERROR(IF(J291=1,IF(VLOOKUP(K291,Inputs!$A$20:$G$29,7,FALSE)="Base Increase",VLOOKUP(K291,Inputs!$A$7:$G$16,7,FALSE),0),0),0)</f>
        <v>0</v>
      </c>
      <c r="V291" s="48">
        <f t="shared" ca="1" si="21"/>
        <v>0</v>
      </c>
      <c r="W291" s="48">
        <f t="shared" ca="1" si="22"/>
        <v>0</v>
      </c>
      <c r="X291" s="48">
        <f t="shared" ca="1" si="23"/>
        <v>0</v>
      </c>
      <c r="Y291" s="48">
        <f t="shared" ca="1" si="24"/>
        <v>0</v>
      </c>
      <c r="Z291" s="48">
        <f ca="1">IF(AND(K291&lt;=4,X291&gt;Inputs!$B$32),MAX(C291,Inputs!$B$32),X291)</f>
        <v>0</v>
      </c>
      <c r="AA291" s="48">
        <f ca="1">IF(AND(K291&lt;=4,Y291&gt;Inputs!$B$32),MAX(C291,Inputs!$B$32),Y291)</f>
        <v>0</v>
      </c>
      <c r="AB291" s="48">
        <f ca="1">IF(AND(K291&lt;=7,Z291&gt;Inputs!$B$33),MAX(C291,Inputs!$B$33),Z291)</f>
        <v>0</v>
      </c>
      <c r="AC291" s="48">
        <f ca="1">IF(Y291&gt;Inputs!$B$34,Inputs!$B$34,AA291)</f>
        <v>0</v>
      </c>
      <c r="AD291" s="48">
        <f ca="1">IF(AB291&gt;Inputs!$B$34,Inputs!$B$34,AB291)</f>
        <v>0</v>
      </c>
      <c r="AE291" s="48">
        <f ca="1">IF(AC291&gt;Inputs!$B$34,Inputs!$B$34,AC291)</f>
        <v>0</v>
      </c>
      <c r="AF291" s="49">
        <f ca="1">IF(AND(E291=1,G291=0),Inputs!$B$3,AD291)</f>
        <v>0</v>
      </c>
      <c r="AG291" s="49">
        <f ca="1">IF(AND(E291=1,G291=0),Inputs!$B$3,AE291)</f>
        <v>0</v>
      </c>
    </row>
    <row r="292" spans="1:33" x14ac:dyDescent="0.25">
      <c r="A292" s="6">
        <f>'Salary and Rating'!A293</f>
        <v>0</v>
      </c>
      <c r="B292" s="6">
        <f>'Salary and Rating'!B293</f>
        <v>0</v>
      </c>
      <c r="C292" s="14">
        <f ca="1">'2012-2013'!AF292</f>
        <v>0</v>
      </c>
      <c r="D292" s="44">
        <f ca="1">IF('2012-2013'!G292=0,0,'2012-2013'!D292+1)</f>
        <v>0</v>
      </c>
      <c r="E292" s="48">
        <f>'2012-2013'!E292</f>
        <v>0</v>
      </c>
      <c r="F292" s="42">
        <f ca="1">IF('Salary and Rating'!F293=1,VLOOKUP(D292,'Attrition Probabilities'!$A$5:$E$45,2,TRUE),IF('Salary and Rating'!F293=2,VLOOKUP(D292,'Attrition Probabilities'!$A$5:$E$45,3,TRUE),IF('Salary and Rating'!F293=3,VLOOKUP(D292,'Attrition Probabilities'!$A$5:$E$45,4,TRUE),IF('Salary and Rating'!F293=4,VLOOKUP(D292,'Attrition Probabilities'!$A$5:$E$45,5,TRUE),0))))</f>
        <v>0</v>
      </c>
      <c r="G292" s="48">
        <f t="shared" ca="1" si="20"/>
        <v>0</v>
      </c>
      <c r="H292" s="48">
        <f ca="1">IF(E292=0,0,IF(RAND()&lt;'Demand Component Probability'!$B$4,1,0))</f>
        <v>0</v>
      </c>
      <c r="I292" s="48">
        <f ca="1">IF(E292=0,0,IF(RAND()&lt;'Demand Component Probability'!$B$5,1,0))</f>
        <v>0</v>
      </c>
      <c r="J292" s="48">
        <f ca="1">IF(E292=0,0,IF(RAND()&lt;'Demand Component Probability'!$B$6,1,0))</f>
        <v>0</v>
      </c>
      <c r="K292" s="48">
        <f ca="1">'Salary and Rating'!L293</f>
        <v>0</v>
      </c>
      <c r="L292" s="48">
        <f ca="1">IFERROR(IF(VLOOKUP(K292,Inputs!$A$20:$G$29,3,FALSE)="Stipend Award",VLOOKUP(K292,Inputs!$A$7:$G$16,3,FALSE),0),0)</f>
        <v>0</v>
      </c>
      <c r="M292" s="48">
        <f ca="1">IFERROR(IF(VLOOKUP(K292,Inputs!$A$20:$G$29,4,FALSE)="Stipend Award",VLOOKUP(K292,Inputs!$A$7:$G$16,4,FALSE),0),0)</f>
        <v>0</v>
      </c>
      <c r="N292" s="48">
        <f ca="1">IFERROR(IF(H292=1,IF(VLOOKUP(K292,Inputs!$A$20:$G$29,5,FALSE)="Stipend Award",VLOOKUP(K292,Inputs!$A$7:$G$16,5,FALSE),0),0),0)</f>
        <v>0</v>
      </c>
      <c r="O292" s="48">
        <f ca="1">IFERROR(IF(I292=1,IF(VLOOKUP(K292,Inputs!$A$20:$G$29,6,FALSE)="Stipend Award",VLOOKUP(K292,Inputs!$A$7:$G$16,6,FALSE),0),0),0)</f>
        <v>0</v>
      </c>
      <c r="P292" s="48">
        <f ca="1">IFERROR(IF(J292=1,IF(VLOOKUP(K292,Inputs!$A$20:$G$29,7,FALSE)="Stipend Award",VLOOKUP(K292,Inputs!$A$7:$G$16,7,FALSE),0),0),0)</f>
        <v>0</v>
      </c>
      <c r="Q292" s="48">
        <f ca="1">IFERROR(IF(VLOOKUP(K292,Inputs!$A$20:$G$29,3,FALSE)="Base Increase",VLOOKUP(K292,Inputs!$A$7:$G$16,3,FALSE),0),0)</f>
        <v>0</v>
      </c>
      <c r="R292" s="48">
        <f ca="1">IFERROR(IF(VLOOKUP(K292,Inputs!$A$20:$G$29,4,FALSE)="Base Increase",VLOOKUP(K292,Inputs!$A$7:$G$16,4,FALSE),0),0)</f>
        <v>0</v>
      </c>
      <c r="S292" s="48">
        <f ca="1">IFERROR(IF(H292=1,IF(VLOOKUP(K292,Inputs!$A$20:$G$29,5,FALSE)="Base Increase",VLOOKUP(K292,Inputs!$A$7:$G$16,5,FALSE),0),0),0)</f>
        <v>0</v>
      </c>
      <c r="T292" s="48">
        <f ca="1">IFERROR(IF(I292=1,IF(VLOOKUP(K292,Inputs!$A$20:$G$29,6,FALSE)="Base Increase",VLOOKUP(K292,Inputs!$A$7:$G$16,6,FALSE),0),0),0)</f>
        <v>0</v>
      </c>
      <c r="U292" s="48">
        <f ca="1">IFERROR(IF(J292=1,IF(VLOOKUP(K292,Inputs!$A$20:$G$29,7,FALSE)="Base Increase",VLOOKUP(K292,Inputs!$A$7:$G$16,7,FALSE),0),0),0)</f>
        <v>0</v>
      </c>
      <c r="V292" s="48">
        <f t="shared" ca="1" si="21"/>
        <v>0</v>
      </c>
      <c r="W292" s="48">
        <f t="shared" ca="1" si="22"/>
        <v>0</v>
      </c>
      <c r="X292" s="48">
        <f t="shared" ca="1" si="23"/>
        <v>0</v>
      </c>
      <c r="Y292" s="48">
        <f t="shared" ca="1" si="24"/>
        <v>0</v>
      </c>
      <c r="Z292" s="48">
        <f ca="1">IF(AND(K292&lt;=4,X292&gt;Inputs!$B$32),MAX(C292,Inputs!$B$32),X292)</f>
        <v>0</v>
      </c>
      <c r="AA292" s="48">
        <f ca="1">IF(AND(K292&lt;=4,Y292&gt;Inputs!$B$32),MAX(C292,Inputs!$B$32),Y292)</f>
        <v>0</v>
      </c>
      <c r="AB292" s="48">
        <f ca="1">IF(AND(K292&lt;=7,Z292&gt;Inputs!$B$33),MAX(C292,Inputs!$B$33),Z292)</f>
        <v>0</v>
      </c>
      <c r="AC292" s="48">
        <f ca="1">IF(Y292&gt;Inputs!$B$34,Inputs!$B$34,AA292)</f>
        <v>0</v>
      </c>
      <c r="AD292" s="48">
        <f ca="1">IF(AB292&gt;Inputs!$B$34,Inputs!$B$34,AB292)</f>
        <v>0</v>
      </c>
      <c r="AE292" s="48">
        <f ca="1">IF(AC292&gt;Inputs!$B$34,Inputs!$B$34,AC292)</f>
        <v>0</v>
      </c>
      <c r="AF292" s="49">
        <f ca="1">IF(AND(E292=1,G292=0),Inputs!$B$3,AD292)</f>
        <v>0</v>
      </c>
      <c r="AG292" s="49">
        <f ca="1">IF(AND(E292=1,G292=0),Inputs!$B$3,AE292)</f>
        <v>0</v>
      </c>
    </row>
    <row r="293" spans="1:33" x14ac:dyDescent="0.25">
      <c r="A293" s="6">
        <f>'Salary and Rating'!A294</f>
        <v>0</v>
      </c>
      <c r="B293" s="6">
        <f>'Salary and Rating'!B294</f>
        <v>0</v>
      </c>
      <c r="C293" s="14">
        <f ca="1">'2012-2013'!AF293</f>
        <v>0</v>
      </c>
      <c r="D293" s="44">
        <f ca="1">IF('2012-2013'!G293=0,0,'2012-2013'!D293+1)</f>
        <v>0</v>
      </c>
      <c r="E293" s="48">
        <f>'2012-2013'!E293</f>
        <v>0</v>
      </c>
      <c r="F293" s="42">
        <f ca="1">IF('Salary and Rating'!F294=1,VLOOKUP(D293,'Attrition Probabilities'!$A$5:$E$45,2,TRUE),IF('Salary and Rating'!F294=2,VLOOKUP(D293,'Attrition Probabilities'!$A$5:$E$45,3,TRUE),IF('Salary and Rating'!F294=3,VLOOKUP(D293,'Attrition Probabilities'!$A$5:$E$45,4,TRUE),IF('Salary and Rating'!F294=4,VLOOKUP(D293,'Attrition Probabilities'!$A$5:$E$45,5,TRUE),0))))</f>
        <v>0</v>
      </c>
      <c r="G293" s="48">
        <f t="shared" ca="1" si="20"/>
        <v>0</v>
      </c>
      <c r="H293" s="48">
        <f ca="1">IF(E293=0,0,IF(RAND()&lt;'Demand Component Probability'!$B$4,1,0))</f>
        <v>0</v>
      </c>
      <c r="I293" s="48">
        <f ca="1">IF(E293=0,0,IF(RAND()&lt;'Demand Component Probability'!$B$5,1,0))</f>
        <v>0</v>
      </c>
      <c r="J293" s="48">
        <f ca="1">IF(E293=0,0,IF(RAND()&lt;'Demand Component Probability'!$B$6,1,0))</f>
        <v>0</v>
      </c>
      <c r="K293" s="48">
        <f ca="1">'Salary and Rating'!L294</f>
        <v>0</v>
      </c>
      <c r="L293" s="48">
        <f ca="1">IFERROR(IF(VLOOKUP(K293,Inputs!$A$20:$G$29,3,FALSE)="Stipend Award",VLOOKUP(K293,Inputs!$A$7:$G$16,3,FALSE),0),0)</f>
        <v>0</v>
      </c>
      <c r="M293" s="48">
        <f ca="1">IFERROR(IF(VLOOKUP(K293,Inputs!$A$20:$G$29,4,FALSE)="Stipend Award",VLOOKUP(K293,Inputs!$A$7:$G$16,4,FALSE),0),0)</f>
        <v>0</v>
      </c>
      <c r="N293" s="48">
        <f ca="1">IFERROR(IF(H293=1,IF(VLOOKUP(K293,Inputs!$A$20:$G$29,5,FALSE)="Stipend Award",VLOOKUP(K293,Inputs!$A$7:$G$16,5,FALSE),0),0),0)</f>
        <v>0</v>
      </c>
      <c r="O293" s="48">
        <f ca="1">IFERROR(IF(I293=1,IF(VLOOKUP(K293,Inputs!$A$20:$G$29,6,FALSE)="Stipend Award",VLOOKUP(K293,Inputs!$A$7:$G$16,6,FALSE),0),0),0)</f>
        <v>0</v>
      </c>
      <c r="P293" s="48">
        <f ca="1">IFERROR(IF(J293=1,IF(VLOOKUP(K293,Inputs!$A$20:$G$29,7,FALSE)="Stipend Award",VLOOKUP(K293,Inputs!$A$7:$G$16,7,FALSE),0),0),0)</f>
        <v>0</v>
      </c>
      <c r="Q293" s="48">
        <f ca="1">IFERROR(IF(VLOOKUP(K293,Inputs!$A$20:$G$29,3,FALSE)="Base Increase",VLOOKUP(K293,Inputs!$A$7:$G$16,3,FALSE),0),0)</f>
        <v>0</v>
      </c>
      <c r="R293" s="48">
        <f ca="1">IFERROR(IF(VLOOKUP(K293,Inputs!$A$20:$G$29,4,FALSE)="Base Increase",VLOOKUP(K293,Inputs!$A$7:$G$16,4,FALSE),0),0)</f>
        <v>0</v>
      </c>
      <c r="S293" s="48">
        <f ca="1">IFERROR(IF(H293=1,IF(VLOOKUP(K293,Inputs!$A$20:$G$29,5,FALSE)="Base Increase",VLOOKUP(K293,Inputs!$A$7:$G$16,5,FALSE),0),0),0)</f>
        <v>0</v>
      </c>
      <c r="T293" s="48">
        <f ca="1">IFERROR(IF(I293=1,IF(VLOOKUP(K293,Inputs!$A$20:$G$29,6,FALSE)="Base Increase",VLOOKUP(K293,Inputs!$A$7:$G$16,6,FALSE),0),0),0)</f>
        <v>0</v>
      </c>
      <c r="U293" s="48">
        <f ca="1">IFERROR(IF(J293=1,IF(VLOOKUP(K293,Inputs!$A$20:$G$29,7,FALSE)="Base Increase",VLOOKUP(K293,Inputs!$A$7:$G$16,7,FALSE),0),0),0)</f>
        <v>0</v>
      </c>
      <c r="V293" s="48">
        <f t="shared" ca="1" si="21"/>
        <v>0</v>
      </c>
      <c r="W293" s="48">
        <f t="shared" ca="1" si="22"/>
        <v>0</v>
      </c>
      <c r="X293" s="48">
        <f t="shared" ca="1" si="23"/>
        <v>0</v>
      </c>
      <c r="Y293" s="48">
        <f t="shared" ca="1" si="24"/>
        <v>0</v>
      </c>
      <c r="Z293" s="48">
        <f ca="1">IF(AND(K293&lt;=4,X293&gt;Inputs!$B$32),MAX(C293,Inputs!$B$32),X293)</f>
        <v>0</v>
      </c>
      <c r="AA293" s="48">
        <f ca="1">IF(AND(K293&lt;=4,Y293&gt;Inputs!$B$32),MAX(C293,Inputs!$B$32),Y293)</f>
        <v>0</v>
      </c>
      <c r="AB293" s="48">
        <f ca="1">IF(AND(K293&lt;=7,Z293&gt;Inputs!$B$33),MAX(C293,Inputs!$B$33),Z293)</f>
        <v>0</v>
      </c>
      <c r="AC293" s="48">
        <f ca="1">IF(Y293&gt;Inputs!$B$34,Inputs!$B$34,AA293)</f>
        <v>0</v>
      </c>
      <c r="AD293" s="48">
        <f ca="1">IF(AB293&gt;Inputs!$B$34,Inputs!$B$34,AB293)</f>
        <v>0</v>
      </c>
      <c r="AE293" s="48">
        <f ca="1">IF(AC293&gt;Inputs!$B$34,Inputs!$B$34,AC293)</f>
        <v>0</v>
      </c>
      <c r="AF293" s="49">
        <f ca="1">IF(AND(E293=1,G293=0),Inputs!$B$3,AD293)</f>
        <v>0</v>
      </c>
      <c r="AG293" s="49">
        <f ca="1">IF(AND(E293=1,G293=0),Inputs!$B$3,AE293)</f>
        <v>0</v>
      </c>
    </row>
    <row r="294" spans="1:33" x14ac:dyDescent="0.25">
      <c r="A294" s="6">
        <f>'Salary and Rating'!A295</f>
        <v>0</v>
      </c>
      <c r="B294" s="6">
        <f>'Salary and Rating'!B295</f>
        <v>0</v>
      </c>
      <c r="C294" s="14">
        <f ca="1">'2012-2013'!AF294</f>
        <v>0</v>
      </c>
      <c r="D294" s="44">
        <f ca="1">IF('2012-2013'!G294=0,0,'2012-2013'!D294+1)</f>
        <v>0</v>
      </c>
      <c r="E294" s="48">
        <f>'2012-2013'!E294</f>
        <v>0</v>
      </c>
      <c r="F294" s="42">
        <f ca="1">IF('Salary and Rating'!F295=1,VLOOKUP(D294,'Attrition Probabilities'!$A$5:$E$45,2,TRUE),IF('Salary and Rating'!F295=2,VLOOKUP(D294,'Attrition Probabilities'!$A$5:$E$45,3,TRUE),IF('Salary and Rating'!F295=3,VLOOKUP(D294,'Attrition Probabilities'!$A$5:$E$45,4,TRUE),IF('Salary and Rating'!F295=4,VLOOKUP(D294,'Attrition Probabilities'!$A$5:$E$45,5,TRUE),0))))</f>
        <v>0</v>
      </c>
      <c r="G294" s="48">
        <f t="shared" ca="1" si="20"/>
        <v>0</v>
      </c>
      <c r="H294" s="48">
        <f ca="1">IF(E294=0,0,IF(RAND()&lt;'Demand Component Probability'!$B$4,1,0))</f>
        <v>0</v>
      </c>
      <c r="I294" s="48">
        <f ca="1">IF(E294=0,0,IF(RAND()&lt;'Demand Component Probability'!$B$5,1,0))</f>
        <v>0</v>
      </c>
      <c r="J294" s="48">
        <f ca="1">IF(E294=0,0,IF(RAND()&lt;'Demand Component Probability'!$B$6,1,0))</f>
        <v>0</v>
      </c>
      <c r="K294" s="48">
        <f ca="1">'Salary and Rating'!L295</f>
        <v>0</v>
      </c>
      <c r="L294" s="48">
        <f ca="1">IFERROR(IF(VLOOKUP(K294,Inputs!$A$20:$G$29,3,FALSE)="Stipend Award",VLOOKUP(K294,Inputs!$A$7:$G$16,3,FALSE),0),0)</f>
        <v>0</v>
      </c>
      <c r="M294" s="48">
        <f ca="1">IFERROR(IF(VLOOKUP(K294,Inputs!$A$20:$G$29,4,FALSE)="Stipend Award",VLOOKUP(K294,Inputs!$A$7:$G$16,4,FALSE),0),0)</f>
        <v>0</v>
      </c>
      <c r="N294" s="48">
        <f ca="1">IFERROR(IF(H294=1,IF(VLOOKUP(K294,Inputs!$A$20:$G$29,5,FALSE)="Stipend Award",VLOOKUP(K294,Inputs!$A$7:$G$16,5,FALSE),0),0),0)</f>
        <v>0</v>
      </c>
      <c r="O294" s="48">
        <f ca="1">IFERROR(IF(I294=1,IF(VLOOKUP(K294,Inputs!$A$20:$G$29,6,FALSE)="Stipend Award",VLOOKUP(K294,Inputs!$A$7:$G$16,6,FALSE),0),0),0)</f>
        <v>0</v>
      </c>
      <c r="P294" s="48">
        <f ca="1">IFERROR(IF(J294=1,IF(VLOOKUP(K294,Inputs!$A$20:$G$29,7,FALSE)="Stipend Award",VLOOKUP(K294,Inputs!$A$7:$G$16,7,FALSE),0),0),0)</f>
        <v>0</v>
      </c>
      <c r="Q294" s="48">
        <f ca="1">IFERROR(IF(VLOOKUP(K294,Inputs!$A$20:$G$29,3,FALSE)="Base Increase",VLOOKUP(K294,Inputs!$A$7:$G$16,3,FALSE),0),0)</f>
        <v>0</v>
      </c>
      <c r="R294" s="48">
        <f ca="1">IFERROR(IF(VLOOKUP(K294,Inputs!$A$20:$G$29,4,FALSE)="Base Increase",VLOOKUP(K294,Inputs!$A$7:$G$16,4,FALSE),0),0)</f>
        <v>0</v>
      </c>
      <c r="S294" s="48">
        <f ca="1">IFERROR(IF(H294=1,IF(VLOOKUP(K294,Inputs!$A$20:$G$29,5,FALSE)="Base Increase",VLOOKUP(K294,Inputs!$A$7:$G$16,5,FALSE),0),0),0)</f>
        <v>0</v>
      </c>
      <c r="T294" s="48">
        <f ca="1">IFERROR(IF(I294=1,IF(VLOOKUP(K294,Inputs!$A$20:$G$29,6,FALSE)="Base Increase",VLOOKUP(K294,Inputs!$A$7:$G$16,6,FALSE),0),0),0)</f>
        <v>0</v>
      </c>
      <c r="U294" s="48">
        <f ca="1">IFERROR(IF(J294=1,IF(VLOOKUP(K294,Inputs!$A$20:$G$29,7,FALSE)="Base Increase",VLOOKUP(K294,Inputs!$A$7:$G$16,7,FALSE),0),0),0)</f>
        <v>0</v>
      </c>
      <c r="V294" s="48">
        <f t="shared" ca="1" si="21"/>
        <v>0</v>
      </c>
      <c r="W294" s="48">
        <f t="shared" ca="1" si="22"/>
        <v>0</v>
      </c>
      <c r="X294" s="48">
        <f t="shared" ca="1" si="23"/>
        <v>0</v>
      </c>
      <c r="Y294" s="48">
        <f t="shared" ca="1" si="24"/>
        <v>0</v>
      </c>
      <c r="Z294" s="48">
        <f ca="1">IF(AND(K294&lt;=4,X294&gt;Inputs!$B$32),MAX(C294,Inputs!$B$32),X294)</f>
        <v>0</v>
      </c>
      <c r="AA294" s="48">
        <f ca="1">IF(AND(K294&lt;=4,Y294&gt;Inputs!$B$32),MAX(C294,Inputs!$B$32),Y294)</f>
        <v>0</v>
      </c>
      <c r="AB294" s="48">
        <f ca="1">IF(AND(K294&lt;=7,Z294&gt;Inputs!$B$33),MAX(C294,Inputs!$B$33),Z294)</f>
        <v>0</v>
      </c>
      <c r="AC294" s="48">
        <f ca="1">IF(Y294&gt;Inputs!$B$34,Inputs!$B$34,AA294)</f>
        <v>0</v>
      </c>
      <c r="AD294" s="48">
        <f ca="1">IF(AB294&gt;Inputs!$B$34,Inputs!$B$34,AB294)</f>
        <v>0</v>
      </c>
      <c r="AE294" s="48">
        <f ca="1">IF(AC294&gt;Inputs!$B$34,Inputs!$B$34,AC294)</f>
        <v>0</v>
      </c>
      <c r="AF294" s="49">
        <f ca="1">IF(AND(E294=1,G294=0),Inputs!$B$3,AD294)</f>
        <v>0</v>
      </c>
      <c r="AG294" s="49">
        <f ca="1">IF(AND(E294=1,G294=0),Inputs!$B$3,AE294)</f>
        <v>0</v>
      </c>
    </row>
    <row r="295" spans="1:33" x14ac:dyDescent="0.25">
      <c r="A295" s="6">
        <f>'Salary and Rating'!A296</f>
        <v>0</v>
      </c>
      <c r="B295" s="6">
        <f>'Salary and Rating'!B296</f>
        <v>0</v>
      </c>
      <c r="C295" s="14">
        <f ca="1">'2012-2013'!AF295</f>
        <v>0</v>
      </c>
      <c r="D295" s="44">
        <f ca="1">IF('2012-2013'!G295=0,0,'2012-2013'!D295+1)</f>
        <v>0</v>
      </c>
      <c r="E295" s="48">
        <f>'2012-2013'!E295</f>
        <v>0</v>
      </c>
      <c r="F295" s="42">
        <f ca="1">IF('Salary and Rating'!F296=1,VLOOKUP(D295,'Attrition Probabilities'!$A$5:$E$45,2,TRUE),IF('Salary and Rating'!F296=2,VLOOKUP(D295,'Attrition Probabilities'!$A$5:$E$45,3,TRUE),IF('Salary and Rating'!F296=3,VLOOKUP(D295,'Attrition Probabilities'!$A$5:$E$45,4,TRUE),IF('Salary and Rating'!F296=4,VLOOKUP(D295,'Attrition Probabilities'!$A$5:$E$45,5,TRUE),0))))</f>
        <v>0</v>
      </c>
      <c r="G295" s="48">
        <f t="shared" ca="1" si="20"/>
        <v>0</v>
      </c>
      <c r="H295" s="48">
        <f ca="1">IF(E295=0,0,IF(RAND()&lt;'Demand Component Probability'!$B$4,1,0))</f>
        <v>0</v>
      </c>
      <c r="I295" s="48">
        <f ca="1">IF(E295=0,0,IF(RAND()&lt;'Demand Component Probability'!$B$5,1,0))</f>
        <v>0</v>
      </c>
      <c r="J295" s="48">
        <f ca="1">IF(E295=0,0,IF(RAND()&lt;'Demand Component Probability'!$B$6,1,0))</f>
        <v>0</v>
      </c>
      <c r="K295" s="48">
        <f ca="1">'Salary and Rating'!L296</f>
        <v>0</v>
      </c>
      <c r="L295" s="48">
        <f ca="1">IFERROR(IF(VLOOKUP(K295,Inputs!$A$20:$G$29,3,FALSE)="Stipend Award",VLOOKUP(K295,Inputs!$A$7:$G$16,3,FALSE),0),0)</f>
        <v>0</v>
      </c>
      <c r="M295" s="48">
        <f ca="1">IFERROR(IF(VLOOKUP(K295,Inputs!$A$20:$G$29,4,FALSE)="Stipend Award",VLOOKUP(K295,Inputs!$A$7:$G$16,4,FALSE),0),0)</f>
        <v>0</v>
      </c>
      <c r="N295" s="48">
        <f ca="1">IFERROR(IF(H295=1,IF(VLOOKUP(K295,Inputs!$A$20:$G$29,5,FALSE)="Stipend Award",VLOOKUP(K295,Inputs!$A$7:$G$16,5,FALSE),0),0),0)</f>
        <v>0</v>
      </c>
      <c r="O295" s="48">
        <f ca="1">IFERROR(IF(I295=1,IF(VLOOKUP(K295,Inputs!$A$20:$G$29,6,FALSE)="Stipend Award",VLOOKUP(K295,Inputs!$A$7:$G$16,6,FALSE),0),0),0)</f>
        <v>0</v>
      </c>
      <c r="P295" s="48">
        <f ca="1">IFERROR(IF(J295=1,IF(VLOOKUP(K295,Inputs!$A$20:$G$29,7,FALSE)="Stipend Award",VLOOKUP(K295,Inputs!$A$7:$G$16,7,FALSE),0),0),0)</f>
        <v>0</v>
      </c>
      <c r="Q295" s="48">
        <f ca="1">IFERROR(IF(VLOOKUP(K295,Inputs!$A$20:$G$29,3,FALSE)="Base Increase",VLOOKUP(K295,Inputs!$A$7:$G$16,3,FALSE),0),0)</f>
        <v>0</v>
      </c>
      <c r="R295" s="48">
        <f ca="1">IFERROR(IF(VLOOKUP(K295,Inputs!$A$20:$G$29,4,FALSE)="Base Increase",VLOOKUP(K295,Inputs!$A$7:$G$16,4,FALSE),0),0)</f>
        <v>0</v>
      </c>
      <c r="S295" s="48">
        <f ca="1">IFERROR(IF(H295=1,IF(VLOOKUP(K295,Inputs!$A$20:$G$29,5,FALSE)="Base Increase",VLOOKUP(K295,Inputs!$A$7:$G$16,5,FALSE),0),0),0)</f>
        <v>0</v>
      </c>
      <c r="T295" s="48">
        <f ca="1">IFERROR(IF(I295=1,IF(VLOOKUP(K295,Inputs!$A$20:$G$29,6,FALSE)="Base Increase",VLOOKUP(K295,Inputs!$A$7:$G$16,6,FALSE),0),0),0)</f>
        <v>0</v>
      </c>
      <c r="U295" s="48">
        <f ca="1">IFERROR(IF(J295=1,IF(VLOOKUP(K295,Inputs!$A$20:$G$29,7,FALSE)="Base Increase",VLOOKUP(K295,Inputs!$A$7:$G$16,7,FALSE),0),0),0)</f>
        <v>0</v>
      </c>
      <c r="V295" s="48">
        <f t="shared" ca="1" si="21"/>
        <v>0</v>
      </c>
      <c r="W295" s="48">
        <f t="shared" ca="1" si="22"/>
        <v>0</v>
      </c>
      <c r="X295" s="48">
        <f t="shared" ca="1" si="23"/>
        <v>0</v>
      </c>
      <c r="Y295" s="48">
        <f t="shared" ca="1" si="24"/>
        <v>0</v>
      </c>
      <c r="Z295" s="48">
        <f ca="1">IF(AND(K295&lt;=4,X295&gt;Inputs!$B$32),MAX(C295,Inputs!$B$32),X295)</f>
        <v>0</v>
      </c>
      <c r="AA295" s="48">
        <f ca="1">IF(AND(K295&lt;=4,Y295&gt;Inputs!$B$32),MAX(C295,Inputs!$B$32),Y295)</f>
        <v>0</v>
      </c>
      <c r="AB295" s="48">
        <f ca="1">IF(AND(K295&lt;=7,Z295&gt;Inputs!$B$33),MAX(C295,Inputs!$B$33),Z295)</f>
        <v>0</v>
      </c>
      <c r="AC295" s="48">
        <f ca="1">IF(Y295&gt;Inputs!$B$34,Inputs!$B$34,AA295)</f>
        <v>0</v>
      </c>
      <c r="AD295" s="48">
        <f ca="1">IF(AB295&gt;Inputs!$B$34,Inputs!$B$34,AB295)</f>
        <v>0</v>
      </c>
      <c r="AE295" s="48">
        <f ca="1">IF(AC295&gt;Inputs!$B$34,Inputs!$B$34,AC295)</f>
        <v>0</v>
      </c>
      <c r="AF295" s="49">
        <f ca="1">IF(AND(E295=1,G295=0),Inputs!$B$3,AD295)</f>
        <v>0</v>
      </c>
      <c r="AG295" s="49">
        <f ca="1">IF(AND(E295=1,G295=0),Inputs!$B$3,AE295)</f>
        <v>0</v>
      </c>
    </row>
    <row r="296" spans="1:33" x14ac:dyDescent="0.25">
      <c r="A296" s="6">
        <f>'Salary and Rating'!A297</f>
        <v>0</v>
      </c>
      <c r="B296" s="6">
        <f>'Salary and Rating'!B297</f>
        <v>0</v>
      </c>
      <c r="C296" s="14">
        <f ca="1">'2012-2013'!AF296</f>
        <v>0</v>
      </c>
      <c r="D296" s="44">
        <f ca="1">IF('2012-2013'!G296=0,0,'2012-2013'!D296+1)</f>
        <v>0</v>
      </c>
      <c r="E296" s="48">
        <f>'2012-2013'!E296</f>
        <v>0</v>
      </c>
      <c r="F296" s="42">
        <f ca="1">IF('Salary and Rating'!F297=1,VLOOKUP(D296,'Attrition Probabilities'!$A$5:$E$45,2,TRUE),IF('Salary and Rating'!F297=2,VLOOKUP(D296,'Attrition Probabilities'!$A$5:$E$45,3,TRUE),IF('Salary and Rating'!F297=3,VLOOKUP(D296,'Attrition Probabilities'!$A$5:$E$45,4,TRUE),IF('Salary and Rating'!F297=4,VLOOKUP(D296,'Attrition Probabilities'!$A$5:$E$45,5,TRUE),0))))</f>
        <v>0</v>
      </c>
      <c r="G296" s="48">
        <f t="shared" ca="1" si="20"/>
        <v>0</v>
      </c>
      <c r="H296" s="48">
        <f ca="1">IF(E296=0,0,IF(RAND()&lt;'Demand Component Probability'!$B$4,1,0))</f>
        <v>0</v>
      </c>
      <c r="I296" s="48">
        <f ca="1">IF(E296=0,0,IF(RAND()&lt;'Demand Component Probability'!$B$5,1,0))</f>
        <v>0</v>
      </c>
      <c r="J296" s="48">
        <f ca="1">IF(E296=0,0,IF(RAND()&lt;'Demand Component Probability'!$B$6,1,0))</f>
        <v>0</v>
      </c>
      <c r="K296" s="48">
        <f ca="1">'Salary and Rating'!L297</f>
        <v>0</v>
      </c>
      <c r="L296" s="48">
        <f ca="1">IFERROR(IF(VLOOKUP(K296,Inputs!$A$20:$G$29,3,FALSE)="Stipend Award",VLOOKUP(K296,Inputs!$A$7:$G$16,3,FALSE),0),0)</f>
        <v>0</v>
      </c>
      <c r="M296" s="48">
        <f ca="1">IFERROR(IF(VLOOKUP(K296,Inputs!$A$20:$G$29,4,FALSE)="Stipend Award",VLOOKUP(K296,Inputs!$A$7:$G$16,4,FALSE),0),0)</f>
        <v>0</v>
      </c>
      <c r="N296" s="48">
        <f ca="1">IFERROR(IF(H296=1,IF(VLOOKUP(K296,Inputs!$A$20:$G$29,5,FALSE)="Stipend Award",VLOOKUP(K296,Inputs!$A$7:$G$16,5,FALSE),0),0),0)</f>
        <v>0</v>
      </c>
      <c r="O296" s="48">
        <f ca="1">IFERROR(IF(I296=1,IF(VLOOKUP(K296,Inputs!$A$20:$G$29,6,FALSE)="Stipend Award",VLOOKUP(K296,Inputs!$A$7:$G$16,6,FALSE),0),0),0)</f>
        <v>0</v>
      </c>
      <c r="P296" s="48">
        <f ca="1">IFERROR(IF(J296=1,IF(VLOOKUP(K296,Inputs!$A$20:$G$29,7,FALSE)="Stipend Award",VLOOKUP(K296,Inputs!$A$7:$G$16,7,FALSE),0),0),0)</f>
        <v>0</v>
      </c>
      <c r="Q296" s="48">
        <f ca="1">IFERROR(IF(VLOOKUP(K296,Inputs!$A$20:$G$29,3,FALSE)="Base Increase",VLOOKUP(K296,Inputs!$A$7:$G$16,3,FALSE),0),0)</f>
        <v>0</v>
      </c>
      <c r="R296" s="48">
        <f ca="1">IFERROR(IF(VLOOKUP(K296,Inputs!$A$20:$G$29,4,FALSE)="Base Increase",VLOOKUP(K296,Inputs!$A$7:$G$16,4,FALSE),0),0)</f>
        <v>0</v>
      </c>
      <c r="S296" s="48">
        <f ca="1">IFERROR(IF(H296=1,IF(VLOOKUP(K296,Inputs!$A$20:$G$29,5,FALSE)="Base Increase",VLOOKUP(K296,Inputs!$A$7:$G$16,5,FALSE),0),0),0)</f>
        <v>0</v>
      </c>
      <c r="T296" s="48">
        <f ca="1">IFERROR(IF(I296=1,IF(VLOOKUP(K296,Inputs!$A$20:$G$29,6,FALSE)="Base Increase",VLOOKUP(K296,Inputs!$A$7:$G$16,6,FALSE),0),0),0)</f>
        <v>0</v>
      </c>
      <c r="U296" s="48">
        <f ca="1">IFERROR(IF(J296=1,IF(VLOOKUP(K296,Inputs!$A$20:$G$29,7,FALSE)="Base Increase",VLOOKUP(K296,Inputs!$A$7:$G$16,7,FALSE),0),0),0)</f>
        <v>0</v>
      </c>
      <c r="V296" s="48">
        <f t="shared" ca="1" si="21"/>
        <v>0</v>
      </c>
      <c r="W296" s="48">
        <f t="shared" ca="1" si="22"/>
        <v>0</v>
      </c>
      <c r="X296" s="48">
        <f t="shared" ca="1" si="23"/>
        <v>0</v>
      </c>
      <c r="Y296" s="48">
        <f t="shared" ca="1" si="24"/>
        <v>0</v>
      </c>
      <c r="Z296" s="48">
        <f ca="1">IF(AND(K296&lt;=4,X296&gt;Inputs!$B$32),MAX(C296,Inputs!$B$32),X296)</f>
        <v>0</v>
      </c>
      <c r="AA296" s="48">
        <f ca="1">IF(AND(K296&lt;=4,Y296&gt;Inputs!$B$32),MAX(C296,Inputs!$B$32),Y296)</f>
        <v>0</v>
      </c>
      <c r="AB296" s="48">
        <f ca="1">IF(AND(K296&lt;=7,Z296&gt;Inputs!$B$33),MAX(C296,Inputs!$B$33),Z296)</f>
        <v>0</v>
      </c>
      <c r="AC296" s="48">
        <f ca="1">IF(Y296&gt;Inputs!$B$34,Inputs!$B$34,AA296)</f>
        <v>0</v>
      </c>
      <c r="AD296" s="48">
        <f ca="1">IF(AB296&gt;Inputs!$B$34,Inputs!$B$34,AB296)</f>
        <v>0</v>
      </c>
      <c r="AE296" s="48">
        <f ca="1">IF(AC296&gt;Inputs!$B$34,Inputs!$B$34,AC296)</f>
        <v>0</v>
      </c>
      <c r="AF296" s="49">
        <f ca="1">IF(AND(E296=1,G296=0),Inputs!$B$3,AD296)</f>
        <v>0</v>
      </c>
      <c r="AG296" s="49">
        <f ca="1">IF(AND(E296=1,G296=0),Inputs!$B$3,AE296)</f>
        <v>0</v>
      </c>
    </row>
    <row r="297" spans="1:33" x14ac:dyDescent="0.25">
      <c r="A297" s="6">
        <f>'Salary and Rating'!A298</f>
        <v>0</v>
      </c>
      <c r="B297" s="6">
        <f>'Salary and Rating'!B298</f>
        <v>0</v>
      </c>
      <c r="C297" s="14">
        <f ca="1">'2012-2013'!AF297</f>
        <v>0</v>
      </c>
      <c r="D297" s="44">
        <f ca="1">IF('2012-2013'!G297=0,0,'2012-2013'!D297+1)</f>
        <v>0</v>
      </c>
      <c r="E297" s="48">
        <f>'2012-2013'!E297</f>
        <v>0</v>
      </c>
      <c r="F297" s="42">
        <f ca="1">IF('Salary and Rating'!F298=1,VLOOKUP(D297,'Attrition Probabilities'!$A$5:$E$45,2,TRUE),IF('Salary and Rating'!F298=2,VLOOKUP(D297,'Attrition Probabilities'!$A$5:$E$45,3,TRUE),IF('Salary and Rating'!F298=3,VLOOKUP(D297,'Attrition Probabilities'!$A$5:$E$45,4,TRUE),IF('Salary and Rating'!F298=4,VLOOKUP(D297,'Attrition Probabilities'!$A$5:$E$45,5,TRUE),0))))</f>
        <v>0</v>
      </c>
      <c r="G297" s="48">
        <f t="shared" ca="1" si="20"/>
        <v>0</v>
      </c>
      <c r="H297" s="48">
        <f ca="1">IF(E297=0,0,IF(RAND()&lt;'Demand Component Probability'!$B$4,1,0))</f>
        <v>0</v>
      </c>
      <c r="I297" s="48">
        <f ca="1">IF(E297=0,0,IF(RAND()&lt;'Demand Component Probability'!$B$5,1,0))</f>
        <v>0</v>
      </c>
      <c r="J297" s="48">
        <f ca="1">IF(E297=0,0,IF(RAND()&lt;'Demand Component Probability'!$B$6,1,0))</f>
        <v>0</v>
      </c>
      <c r="K297" s="48">
        <f ca="1">'Salary and Rating'!L298</f>
        <v>0</v>
      </c>
      <c r="L297" s="48">
        <f ca="1">IFERROR(IF(VLOOKUP(K297,Inputs!$A$20:$G$29,3,FALSE)="Stipend Award",VLOOKUP(K297,Inputs!$A$7:$G$16,3,FALSE),0),0)</f>
        <v>0</v>
      </c>
      <c r="M297" s="48">
        <f ca="1">IFERROR(IF(VLOOKUP(K297,Inputs!$A$20:$G$29,4,FALSE)="Stipend Award",VLOOKUP(K297,Inputs!$A$7:$G$16,4,FALSE),0),0)</f>
        <v>0</v>
      </c>
      <c r="N297" s="48">
        <f ca="1">IFERROR(IF(H297=1,IF(VLOOKUP(K297,Inputs!$A$20:$G$29,5,FALSE)="Stipend Award",VLOOKUP(K297,Inputs!$A$7:$G$16,5,FALSE),0),0),0)</f>
        <v>0</v>
      </c>
      <c r="O297" s="48">
        <f ca="1">IFERROR(IF(I297=1,IF(VLOOKUP(K297,Inputs!$A$20:$G$29,6,FALSE)="Stipend Award",VLOOKUP(K297,Inputs!$A$7:$G$16,6,FALSE),0),0),0)</f>
        <v>0</v>
      </c>
      <c r="P297" s="48">
        <f ca="1">IFERROR(IF(J297=1,IF(VLOOKUP(K297,Inputs!$A$20:$G$29,7,FALSE)="Stipend Award",VLOOKUP(K297,Inputs!$A$7:$G$16,7,FALSE),0),0),0)</f>
        <v>0</v>
      </c>
      <c r="Q297" s="48">
        <f ca="1">IFERROR(IF(VLOOKUP(K297,Inputs!$A$20:$G$29,3,FALSE)="Base Increase",VLOOKUP(K297,Inputs!$A$7:$G$16,3,FALSE),0),0)</f>
        <v>0</v>
      </c>
      <c r="R297" s="48">
        <f ca="1">IFERROR(IF(VLOOKUP(K297,Inputs!$A$20:$G$29,4,FALSE)="Base Increase",VLOOKUP(K297,Inputs!$A$7:$G$16,4,FALSE),0),0)</f>
        <v>0</v>
      </c>
      <c r="S297" s="48">
        <f ca="1">IFERROR(IF(H297=1,IF(VLOOKUP(K297,Inputs!$A$20:$G$29,5,FALSE)="Base Increase",VLOOKUP(K297,Inputs!$A$7:$G$16,5,FALSE),0),0),0)</f>
        <v>0</v>
      </c>
      <c r="T297" s="48">
        <f ca="1">IFERROR(IF(I297=1,IF(VLOOKUP(K297,Inputs!$A$20:$G$29,6,FALSE)="Base Increase",VLOOKUP(K297,Inputs!$A$7:$G$16,6,FALSE),0),0),0)</f>
        <v>0</v>
      </c>
      <c r="U297" s="48">
        <f ca="1">IFERROR(IF(J297=1,IF(VLOOKUP(K297,Inputs!$A$20:$G$29,7,FALSE)="Base Increase",VLOOKUP(K297,Inputs!$A$7:$G$16,7,FALSE),0),0),0)</f>
        <v>0</v>
      </c>
      <c r="V297" s="48">
        <f t="shared" ca="1" si="21"/>
        <v>0</v>
      </c>
      <c r="W297" s="48">
        <f t="shared" ca="1" si="22"/>
        <v>0</v>
      </c>
      <c r="X297" s="48">
        <f t="shared" ca="1" si="23"/>
        <v>0</v>
      </c>
      <c r="Y297" s="48">
        <f t="shared" ca="1" si="24"/>
        <v>0</v>
      </c>
      <c r="Z297" s="48">
        <f ca="1">IF(AND(K297&lt;=4,X297&gt;Inputs!$B$32),MAX(C297,Inputs!$B$32),X297)</f>
        <v>0</v>
      </c>
      <c r="AA297" s="48">
        <f ca="1">IF(AND(K297&lt;=4,Y297&gt;Inputs!$B$32),MAX(C297,Inputs!$B$32),Y297)</f>
        <v>0</v>
      </c>
      <c r="AB297" s="48">
        <f ca="1">IF(AND(K297&lt;=7,Z297&gt;Inputs!$B$33),MAX(C297,Inputs!$B$33),Z297)</f>
        <v>0</v>
      </c>
      <c r="AC297" s="48">
        <f ca="1">IF(Y297&gt;Inputs!$B$34,Inputs!$B$34,AA297)</f>
        <v>0</v>
      </c>
      <c r="AD297" s="48">
        <f ca="1">IF(AB297&gt;Inputs!$B$34,Inputs!$B$34,AB297)</f>
        <v>0</v>
      </c>
      <c r="AE297" s="48">
        <f ca="1">IF(AC297&gt;Inputs!$B$34,Inputs!$B$34,AC297)</f>
        <v>0</v>
      </c>
      <c r="AF297" s="49">
        <f ca="1">IF(AND(E297=1,G297=0),Inputs!$B$3,AD297)</f>
        <v>0</v>
      </c>
      <c r="AG297" s="49">
        <f ca="1">IF(AND(E297=1,G297=0),Inputs!$B$3,AE297)</f>
        <v>0</v>
      </c>
    </row>
    <row r="298" spans="1:33" x14ac:dyDescent="0.25">
      <c r="A298" s="6">
        <f>'Salary and Rating'!A299</f>
        <v>0</v>
      </c>
      <c r="B298" s="6">
        <f>'Salary and Rating'!B299</f>
        <v>0</v>
      </c>
      <c r="C298" s="14">
        <f ca="1">'2012-2013'!AF298</f>
        <v>0</v>
      </c>
      <c r="D298" s="44">
        <f ca="1">IF('2012-2013'!G298=0,0,'2012-2013'!D298+1)</f>
        <v>0</v>
      </c>
      <c r="E298" s="48">
        <f>'2012-2013'!E298</f>
        <v>0</v>
      </c>
      <c r="F298" s="42">
        <f ca="1">IF('Salary and Rating'!F299=1,VLOOKUP(D298,'Attrition Probabilities'!$A$5:$E$45,2,TRUE),IF('Salary and Rating'!F299=2,VLOOKUP(D298,'Attrition Probabilities'!$A$5:$E$45,3,TRUE),IF('Salary and Rating'!F299=3,VLOOKUP(D298,'Attrition Probabilities'!$A$5:$E$45,4,TRUE),IF('Salary and Rating'!F299=4,VLOOKUP(D298,'Attrition Probabilities'!$A$5:$E$45,5,TRUE),0))))</f>
        <v>0</v>
      </c>
      <c r="G298" s="48">
        <f t="shared" ca="1" si="20"/>
        <v>0</v>
      </c>
      <c r="H298" s="48">
        <f ca="1">IF(E298=0,0,IF(RAND()&lt;'Demand Component Probability'!$B$4,1,0))</f>
        <v>0</v>
      </c>
      <c r="I298" s="48">
        <f ca="1">IF(E298=0,0,IF(RAND()&lt;'Demand Component Probability'!$B$5,1,0))</f>
        <v>0</v>
      </c>
      <c r="J298" s="48">
        <f ca="1">IF(E298=0,0,IF(RAND()&lt;'Demand Component Probability'!$B$6,1,0))</f>
        <v>0</v>
      </c>
      <c r="K298" s="48">
        <f ca="1">'Salary and Rating'!L299</f>
        <v>0</v>
      </c>
      <c r="L298" s="48">
        <f ca="1">IFERROR(IF(VLOOKUP(K298,Inputs!$A$20:$G$29,3,FALSE)="Stipend Award",VLOOKUP(K298,Inputs!$A$7:$G$16,3,FALSE),0),0)</f>
        <v>0</v>
      </c>
      <c r="M298" s="48">
        <f ca="1">IFERROR(IF(VLOOKUP(K298,Inputs!$A$20:$G$29,4,FALSE)="Stipend Award",VLOOKUP(K298,Inputs!$A$7:$G$16,4,FALSE),0),0)</f>
        <v>0</v>
      </c>
      <c r="N298" s="48">
        <f ca="1">IFERROR(IF(H298=1,IF(VLOOKUP(K298,Inputs!$A$20:$G$29,5,FALSE)="Stipend Award",VLOOKUP(K298,Inputs!$A$7:$G$16,5,FALSE),0),0),0)</f>
        <v>0</v>
      </c>
      <c r="O298" s="48">
        <f ca="1">IFERROR(IF(I298=1,IF(VLOOKUP(K298,Inputs!$A$20:$G$29,6,FALSE)="Stipend Award",VLOOKUP(K298,Inputs!$A$7:$G$16,6,FALSE),0),0),0)</f>
        <v>0</v>
      </c>
      <c r="P298" s="48">
        <f ca="1">IFERROR(IF(J298=1,IF(VLOOKUP(K298,Inputs!$A$20:$G$29,7,FALSE)="Stipend Award",VLOOKUP(K298,Inputs!$A$7:$G$16,7,FALSE),0),0),0)</f>
        <v>0</v>
      </c>
      <c r="Q298" s="48">
        <f ca="1">IFERROR(IF(VLOOKUP(K298,Inputs!$A$20:$G$29,3,FALSE)="Base Increase",VLOOKUP(K298,Inputs!$A$7:$G$16,3,FALSE),0),0)</f>
        <v>0</v>
      </c>
      <c r="R298" s="48">
        <f ca="1">IFERROR(IF(VLOOKUP(K298,Inputs!$A$20:$G$29,4,FALSE)="Base Increase",VLOOKUP(K298,Inputs!$A$7:$G$16,4,FALSE),0),0)</f>
        <v>0</v>
      </c>
      <c r="S298" s="48">
        <f ca="1">IFERROR(IF(H298=1,IF(VLOOKUP(K298,Inputs!$A$20:$G$29,5,FALSE)="Base Increase",VLOOKUP(K298,Inputs!$A$7:$G$16,5,FALSE),0),0),0)</f>
        <v>0</v>
      </c>
      <c r="T298" s="48">
        <f ca="1">IFERROR(IF(I298=1,IF(VLOOKUP(K298,Inputs!$A$20:$G$29,6,FALSE)="Base Increase",VLOOKUP(K298,Inputs!$A$7:$G$16,6,FALSE),0),0),0)</f>
        <v>0</v>
      </c>
      <c r="U298" s="48">
        <f ca="1">IFERROR(IF(J298=1,IF(VLOOKUP(K298,Inputs!$A$20:$G$29,7,FALSE)="Base Increase",VLOOKUP(K298,Inputs!$A$7:$G$16,7,FALSE),0),0),0)</f>
        <v>0</v>
      </c>
      <c r="V298" s="48">
        <f t="shared" ca="1" si="21"/>
        <v>0</v>
      </c>
      <c r="W298" s="48">
        <f t="shared" ca="1" si="22"/>
        <v>0</v>
      </c>
      <c r="X298" s="48">
        <f t="shared" ca="1" si="23"/>
        <v>0</v>
      </c>
      <c r="Y298" s="48">
        <f t="shared" ca="1" si="24"/>
        <v>0</v>
      </c>
      <c r="Z298" s="48">
        <f ca="1">IF(AND(K298&lt;=4,X298&gt;Inputs!$B$32),MAX(C298,Inputs!$B$32),X298)</f>
        <v>0</v>
      </c>
      <c r="AA298" s="48">
        <f ca="1">IF(AND(K298&lt;=4,Y298&gt;Inputs!$B$32),MAX(C298,Inputs!$B$32),Y298)</f>
        <v>0</v>
      </c>
      <c r="AB298" s="48">
        <f ca="1">IF(AND(K298&lt;=7,Z298&gt;Inputs!$B$33),MAX(C298,Inputs!$B$33),Z298)</f>
        <v>0</v>
      </c>
      <c r="AC298" s="48">
        <f ca="1">IF(Y298&gt;Inputs!$B$34,Inputs!$B$34,AA298)</f>
        <v>0</v>
      </c>
      <c r="AD298" s="48">
        <f ca="1">IF(AB298&gt;Inputs!$B$34,Inputs!$B$34,AB298)</f>
        <v>0</v>
      </c>
      <c r="AE298" s="48">
        <f ca="1">IF(AC298&gt;Inputs!$B$34,Inputs!$B$34,AC298)</f>
        <v>0</v>
      </c>
      <c r="AF298" s="49">
        <f ca="1">IF(AND(E298=1,G298=0),Inputs!$B$3,AD298)</f>
        <v>0</v>
      </c>
      <c r="AG298" s="49">
        <f ca="1">IF(AND(E298=1,G298=0),Inputs!$B$3,AE298)</f>
        <v>0</v>
      </c>
    </row>
    <row r="299" spans="1:33" x14ac:dyDescent="0.25">
      <c r="A299" s="6">
        <f>'Salary and Rating'!A300</f>
        <v>0</v>
      </c>
      <c r="B299" s="6">
        <f>'Salary and Rating'!B300</f>
        <v>0</v>
      </c>
      <c r="C299" s="14">
        <f ca="1">'2012-2013'!AF299</f>
        <v>0</v>
      </c>
      <c r="D299" s="44">
        <f ca="1">IF('2012-2013'!G299=0,0,'2012-2013'!D299+1)</f>
        <v>0</v>
      </c>
      <c r="E299" s="48">
        <f>'2012-2013'!E299</f>
        <v>0</v>
      </c>
      <c r="F299" s="42">
        <f ca="1">IF('Salary and Rating'!F300=1,VLOOKUP(D299,'Attrition Probabilities'!$A$5:$E$45,2,TRUE),IF('Salary and Rating'!F300=2,VLOOKUP(D299,'Attrition Probabilities'!$A$5:$E$45,3,TRUE),IF('Salary and Rating'!F300=3,VLOOKUP(D299,'Attrition Probabilities'!$A$5:$E$45,4,TRUE),IF('Salary and Rating'!F300=4,VLOOKUP(D299,'Attrition Probabilities'!$A$5:$E$45,5,TRUE),0))))</f>
        <v>0</v>
      </c>
      <c r="G299" s="48">
        <f t="shared" ca="1" si="20"/>
        <v>0</v>
      </c>
      <c r="H299" s="48">
        <f ca="1">IF(E299=0,0,IF(RAND()&lt;'Demand Component Probability'!$B$4,1,0))</f>
        <v>0</v>
      </c>
      <c r="I299" s="48">
        <f ca="1">IF(E299=0,0,IF(RAND()&lt;'Demand Component Probability'!$B$5,1,0))</f>
        <v>0</v>
      </c>
      <c r="J299" s="48">
        <f ca="1">IF(E299=0,0,IF(RAND()&lt;'Demand Component Probability'!$B$6,1,0))</f>
        <v>0</v>
      </c>
      <c r="K299" s="48">
        <f ca="1">'Salary and Rating'!L300</f>
        <v>0</v>
      </c>
      <c r="L299" s="48">
        <f ca="1">IFERROR(IF(VLOOKUP(K299,Inputs!$A$20:$G$29,3,FALSE)="Stipend Award",VLOOKUP(K299,Inputs!$A$7:$G$16,3,FALSE),0),0)</f>
        <v>0</v>
      </c>
      <c r="M299" s="48">
        <f ca="1">IFERROR(IF(VLOOKUP(K299,Inputs!$A$20:$G$29,4,FALSE)="Stipend Award",VLOOKUP(K299,Inputs!$A$7:$G$16,4,FALSE),0),0)</f>
        <v>0</v>
      </c>
      <c r="N299" s="48">
        <f ca="1">IFERROR(IF(H299=1,IF(VLOOKUP(K299,Inputs!$A$20:$G$29,5,FALSE)="Stipend Award",VLOOKUP(K299,Inputs!$A$7:$G$16,5,FALSE),0),0),0)</f>
        <v>0</v>
      </c>
      <c r="O299" s="48">
        <f ca="1">IFERROR(IF(I299=1,IF(VLOOKUP(K299,Inputs!$A$20:$G$29,6,FALSE)="Stipend Award",VLOOKUP(K299,Inputs!$A$7:$G$16,6,FALSE),0),0),0)</f>
        <v>0</v>
      </c>
      <c r="P299" s="48">
        <f ca="1">IFERROR(IF(J299=1,IF(VLOOKUP(K299,Inputs!$A$20:$G$29,7,FALSE)="Stipend Award",VLOOKUP(K299,Inputs!$A$7:$G$16,7,FALSE),0),0),0)</f>
        <v>0</v>
      </c>
      <c r="Q299" s="48">
        <f ca="1">IFERROR(IF(VLOOKUP(K299,Inputs!$A$20:$G$29,3,FALSE)="Base Increase",VLOOKUP(K299,Inputs!$A$7:$G$16,3,FALSE),0),0)</f>
        <v>0</v>
      </c>
      <c r="R299" s="48">
        <f ca="1">IFERROR(IF(VLOOKUP(K299,Inputs!$A$20:$G$29,4,FALSE)="Base Increase",VLOOKUP(K299,Inputs!$A$7:$G$16,4,FALSE),0),0)</f>
        <v>0</v>
      </c>
      <c r="S299" s="48">
        <f ca="1">IFERROR(IF(H299=1,IF(VLOOKUP(K299,Inputs!$A$20:$G$29,5,FALSE)="Base Increase",VLOOKUP(K299,Inputs!$A$7:$G$16,5,FALSE),0),0),0)</f>
        <v>0</v>
      </c>
      <c r="T299" s="48">
        <f ca="1">IFERROR(IF(I299=1,IF(VLOOKUP(K299,Inputs!$A$20:$G$29,6,FALSE)="Base Increase",VLOOKUP(K299,Inputs!$A$7:$G$16,6,FALSE),0),0),0)</f>
        <v>0</v>
      </c>
      <c r="U299" s="48">
        <f ca="1">IFERROR(IF(J299=1,IF(VLOOKUP(K299,Inputs!$A$20:$G$29,7,FALSE)="Base Increase",VLOOKUP(K299,Inputs!$A$7:$G$16,7,FALSE),0),0),0)</f>
        <v>0</v>
      </c>
      <c r="V299" s="48">
        <f t="shared" ca="1" si="21"/>
        <v>0</v>
      </c>
      <c r="W299" s="48">
        <f t="shared" ca="1" si="22"/>
        <v>0</v>
      </c>
      <c r="X299" s="48">
        <f t="shared" ca="1" si="23"/>
        <v>0</v>
      </c>
      <c r="Y299" s="48">
        <f t="shared" ca="1" si="24"/>
        <v>0</v>
      </c>
      <c r="Z299" s="48">
        <f ca="1">IF(AND(K299&lt;=4,X299&gt;Inputs!$B$32),MAX(C299,Inputs!$B$32),X299)</f>
        <v>0</v>
      </c>
      <c r="AA299" s="48">
        <f ca="1">IF(AND(K299&lt;=4,Y299&gt;Inputs!$B$32),MAX(C299,Inputs!$B$32),Y299)</f>
        <v>0</v>
      </c>
      <c r="AB299" s="48">
        <f ca="1">IF(AND(K299&lt;=7,Z299&gt;Inputs!$B$33),MAX(C299,Inputs!$B$33),Z299)</f>
        <v>0</v>
      </c>
      <c r="AC299" s="48">
        <f ca="1">IF(Y299&gt;Inputs!$B$34,Inputs!$B$34,AA299)</f>
        <v>0</v>
      </c>
      <c r="AD299" s="48">
        <f ca="1">IF(AB299&gt;Inputs!$B$34,Inputs!$B$34,AB299)</f>
        <v>0</v>
      </c>
      <c r="AE299" s="48">
        <f ca="1">IF(AC299&gt;Inputs!$B$34,Inputs!$B$34,AC299)</f>
        <v>0</v>
      </c>
      <c r="AF299" s="49">
        <f ca="1">IF(AND(E299=1,G299=0),Inputs!$B$3,AD299)</f>
        <v>0</v>
      </c>
      <c r="AG299" s="49">
        <f ca="1">IF(AND(E299=1,G299=0),Inputs!$B$3,AE299)</f>
        <v>0</v>
      </c>
    </row>
    <row r="300" spans="1:33" x14ac:dyDescent="0.25">
      <c r="A300" s="6">
        <f>'Salary and Rating'!A301</f>
        <v>0</v>
      </c>
      <c r="B300" s="6">
        <f>'Salary and Rating'!B301</f>
        <v>0</v>
      </c>
      <c r="C300" s="14">
        <f ca="1">'2012-2013'!AF300</f>
        <v>0</v>
      </c>
      <c r="D300" s="44">
        <f ca="1">IF('2012-2013'!G300=0,0,'2012-2013'!D300+1)</f>
        <v>0</v>
      </c>
      <c r="E300" s="48">
        <f>'2012-2013'!E300</f>
        <v>0</v>
      </c>
      <c r="F300" s="42">
        <f ca="1">IF('Salary and Rating'!F301=1,VLOOKUP(D300,'Attrition Probabilities'!$A$5:$E$45,2,TRUE),IF('Salary and Rating'!F301=2,VLOOKUP(D300,'Attrition Probabilities'!$A$5:$E$45,3,TRUE),IF('Salary and Rating'!F301=3,VLOOKUP(D300,'Attrition Probabilities'!$A$5:$E$45,4,TRUE),IF('Salary and Rating'!F301=4,VLOOKUP(D300,'Attrition Probabilities'!$A$5:$E$45,5,TRUE),0))))</f>
        <v>0</v>
      </c>
      <c r="G300" s="48">
        <f t="shared" ca="1" si="20"/>
        <v>0</v>
      </c>
      <c r="H300" s="48">
        <f ca="1">IF(E300=0,0,IF(RAND()&lt;'Demand Component Probability'!$B$4,1,0))</f>
        <v>0</v>
      </c>
      <c r="I300" s="48">
        <f ca="1">IF(E300=0,0,IF(RAND()&lt;'Demand Component Probability'!$B$5,1,0))</f>
        <v>0</v>
      </c>
      <c r="J300" s="48">
        <f ca="1">IF(E300=0,0,IF(RAND()&lt;'Demand Component Probability'!$B$6,1,0))</f>
        <v>0</v>
      </c>
      <c r="K300" s="48">
        <f ca="1">'Salary and Rating'!L301</f>
        <v>0</v>
      </c>
      <c r="L300" s="48">
        <f ca="1">IFERROR(IF(VLOOKUP(K300,Inputs!$A$20:$G$29,3,FALSE)="Stipend Award",VLOOKUP(K300,Inputs!$A$7:$G$16,3,FALSE),0),0)</f>
        <v>0</v>
      </c>
      <c r="M300" s="48">
        <f ca="1">IFERROR(IF(VLOOKUP(K300,Inputs!$A$20:$G$29,4,FALSE)="Stipend Award",VLOOKUP(K300,Inputs!$A$7:$G$16,4,FALSE),0),0)</f>
        <v>0</v>
      </c>
      <c r="N300" s="48">
        <f ca="1">IFERROR(IF(H300=1,IF(VLOOKUP(K300,Inputs!$A$20:$G$29,5,FALSE)="Stipend Award",VLOOKUP(K300,Inputs!$A$7:$G$16,5,FALSE),0),0),0)</f>
        <v>0</v>
      </c>
      <c r="O300" s="48">
        <f ca="1">IFERROR(IF(I300=1,IF(VLOOKUP(K300,Inputs!$A$20:$G$29,6,FALSE)="Stipend Award",VLOOKUP(K300,Inputs!$A$7:$G$16,6,FALSE),0),0),0)</f>
        <v>0</v>
      </c>
      <c r="P300" s="48">
        <f ca="1">IFERROR(IF(J300=1,IF(VLOOKUP(K300,Inputs!$A$20:$G$29,7,FALSE)="Stipend Award",VLOOKUP(K300,Inputs!$A$7:$G$16,7,FALSE),0),0),0)</f>
        <v>0</v>
      </c>
      <c r="Q300" s="48">
        <f ca="1">IFERROR(IF(VLOOKUP(K300,Inputs!$A$20:$G$29,3,FALSE)="Base Increase",VLOOKUP(K300,Inputs!$A$7:$G$16,3,FALSE),0),0)</f>
        <v>0</v>
      </c>
      <c r="R300" s="48">
        <f ca="1">IFERROR(IF(VLOOKUP(K300,Inputs!$A$20:$G$29,4,FALSE)="Base Increase",VLOOKUP(K300,Inputs!$A$7:$G$16,4,FALSE),0),0)</f>
        <v>0</v>
      </c>
      <c r="S300" s="48">
        <f ca="1">IFERROR(IF(H300=1,IF(VLOOKUP(K300,Inputs!$A$20:$G$29,5,FALSE)="Base Increase",VLOOKUP(K300,Inputs!$A$7:$G$16,5,FALSE),0),0),0)</f>
        <v>0</v>
      </c>
      <c r="T300" s="48">
        <f ca="1">IFERROR(IF(I300=1,IF(VLOOKUP(K300,Inputs!$A$20:$G$29,6,FALSE)="Base Increase",VLOOKUP(K300,Inputs!$A$7:$G$16,6,FALSE),0),0),0)</f>
        <v>0</v>
      </c>
      <c r="U300" s="48">
        <f ca="1">IFERROR(IF(J300=1,IF(VLOOKUP(K300,Inputs!$A$20:$G$29,7,FALSE)="Base Increase",VLOOKUP(K300,Inputs!$A$7:$G$16,7,FALSE),0),0),0)</f>
        <v>0</v>
      </c>
      <c r="V300" s="48">
        <f t="shared" ca="1" si="21"/>
        <v>0</v>
      </c>
      <c r="W300" s="48">
        <f t="shared" ca="1" si="22"/>
        <v>0</v>
      </c>
      <c r="X300" s="48">
        <f t="shared" ca="1" si="23"/>
        <v>0</v>
      </c>
      <c r="Y300" s="48">
        <f t="shared" ca="1" si="24"/>
        <v>0</v>
      </c>
      <c r="Z300" s="48">
        <f ca="1">IF(AND(K300&lt;=4,X300&gt;Inputs!$B$32),MAX(C300,Inputs!$B$32),X300)</f>
        <v>0</v>
      </c>
      <c r="AA300" s="48">
        <f ca="1">IF(AND(K300&lt;=4,Y300&gt;Inputs!$B$32),MAX(C300,Inputs!$B$32),Y300)</f>
        <v>0</v>
      </c>
      <c r="AB300" s="48">
        <f ca="1">IF(AND(K300&lt;=7,Z300&gt;Inputs!$B$33),MAX(C300,Inputs!$B$33),Z300)</f>
        <v>0</v>
      </c>
      <c r="AC300" s="48">
        <f ca="1">IF(Y300&gt;Inputs!$B$34,Inputs!$B$34,AA300)</f>
        <v>0</v>
      </c>
      <c r="AD300" s="48">
        <f ca="1">IF(AB300&gt;Inputs!$B$34,Inputs!$B$34,AB300)</f>
        <v>0</v>
      </c>
      <c r="AE300" s="48">
        <f ca="1">IF(AC300&gt;Inputs!$B$34,Inputs!$B$34,AC300)</f>
        <v>0</v>
      </c>
      <c r="AF300" s="49">
        <f ca="1">IF(AND(E300=1,G300=0),Inputs!$B$3,AD300)</f>
        <v>0</v>
      </c>
      <c r="AG300" s="49">
        <f ca="1">IF(AND(E300=1,G300=0),Inputs!$B$3,AE300)</f>
        <v>0</v>
      </c>
    </row>
    <row r="301" spans="1:33" x14ac:dyDescent="0.25">
      <c r="A301" s="6">
        <f>'Salary and Rating'!A302</f>
        <v>0</v>
      </c>
      <c r="B301" s="6">
        <f>'Salary and Rating'!B302</f>
        <v>0</v>
      </c>
      <c r="C301" s="14">
        <f ca="1">'2012-2013'!AF301</f>
        <v>0</v>
      </c>
      <c r="D301" s="44">
        <f ca="1">IF('2012-2013'!G301=0,0,'2012-2013'!D301+1)</f>
        <v>0</v>
      </c>
      <c r="E301" s="48">
        <f>'2012-2013'!E301</f>
        <v>0</v>
      </c>
      <c r="F301" s="42">
        <f ca="1">IF('Salary and Rating'!F302=1,VLOOKUP(D301,'Attrition Probabilities'!$A$5:$E$45,2,TRUE),IF('Salary and Rating'!F302=2,VLOOKUP(D301,'Attrition Probabilities'!$A$5:$E$45,3,TRUE),IF('Salary and Rating'!F302=3,VLOOKUP(D301,'Attrition Probabilities'!$A$5:$E$45,4,TRUE),IF('Salary and Rating'!F302=4,VLOOKUP(D301,'Attrition Probabilities'!$A$5:$E$45,5,TRUE),0))))</f>
        <v>0</v>
      </c>
      <c r="G301" s="48">
        <f t="shared" ca="1" si="20"/>
        <v>0</v>
      </c>
      <c r="H301" s="48">
        <f ca="1">IF(E301=0,0,IF(RAND()&lt;'Demand Component Probability'!$B$4,1,0))</f>
        <v>0</v>
      </c>
      <c r="I301" s="48">
        <f ca="1">IF(E301=0,0,IF(RAND()&lt;'Demand Component Probability'!$B$5,1,0))</f>
        <v>0</v>
      </c>
      <c r="J301" s="48">
        <f ca="1">IF(E301=0,0,IF(RAND()&lt;'Demand Component Probability'!$B$6,1,0))</f>
        <v>0</v>
      </c>
      <c r="K301" s="48">
        <f ca="1">'Salary and Rating'!L302</f>
        <v>0</v>
      </c>
      <c r="L301" s="48">
        <f ca="1">IFERROR(IF(VLOOKUP(K301,Inputs!$A$20:$G$29,3,FALSE)="Stipend Award",VLOOKUP(K301,Inputs!$A$7:$G$16,3,FALSE),0),0)</f>
        <v>0</v>
      </c>
      <c r="M301" s="48">
        <f ca="1">IFERROR(IF(VLOOKUP(K301,Inputs!$A$20:$G$29,4,FALSE)="Stipend Award",VLOOKUP(K301,Inputs!$A$7:$G$16,4,FALSE),0),0)</f>
        <v>0</v>
      </c>
      <c r="N301" s="48">
        <f ca="1">IFERROR(IF(H301=1,IF(VLOOKUP(K301,Inputs!$A$20:$G$29,5,FALSE)="Stipend Award",VLOOKUP(K301,Inputs!$A$7:$G$16,5,FALSE),0),0),0)</f>
        <v>0</v>
      </c>
      <c r="O301" s="48">
        <f ca="1">IFERROR(IF(I301=1,IF(VLOOKUP(K301,Inputs!$A$20:$G$29,6,FALSE)="Stipend Award",VLOOKUP(K301,Inputs!$A$7:$G$16,6,FALSE),0),0),0)</f>
        <v>0</v>
      </c>
      <c r="P301" s="48">
        <f ca="1">IFERROR(IF(J301=1,IF(VLOOKUP(K301,Inputs!$A$20:$G$29,7,FALSE)="Stipend Award",VLOOKUP(K301,Inputs!$A$7:$G$16,7,FALSE),0),0),0)</f>
        <v>0</v>
      </c>
      <c r="Q301" s="48">
        <f ca="1">IFERROR(IF(VLOOKUP(K301,Inputs!$A$20:$G$29,3,FALSE)="Base Increase",VLOOKUP(K301,Inputs!$A$7:$G$16,3,FALSE),0),0)</f>
        <v>0</v>
      </c>
      <c r="R301" s="48">
        <f ca="1">IFERROR(IF(VLOOKUP(K301,Inputs!$A$20:$G$29,4,FALSE)="Base Increase",VLOOKUP(K301,Inputs!$A$7:$G$16,4,FALSE),0),0)</f>
        <v>0</v>
      </c>
      <c r="S301" s="48">
        <f ca="1">IFERROR(IF(H301=1,IF(VLOOKUP(K301,Inputs!$A$20:$G$29,5,FALSE)="Base Increase",VLOOKUP(K301,Inputs!$A$7:$G$16,5,FALSE),0),0),0)</f>
        <v>0</v>
      </c>
      <c r="T301" s="48">
        <f ca="1">IFERROR(IF(I301=1,IF(VLOOKUP(K301,Inputs!$A$20:$G$29,6,FALSE)="Base Increase",VLOOKUP(K301,Inputs!$A$7:$G$16,6,FALSE),0),0),0)</f>
        <v>0</v>
      </c>
      <c r="U301" s="48">
        <f ca="1">IFERROR(IF(J301=1,IF(VLOOKUP(K301,Inputs!$A$20:$G$29,7,FALSE)="Base Increase",VLOOKUP(K301,Inputs!$A$7:$G$16,7,FALSE),0),0),0)</f>
        <v>0</v>
      </c>
      <c r="V301" s="48">
        <f t="shared" ca="1" si="21"/>
        <v>0</v>
      </c>
      <c r="W301" s="48">
        <f t="shared" ca="1" si="22"/>
        <v>0</v>
      </c>
      <c r="X301" s="48">
        <f t="shared" ca="1" si="23"/>
        <v>0</v>
      </c>
      <c r="Y301" s="48">
        <f t="shared" ca="1" si="24"/>
        <v>0</v>
      </c>
      <c r="Z301" s="48">
        <f ca="1">IF(AND(K301&lt;=4,X301&gt;Inputs!$B$32),MAX(C301,Inputs!$B$32),X301)</f>
        <v>0</v>
      </c>
      <c r="AA301" s="48">
        <f ca="1">IF(AND(K301&lt;=4,Y301&gt;Inputs!$B$32),MAX(C301,Inputs!$B$32),Y301)</f>
        <v>0</v>
      </c>
      <c r="AB301" s="48">
        <f ca="1">IF(AND(K301&lt;=7,Z301&gt;Inputs!$B$33),MAX(C301,Inputs!$B$33),Z301)</f>
        <v>0</v>
      </c>
      <c r="AC301" s="48">
        <f ca="1">IF(Y301&gt;Inputs!$B$34,Inputs!$B$34,AA301)</f>
        <v>0</v>
      </c>
      <c r="AD301" s="48">
        <f ca="1">IF(AB301&gt;Inputs!$B$34,Inputs!$B$34,AB301)</f>
        <v>0</v>
      </c>
      <c r="AE301" s="48">
        <f ca="1">IF(AC301&gt;Inputs!$B$34,Inputs!$B$34,AC301)</f>
        <v>0</v>
      </c>
      <c r="AF301" s="49">
        <f ca="1">IF(AND(E301=1,G301=0),Inputs!$B$3,AD301)</f>
        <v>0</v>
      </c>
      <c r="AG301" s="49">
        <f ca="1">IF(AND(E301=1,G301=0),Inputs!$B$3,AE301)</f>
        <v>0</v>
      </c>
    </row>
    <row r="302" spans="1:33" x14ac:dyDescent="0.25">
      <c r="A302" s="6">
        <f>'Salary and Rating'!A303</f>
        <v>0</v>
      </c>
      <c r="B302" s="6">
        <f>'Salary and Rating'!B303</f>
        <v>0</v>
      </c>
      <c r="C302" s="14">
        <f ca="1">'2012-2013'!AF302</f>
        <v>0</v>
      </c>
      <c r="D302" s="44">
        <f ca="1">IF('2012-2013'!G302=0,0,'2012-2013'!D302+1)</f>
        <v>0</v>
      </c>
      <c r="E302" s="48">
        <f>'2012-2013'!E302</f>
        <v>0</v>
      </c>
      <c r="F302" s="42">
        <f ca="1">IF('Salary and Rating'!F303=1,VLOOKUP(D302,'Attrition Probabilities'!$A$5:$E$45,2,TRUE),IF('Salary and Rating'!F303=2,VLOOKUP(D302,'Attrition Probabilities'!$A$5:$E$45,3,TRUE),IF('Salary and Rating'!F303=3,VLOOKUP(D302,'Attrition Probabilities'!$A$5:$E$45,4,TRUE),IF('Salary and Rating'!F303=4,VLOOKUP(D302,'Attrition Probabilities'!$A$5:$E$45,5,TRUE),0))))</f>
        <v>0</v>
      </c>
      <c r="G302" s="48">
        <f t="shared" ca="1" si="20"/>
        <v>0</v>
      </c>
      <c r="H302" s="48">
        <f ca="1">IF(E302=0,0,IF(RAND()&lt;'Demand Component Probability'!$B$4,1,0))</f>
        <v>0</v>
      </c>
      <c r="I302" s="48">
        <f ca="1">IF(E302=0,0,IF(RAND()&lt;'Demand Component Probability'!$B$5,1,0))</f>
        <v>0</v>
      </c>
      <c r="J302" s="48">
        <f ca="1">IF(E302=0,0,IF(RAND()&lt;'Demand Component Probability'!$B$6,1,0))</f>
        <v>0</v>
      </c>
      <c r="K302" s="48">
        <f ca="1">'Salary and Rating'!L303</f>
        <v>0</v>
      </c>
      <c r="L302" s="48">
        <f ca="1">IFERROR(IF(VLOOKUP(K302,Inputs!$A$20:$G$29,3,FALSE)="Stipend Award",VLOOKUP(K302,Inputs!$A$7:$G$16,3,FALSE),0),0)</f>
        <v>0</v>
      </c>
      <c r="M302" s="48">
        <f ca="1">IFERROR(IF(VLOOKUP(K302,Inputs!$A$20:$G$29,4,FALSE)="Stipend Award",VLOOKUP(K302,Inputs!$A$7:$G$16,4,FALSE),0),0)</f>
        <v>0</v>
      </c>
      <c r="N302" s="48">
        <f ca="1">IFERROR(IF(H302=1,IF(VLOOKUP(K302,Inputs!$A$20:$G$29,5,FALSE)="Stipend Award",VLOOKUP(K302,Inputs!$A$7:$G$16,5,FALSE),0),0),0)</f>
        <v>0</v>
      </c>
      <c r="O302" s="48">
        <f ca="1">IFERROR(IF(I302=1,IF(VLOOKUP(K302,Inputs!$A$20:$G$29,6,FALSE)="Stipend Award",VLOOKUP(K302,Inputs!$A$7:$G$16,6,FALSE),0),0),0)</f>
        <v>0</v>
      </c>
      <c r="P302" s="48">
        <f ca="1">IFERROR(IF(J302=1,IF(VLOOKUP(K302,Inputs!$A$20:$G$29,7,FALSE)="Stipend Award",VLOOKUP(K302,Inputs!$A$7:$G$16,7,FALSE),0),0),0)</f>
        <v>0</v>
      </c>
      <c r="Q302" s="48">
        <f ca="1">IFERROR(IF(VLOOKUP(K302,Inputs!$A$20:$G$29,3,FALSE)="Base Increase",VLOOKUP(K302,Inputs!$A$7:$G$16,3,FALSE),0),0)</f>
        <v>0</v>
      </c>
      <c r="R302" s="48">
        <f ca="1">IFERROR(IF(VLOOKUP(K302,Inputs!$A$20:$G$29,4,FALSE)="Base Increase",VLOOKUP(K302,Inputs!$A$7:$G$16,4,FALSE),0),0)</f>
        <v>0</v>
      </c>
      <c r="S302" s="48">
        <f ca="1">IFERROR(IF(H302=1,IF(VLOOKUP(K302,Inputs!$A$20:$G$29,5,FALSE)="Base Increase",VLOOKUP(K302,Inputs!$A$7:$G$16,5,FALSE),0),0),0)</f>
        <v>0</v>
      </c>
      <c r="T302" s="48">
        <f ca="1">IFERROR(IF(I302=1,IF(VLOOKUP(K302,Inputs!$A$20:$G$29,6,FALSE)="Base Increase",VLOOKUP(K302,Inputs!$A$7:$G$16,6,FALSE),0),0),0)</f>
        <v>0</v>
      </c>
      <c r="U302" s="48">
        <f ca="1">IFERROR(IF(J302=1,IF(VLOOKUP(K302,Inputs!$A$20:$G$29,7,FALSE)="Base Increase",VLOOKUP(K302,Inputs!$A$7:$G$16,7,FALSE),0),0),0)</f>
        <v>0</v>
      </c>
      <c r="V302" s="48">
        <f t="shared" ca="1" si="21"/>
        <v>0</v>
      </c>
      <c r="W302" s="48">
        <f t="shared" ca="1" si="22"/>
        <v>0</v>
      </c>
      <c r="X302" s="48">
        <f t="shared" ca="1" si="23"/>
        <v>0</v>
      </c>
      <c r="Y302" s="48">
        <f t="shared" ca="1" si="24"/>
        <v>0</v>
      </c>
      <c r="Z302" s="48">
        <f ca="1">IF(AND(K302&lt;=4,X302&gt;Inputs!$B$32),MAX(C302,Inputs!$B$32),X302)</f>
        <v>0</v>
      </c>
      <c r="AA302" s="48">
        <f ca="1">IF(AND(K302&lt;=4,Y302&gt;Inputs!$B$32),MAX(C302,Inputs!$B$32),Y302)</f>
        <v>0</v>
      </c>
      <c r="AB302" s="48">
        <f ca="1">IF(AND(K302&lt;=7,Z302&gt;Inputs!$B$33),MAX(C302,Inputs!$B$33),Z302)</f>
        <v>0</v>
      </c>
      <c r="AC302" s="48">
        <f ca="1">IF(Y302&gt;Inputs!$B$34,Inputs!$B$34,AA302)</f>
        <v>0</v>
      </c>
      <c r="AD302" s="48">
        <f ca="1">IF(AB302&gt;Inputs!$B$34,Inputs!$B$34,AB302)</f>
        <v>0</v>
      </c>
      <c r="AE302" s="48">
        <f ca="1">IF(AC302&gt;Inputs!$B$34,Inputs!$B$34,AC302)</f>
        <v>0</v>
      </c>
      <c r="AF302" s="49">
        <f ca="1">IF(AND(E302=1,G302=0),Inputs!$B$3,AD302)</f>
        <v>0</v>
      </c>
      <c r="AG302" s="49">
        <f ca="1">IF(AND(E302=1,G302=0),Inputs!$B$3,AE302)</f>
        <v>0</v>
      </c>
    </row>
    <row r="303" spans="1:33" x14ac:dyDescent="0.25">
      <c r="A303" s="6">
        <f>'Salary and Rating'!A304</f>
        <v>0</v>
      </c>
      <c r="B303" s="6">
        <f>'Salary and Rating'!B304</f>
        <v>0</v>
      </c>
      <c r="C303" s="14">
        <f ca="1">'2012-2013'!AF303</f>
        <v>0</v>
      </c>
      <c r="D303" s="44">
        <f ca="1">IF('2012-2013'!G303=0,0,'2012-2013'!D303+1)</f>
        <v>0</v>
      </c>
      <c r="E303" s="48">
        <f>'2012-2013'!E303</f>
        <v>0</v>
      </c>
      <c r="F303" s="42">
        <f ca="1">IF('Salary and Rating'!F304=1,VLOOKUP(D303,'Attrition Probabilities'!$A$5:$E$45,2,TRUE),IF('Salary and Rating'!F304=2,VLOOKUP(D303,'Attrition Probabilities'!$A$5:$E$45,3,TRUE),IF('Salary and Rating'!F304=3,VLOOKUP(D303,'Attrition Probabilities'!$A$5:$E$45,4,TRUE),IF('Salary and Rating'!F304=4,VLOOKUP(D303,'Attrition Probabilities'!$A$5:$E$45,5,TRUE),0))))</f>
        <v>0</v>
      </c>
      <c r="G303" s="48">
        <f t="shared" ca="1" si="20"/>
        <v>0</v>
      </c>
      <c r="H303" s="48">
        <f ca="1">IF(E303=0,0,IF(RAND()&lt;'Demand Component Probability'!$B$4,1,0))</f>
        <v>0</v>
      </c>
      <c r="I303" s="48">
        <f ca="1">IF(E303=0,0,IF(RAND()&lt;'Demand Component Probability'!$B$5,1,0))</f>
        <v>0</v>
      </c>
      <c r="J303" s="48">
        <f ca="1">IF(E303=0,0,IF(RAND()&lt;'Demand Component Probability'!$B$6,1,0))</f>
        <v>0</v>
      </c>
      <c r="K303" s="48">
        <f ca="1">'Salary and Rating'!L304</f>
        <v>0</v>
      </c>
      <c r="L303" s="48">
        <f ca="1">IFERROR(IF(VLOOKUP(K303,Inputs!$A$20:$G$29,3,FALSE)="Stipend Award",VLOOKUP(K303,Inputs!$A$7:$G$16,3,FALSE),0),0)</f>
        <v>0</v>
      </c>
      <c r="M303" s="48">
        <f ca="1">IFERROR(IF(VLOOKUP(K303,Inputs!$A$20:$G$29,4,FALSE)="Stipend Award",VLOOKUP(K303,Inputs!$A$7:$G$16,4,FALSE),0),0)</f>
        <v>0</v>
      </c>
      <c r="N303" s="48">
        <f ca="1">IFERROR(IF(H303=1,IF(VLOOKUP(K303,Inputs!$A$20:$G$29,5,FALSE)="Stipend Award",VLOOKUP(K303,Inputs!$A$7:$G$16,5,FALSE),0),0),0)</f>
        <v>0</v>
      </c>
      <c r="O303" s="48">
        <f ca="1">IFERROR(IF(I303=1,IF(VLOOKUP(K303,Inputs!$A$20:$G$29,6,FALSE)="Stipend Award",VLOOKUP(K303,Inputs!$A$7:$G$16,6,FALSE),0),0),0)</f>
        <v>0</v>
      </c>
      <c r="P303" s="48">
        <f ca="1">IFERROR(IF(J303=1,IF(VLOOKUP(K303,Inputs!$A$20:$G$29,7,FALSE)="Stipend Award",VLOOKUP(K303,Inputs!$A$7:$G$16,7,FALSE),0),0),0)</f>
        <v>0</v>
      </c>
      <c r="Q303" s="48">
        <f ca="1">IFERROR(IF(VLOOKUP(K303,Inputs!$A$20:$G$29,3,FALSE)="Base Increase",VLOOKUP(K303,Inputs!$A$7:$G$16,3,FALSE),0),0)</f>
        <v>0</v>
      </c>
      <c r="R303" s="48">
        <f ca="1">IFERROR(IF(VLOOKUP(K303,Inputs!$A$20:$G$29,4,FALSE)="Base Increase",VLOOKUP(K303,Inputs!$A$7:$G$16,4,FALSE),0),0)</f>
        <v>0</v>
      </c>
      <c r="S303" s="48">
        <f ca="1">IFERROR(IF(H303=1,IF(VLOOKUP(K303,Inputs!$A$20:$G$29,5,FALSE)="Base Increase",VLOOKUP(K303,Inputs!$A$7:$G$16,5,FALSE),0),0),0)</f>
        <v>0</v>
      </c>
      <c r="T303" s="48">
        <f ca="1">IFERROR(IF(I303=1,IF(VLOOKUP(K303,Inputs!$A$20:$G$29,6,FALSE)="Base Increase",VLOOKUP(K303,Inputs!$A$7:$G$16,6,FALSE),0),0),0)</f>
        <v>0</v>
      </c>
      <c r="U303" s="48">
        <f ca="1">IFERROR(IF(J303=1,IF(VLOOKUP(K303,Inputs!$A$20:$G$29,7,FALSE)="Base Increase",VLOOKUP(K303,Inputs!$A$7:$G$16,7,FALSE),0),0),0)</f>
        <v>0</v>
      </c>
      <c r="V303" s="48">
        <f t="shared" ca="1" si="21"/>
        <v>0</v>
      </c>
      <c r="W303" s="48">
        <f t="shared" ca="1" si="22"/>
        <v>0</v>
      </c>
      <c r="X303" s="48">
        <f t="shared" ca="1" si="23"/>
        <v>0</v>
      </c>
      <c r="Y303" s="48">
        <f t="shared" ca="1" si="24"/>
        <v>0</v>
      </c>
      <c r="Z303" s="48">
        <f ca="1">IF(AND(K303&lt;=4,X303&gt;Inputs!$B$32),MAX(C303,Inputs!$B$32),X303)</f>
        <v>0</v>
      </c>
      <c r="AA303" s="48">
        <f ca="1">IF(AND(K303&lt;=4,Y303&gt;Inputs!$B$32),MAX(C303,Inputs!$B$32),Y303)</f>
        <v>0</v>
      </c>
      <c r="AB303" s="48">
        <f ca="1">IF(AND(K303&lt;=7,Z303&gt;Inputs!$B$33),MAX(C303,Inputs!$B$33),Z303)</f>
        <v>0</v>
      </c>
      <c r="AC303" s="48">
        <f ca="1">IF(Y303&gt;Inputs!$B$34,Inputs!$B$34,AA303)</f>
        <v>0</v>
      </c>
      <c r="AD303" s="48">
        <f ca="1">IF(AB303&gt;Inputs!$B$34,Inputs!$B$34,AB303)</f>
        <v>0</v>
      </c>
      <c r="AE303" s="48">
        <f ca="1">IF(AC303&gt;Inputs!$B$34,Inputs!$B$34,AC303)</f>
        <v>0</v>
      </c>
      <c r="AF303" s="49">
        <f ca="1">IF(AND(E303=1,G303=0),Inputs!$B$3,AD303)</f>
        <v>0</v>
      </c>
      <c r="AG303" s="49">
        <f ca="1">IF(AND(E303=1,G303=0),Inputs!$B$3,AE303)</f>
        <v>0</v>
      </c>
    </row>
    <row r="304" spans="1:33" x14ac:dyDescent="0.25">
      <c r="C304" s="7"/>
      <c r="D304" s="7"/>
    </row>
    <row r="305" spans="3:4" x14ac:dyDescent="0.25">
      <c r="C305" s="7"/>
      <c r="D305" s="7"/>
    </row>
    <row r="306" spans="3:4" x14ac:dyDescent="0.25">
      <c r="C306" s="7"/>
      <c r="D306" s="7"/>
    </row>
    <row r="307" spans="3:4" x14ac:dyDescent="0.25">
      <c r="C307" s="7"/>
      <c r="D307" s="7"/>
    </row>
    <row r="308" spans="3:4" x14ac:dyDescent="0.25">
      <c r="C308" s="7"/>
      <c r="D308" s="7"/>
    </row>
    <row r="309" spans="3:4" x14ac:dyDescent="0.25">
      <c r="C309" s="7"/>
      <c r="D309" s="7"/>
    </row>
    <row r="310" spans="3:4" x14ac:dyDescent="0.25">
      <c r="C310" s="7"/>
      <c r="D310" s="7"/>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10"/>
  <sheetViews>
    <sheetView showGridLines="0" topLeftCell="S1" workbookViewId="0">
      <selection activeCell="AG1" sqref="AG1:AG1048576"/>
    </sheetView>
  </sheetViews>
  <sheetFormatPr defaultRowHeight="15" x14ac:dyDescent="0.25"/>
  <cols>
    <col min="1" max="1" width="44.7109375" bestFit="1" customWidth="1"/>
    <col min="2" max="2" width="13.85546875" bestFit="1" customWidth="1"/>
    <col min="3" max="3" width="7.5703125" bestFit="1" customWidth="1"/>
    <col min="4" max="4" width="7.5703125" customWidth="1"/>
    <col min="5" max="6" width="20" customWidth="1"/>
    <col min="7" max="7" width="16.7109375" customWidth="1"/>
    <col min="8" max="10" width="14" bestFit="1" customWidth="1"/>
    <col min="11" max="11" width="8.85546875" bestFit="1" customWidth="1"/>
    <col min="12" max="12" width="7.28515625" bestFit="1" customWidth="1"/>
    <col min="13" max="13" width="8" bestFit="1" customWidth="1"/>
    <col min="14" max="16" width="10.42578125" bestFit="1" customWidth="1"/>
    <col min="17" max="17" width="8" bestFit="1" customWidth="1"/>
    <col min="18" max="18" width="8.7109375" bestFit="1" customWidth="1"/>
    <col min="19" max="21" width="11.140625" bestFit="1" customWidth="1"/>
    <col min="22" max="22" width="15.85546875" bestFit="1" customWidth="1"/>
    <col min="23" max="23" width="13.140625" bestFit="1" customWidth="1"/>
    <col min="24" max="24" width="11.140625" bestFit="1" customWidth="1"/>
    <col min="25" max="25" width="11.42578125" bestFit="1" customWidth="1"/>
    <col min="26" max="26" width="11.140625" bestFit="1" customWidth="1"/>
    <col min="27" max="27" width="11.42578125" bestFit="1" customWidth="1"/>
    <col min="28" max="28" width="11.140625" bestFit="1" customWidth="1"/>
    <col min="29" max="29" width="11.42578125" bestFit="1" customWidth="1"/>
    <col min="30" max="30" width="11.140625" bestFit="1" customWidth="1"/>
    <col min="31" max="31" width="11.42578125" bestFit="1" customWidth="1"/>
    <col min="32" max="32" width="14.5703125" bestFit="1" customWidth="1"/>
    <col min="33" max="33" width="14.85546875" bestFit="1" customWidth="1"/>
    <col min="35" max="35" width="17.5703125" bestFit="1" customWidth="1"/>
    <col min="36" max="36" width="8.5703125" bestFit="1" customWidth="1"/>
  </cols>
  <sheetData>
    <row r="1" spans="1:36" x14ac:dyDescent="0.25">
      <c r="A1" s="2" t="s">
        <v>78</v>
      </c>
    </row>
    <row r="2" spans="1:36" x14ac:dyDescent="0.25">
      <c r="G2" s="7"/>
    </row>
    <row r="3" spans="1:36" x14ac:dyDescent="0.25">
      <c r="A3" s="9" t="s">
        <v>17</v>
      </c>
      <c r="B3" s="9" t="s">
        <v>18</v>
      </c>
      <c r="C3" s="9" t="s">
        <v>19</v>
      </c>
      <c r="D3" s="9" t="s">
        <v>123</v>
      </c>
      <c r="E3" s="9" t="s">
        <v>94</v>
      </c>
      <c r="F3" s="39" t="s">
        <v>101</v>
      </c>
      <c r="G3" s="9" t="s">
        <v>95</v>
      </c>
      <c r="H3" s="9" t="s">
        <v>41</v>
      </c>
      <c r="I3" s="9" t="s">
        <v>42</v>
      </c>
      <c r="J3" s="9" t="s">
        <v>43</v>
      </c>
      <c r="K3" s="9" t="s">
        <v>40</v>
      </c>
      <c r="L3" s="9" t="s">
        <v>44</v>
      </c>
      <c r="M3" s="9" t="s">
        <v>45</v>
      </c>
      <c r="N3" s="9" t="s">
        <v>46</v>
      </c>
      <c r="O3" s="9" t="s">
        <v>47</v>
      </c>
      <c r="P3" s="9" t="s">
        <v>48</v>
      </c>
      <c r="Q3" s="9" t="s">
        <v>49</v>
      </c>
      <c r="R3" s="9" t="s">
        <v>50</v>
      </c>
      <c r="S3" s="9" t="s">
        <v>51</v>
      </c>
      <c r="T3" s="9" t="s">
        <v>52</v>
      </c>
      <c r="U3" s="9" t="s">
        <v>53</v>
      </c>
      <c r="V3" s="9" t="s">
        <v>54</v>
      </c>
      <c r="W3" s="9" t="s">
        <v>7</v>
      </c>
      <c r="X3" s="9" t="s">
        <v>55</v>
      </c>
      <c r="Y3" s="9" t="s">
        <v>56</v>
      </c>
      <c r="Z3" s="9" t="s">
        <v>57</v>
      </c>
      <c r="AA3" s="9" t="s">
        <v>58</v>
      </c>
      <c r="AB3" s="9" t="s">
        <v>64</v>
      </c>
      <c r="AC3" s="9" t="s">
        <v>65</v>
      </c>
      <c r="AD3" s="9" t="s">
        <v>83</v>
      </c>
      <c r="AE3" s="9" t="s">
        <v>84</v>
      </c>
      <c r="AF3" s="10" t="s">
        <v>70</v>
      </c>
      <c r="AG3" s="10" t="s">
        <v>71</v>
      </c>
      <c r="AI3" s="1" t="s">
        <v>61</v>
      </c>
      <c r="AJ3" s="13">
        <f ca="1">Budget!B8+'2013-2014'!AJ4</f>
        <v>550702</v>
      </c>
    </row>
    <row r="4" spans="1:36" x14ac:dyDescent="0.25">
      <c r="A4" s="1">
        <f>'Salary and Rating'!A5</f>
        <v>1</v>
      </c>
      <c r="B4" s="1" t="str">
        <f>'Salary and Rating'!B5</f>
        <v>Teacher 1</v>
      </c>
      <c r="C4" s="13">
        <f ca="1">'2013-2014'!AF4</f>
        <v>46100</v>
      </c>
      <c r="D4" s="44">
        <f ca="1">IF('2013-2014'!G4=0,0,'2013-2014'!D4+1)</f>
        <v>2</v>
      </c>
      <c r="E4" s="5">
        <f>'2012-2013'!E4</f>
        <v>1</v>
      </c>
      <c r="F4" s="42">
        <f ca="1">IF('Salary and Rating'!G5=1,VLOOKUP(D4,'Attrition Probabilities'!$A$5:$E$45,2,TRUE),IF('Salary and Rating'!G5=2,VLOOKUP(D4,'Attrition Probabilities'!$A$5:$E$45,3,TRUE),IF('Salary and Rating'!G5=3,VLOOKUP(D4,'Attrition Probabilities'!$A$5:$E$45,4,TRUE),IF('Salary and Rating'!G5=4,VLOOKUP(D4,'Attrition Probabilities'!$A$5:$E$45,5,TRUE),0))))</f>
        <v>0.13</v>
      </c>
      <c r="G4" s="5">
        <f ca="1">IF(E4=0,0,IF(RAND()&lt;F4,0,1))</f>
        <v>1</v>
      </c>
      <c r="H4" s="5">
        <f ca="1">IF(E4=0,0,IF(RAND()&lt;F4,0,1))</f>
        <v>1</v>
      </c>
      <c r="I4" s="5">
        <f ca="1">IF(E4=0,0,IF(RAND()&lt;'Demand Component Probability'!$B$4,1,0))</f>
        <v>0</v>
      </c>
      <c r="J4" s="5">
        <f ca="1">IF(E4=0,0,IF(RAND()&lt;'Demand Component Probability'!$B$6,1,0))</f>
        <v>0</v>
      </c>
      <c r="K4" s="5">
        <f ca="1">'Salary and Rating'!M5</f>
        <v>4</v>
      </c>
      <c r="L4" s="5">
        <f ca="1">IFERROR(IF(VLOOKUP(K4,Inputs!$A$20:$G$29,3,FALSE)="Stipend Award",VLOOKUP(K4,Inputs!$A$7:$G$16,3,FALSE),0),0)</f>
        <v>50</v>
      </c>
      <c r="M4" s="5">
        <f ca="1">IFERROR(IF(VLOOKUP(K4,Inputs!$A$20:$G$29,4,FALSE)="Stipend Award",VLOOKUP(K4,Inputs!$A$7:$G$16,4,FALSE),0),0)</f>
        <v>50</v>
      </c>
      <c r="N4" s="5">
        <f ca="1">IFERROR(IF(H4=1,IF(VLOOKUP(K4,Inputs!$A$20:$G$29,5,FALSE)="Stipend Award",VLOOKUP(K4,Inputs!$A$7:$G$16,5,FALSE),0),0),0)</f>
        <v>50</v>
      </c>
      <c r="O4" s="5">
        <f ca="1">IFERROR(IF(I4=1,IF(VLOOKUP(K4,Inputs!$A$20:$G$29,6,FALSE)="Stipend Award",VLOOKUP(K4,Inputs!$A$7:$G$16,6,FALSE),0),0),0)</f>
        <v>0</v>
      </c>
      <c r="P4" s="5">
        <f ca="1">IFERROR(IF(J4=1,IF(VLOOKUP(K4,Inputs!$A$20:$G$29,7,FALSE)="Stipend Award",VLOOKUP(K4,Inputs!$A$7:$G$16,7,FALSE),0),0),0)</f>
        <v>0</v>
      </c>
      <c r="Q4" s="5">
        <f ca="1">IFERROR(IF(VLOOKUP(K4,Inputs!$A$20:$G$29,3,FALSE)="Base Increase",VLOOKUP(K4,Inputs!$A$7:$G$16,3,FALSE),0),0)</f>
        <v>0</v>
      </c>
      <c r="R4" s="5">
        <f ca="1">IFERROR(IF(VLOOKUP(K4,Inputs!$A$20:$G$29,4,FALSE)="Base Increase",VLOOKUP(K4,Inputs!$A$7:$G$16,4,FALSE),0),0)</f>
        <v>0</v>
      </c>
      <c r="S4" s="5">
        <f ca="1">IFERROR(IF(H4=1,IF(VLOOKUP(K4,Inputs!$A$20:$G$29,5,FALSE)="Base Increase",VLOOKUP(K4,Inputs!$A$7:$G$16,5,FALSE),0),0),0)</f>
        <v>0</v>
      </c>
      <c r="T4" s="5">
        <f ca="1">IFERROR(IF(I4=1,IF(VLOOKUP(K4,Inputs!$A$20:$G$29,6,FALSE)="Base Increase",VLOOKUP(K4,Inputs!$A$7:$G$16,6,FALSE),0),0),0)</f>
        <v>0</v>
      </c>
      <c r="U4" s="5">
        <f ca="1">IFERROR(IF(J4=1,IF(VLOOKUP(K4,Inputs!$A$20:$G$29,7,FALSE)="Base Increase",VLOOKUP(K4,Inputs!$A$7:$G$16,7,FALSE),0),0),0)</f>
        <v>0</v>
      </c>
      <c r="V4" s="5">
        <f ca="1">SUM(L4:P4)</f>
        <v>150</v>
      </c>
      <c r="W4" s="5">
        <f ca="1">SUM(Q4:U4)</f>
        <v>0</v>
      </c>
      <c r="X4" s="5">
        <f ca="1">W4+C4</f>
        <v>46100</v>
      </c>
      <c r="Y4" s="5">
        <f ca="1">W4+V4+C4</f>
        <v>46250</v>
      </c>
      <c r="Z4" s="5">
        <f ca="1">IF(AND(K4&lt;=4,X4&gt;Inputs!$B$32),MAX(C4,Inputs!$B$32),X4)</f>
        <v>46100</v>
      </c>
      <c r="AA4" s="5">
        <f ca="1">IF(AND(K4&lt;=4,Y4&gt;Inputs!$B$32),MAX(C4,Inputs!$B$32),Y4)</f>
        <v>46250</v>
      </c>
      <c r="AB4" s="5">
        <f ca="1">IF(AND(K4&lt;=7,Z4&gt;Inputs!$B$33),MAX(C4,Inputs!$B$33),Z4)</f>
        <v>46100</v>
      </c>
      <c r="AC4" s="5">
        <f ca="1">IF(AND(K4&lt;=7,AA4&gt;Inputs!$B$33),MAX(C4,Inputs!$B$33),AA4)</f>
        <v>46250</v>
      </c>
      <c r="AD4" s="5">
        <f ca="1">IF(AB4&gt;Inputs!$B$34,Inputs!$B$34,AB4)</f>
        <v>46100</v>
      </c>
      <c r="AE4" s="5">
        <f ca="1">IF(AC4&gt;Inputs!$B$34,Inputs!$B$34,AC4)</f>
        <v>46250</v>
      </c>
      <c r="AF4" s="11">
        <f ca="1">IF(AND(E4=1,G4=0),Inputs!$B$3,AD4)</f>
        <v>46100</v>
      </c>
      <c r="AG4" s="11">
        <f ca="1">IF(AND(E4=1,G4=0),Inputs!$B$3,AE4)</f>
        <v>46250</v>
      </c>
      <c r="AI4" s="1" t="s">
        <v>62</v>
      </c>
      <c r="AJ4" s="13">
        <f ca="1">AJ3-SUM(AG:AG)</f>
        <v>41494</v>
      </c>
    </row>
    <row r="5" spans="1:36" x14ac:dyDescent="0.25">
      <c r="A5" s="1">
        <f>'Salary and Rating'!A6</f>
        <v>2</v>
      </c>
      <c r="B5" s="1" t="str">
        <f>'Salary and Rating'!B6</f>
        <v>Teacher 2</v>
      </c>
      <c r="C5" s="13">
        <f ca="1">'2013-2014'!AF5</f>
        <v>47884</v>
      </c>
      <c r="D5" s="44">
        <f ca="1">IF('2013-2014'!G5=0,0,'2013-2014'!D5+1)</f>
        <v>10</v>
      </c>
      <c r="E5" s="5">
        <f>'2012-2013'!E5</f>
        <v>1</v>
      </c>
      <c r="F5" s="42">
        <f ca="1">IF('Salary and Rating'!G6=1,VLOOKUP(D5,'Attrition Probabilities'!$A$5:$E$45,2,TRUE),IF('Salary and Rating'!G6=2,VLOOKUP(D5,'Attrition Probabilities'!$A$5:$E$45,3,TRUE),IF('Salary and Rating'!G6=3,VLOOKUP(D5,'Attrition Probabilities'!$A$5:$E$45,4,TRUE),IF('Salary and Rating'!G6=4,VLOOKUP(D5,'Attrition Probabilities'!$A$5:$E$45,5,TRUE),0))))</f>
        <v>0.01</v>
      </c>
      <c r="G5" s="5">
        <f t="shared" ref="G5:G68" ca="1" si="0">IF(E5=0,0,IF(RAND()&lt;F5,0,1))</f>
        <v>1</v>
      </c>
      <c r="H5" s="5">
        <f t="shared" ref="H5:H68" ca="1" si="1">IF(E5=0,0,IF(RAND()&lt;F5,0,1))</f>
        <v>1</v>
      </c>
      <c r="I5" s="5">
        <f ca="1">IF(E5=0,0,IF(RAND()&lt;'Demand Component Probability'!$B$4,1,0))</f>
        <v>0</v>
      </c>
      <c r="J5" s="5">
        <f ca="1">IF(E5=0,0,IF(RAND()&lt;'Demand Component Probability'!$B$6,1,0))</f>
        <v>0</v>
      </c>
      <c r="K5" s="5">
        <f ca="1">'Salary and Rating'!M6</f>
        <v>7</v>
      </c>
      <c r="L5" s="5">
        <f ca="1">IFERROR(IF(VLOOKUP(K5,Inputs!$A$20:$G$29,3,FALSE)="Stipend Award",VLOOKUP(K5,Inputs!$A$7:$G$16,3,FALSE),0),0)</f>
        <v>0</v>
      </c>
      <c r="M5" s="5">
        <f ca="1">IFERROR(IF(VLOOKUP(K5,Inputs!$A$20:$G$29,4,FALSE)="Stipend Award",VLOOKUP(K5,Inputs!$A$7:$G$16,4,FALSE),0),0)</f>
        <v>0</v>
      </c>
      <c r="N5" s="5">
        <f ca="1">IFERROR(IF(H5=1,IF(VLOOKUP(K5,Inputs!$A$20:$G$29,5,FALSE)="Stipend Award",VLOOKUP(K5,Inputs!$A$7:$G$16,5,FALSE),0),0),0)</f>
        <v>200</v>
      </c>
      <c r="O5" s="5">
        <f ca="1">IFERROR(IF(I5=1,IF(VLOOKUP(K5,Inputs!$A$20:$G$29,6,FALSE)="Stipend Award",VLOOKUP(K5,Inputs!$A$7:$G$16,6,FALSE),0),0),0)</f>
        <v>0</v>
      </c>
      <c r="P5" s="5">
        <f ca="1">IFERROR(IF(J5=1,IF(VLOOKUP(K5,Inputs!$A$20:$G$29,7,FALSE)="Stipend Award",VLOOKUP(K5,Inputs!$A$7:$G$16,7,FALSE),0),0),0)</f>
        <v>0</v>
      </c>
      <c r="Q5" s="5">
        <f ca="1">IFERROR(IF(VLOOKUP(K5,Inputs!$A$20:$G$29,3,FALSE)="Base Increase",VLOOKUP(K5,Inputs!$A$7:$G$16,3,FALSE),0),0)</f>
        <v>400</v>
      </c>
      <c r="R5" s="5">
        <f ca="1">IFERROR(IF(VLOOKUP(K5,Inputs!$A$20:$G$29,4,FALSE)="Base Increase",VLOOKUP(K5,Inputs!$A$7:$G$16,4,FALSE),0),0)</f>
        <v>200</v>
      </c>
      <c r="S5" s="5">
        <f ca="1">IFERROR(IF(H5=1,IF(VLOOKUP(K5,Inputs!$A$20:$G$29,5,FALSE)="Base Increase",VLOOKUP(K5,Inputs!$A$7:$G$16,5,FALSE),0),0),0)</f>
        <v>0</v>
      </c>
      <c r="T5" s="5">
        <f ca="1">IFERROR(IF(I5=1,IF(VLOOKUP(K5,Inputs!$A$20:$G$29,6,FALSE)="Base Increase",VLOOKUP(K5,Inputs!$A$7:$G$16,6,FALSE),0),0),0)</f>
        <v>0</v>
      </c>
      <c r="U5" s="5">
        <f ca="1">IFERROR(IF(J5=1,IF(VLOOKUP(K5,Inputs!$A$20:$G$29,7,FALSE)="Base Increase",VLOOKUP(K5,Inputs!$A$7:$G$16,7,FALSE),0),0),0)</f>
        <v>0</v>
      </c>
      <c r="V5" s="5">
        <f t="shared" ref="V5:V68" ca="1" si="2">SUM(L5:P5)</f>
        <v>200</v>
      </c>
      <c r="W5" s="5">
        <f t="shared" ref="W5:W68" ca="1" si="3">SUM(Q5:U5)</f>
        <v>600</v>
      </c>
      <c r="X5" s="5">
        <f t="shared" ref="X5:X68" ca="1" si="4">W5+C5</f>
        <v>48484</v>
      </c>
      <c r="Y5" s="5">
        <f t="shared" ref="Y5:Y68" ca="1" si="5">W5+V5+C5</f>
        <v>48684</v>
      </c>
      <c r="Z5" s="5">
        <f ca="1">IF(AND(K5&lt;=4,X5&gt;Inputs!$B$32),MAX(C5,Inputs!$B$32),X5)</f>
        <v>48484</v>
      </c>
      <c r="AA5" s="5">
        <f ca="1">IF(AND(K5&lt;=4,Y5&gt;Inputs!$B$32),MAX(C5,Inputs!$B$32),Y5)</f>
        <v>48684</v>
      </c>
      <c r="AB5" s="5">
        <f ca="1">IF(AND(K5&lt;=7,Z5&gt;Inputs!$B$33),MAX(C5,Inputs!$B$33),Z5)</f>
        <v>48484</v>
      </c>
      <c r="AC5" s="5">
        <f ca="1">IF(Y5&gt;Inputs!$B$34,Inputs!$B$34,AA5)</f>
        <v>48684</v>
      </c>
      <c r="AD5" s="5">
        <f ca="1">IF(AB5&gt;Inputs!$B$34,Inputs!$B$34,AB5)</f>
        <v>48484</v>
      </c>
      <c r="AE5" s="5">
        <f ca="1">IF(AC5&gt;Inputs!$B$34,Inputs!$B$34,AC5)</f>
        <v>48684</v>
      </c>
      <c r="AF5" s="11">
        <f ca="1">IF(AND(E5=1,G5=0),Inputs!$B$3,AD5)</f>
        <v>48484</v>
      </c>
      <c r="AG5" s="11">
        <f ca="1">IF(AND(E5=1,G5=0),Inputs!$B$3,AE5)</f>
        <v>48684</v>
      </c>
      <c r="AI5" s="1" t="s">
        <v>63</v>
      </c>
      <c r="AJ5" s="12" t="str">
        <f ca="1">IF(AND(AJ4&gt;0,'2013-2014'!AJ5="YES"),"YES","NO")</f>
        <v>YES</v>
      </c>
    </row>
    <row r="6" spans="1:36" x14ac:dyDescent="0.25">
      <c r="A6" s="1">
        <f>'Salary and Rating'!A7</f>
        <v>3</v>
      </c>
      <c r="B6" s="1" t="str">
        <f>'Salary and Rating'!B7</f>
        <v>Teacher 3</v>
      </c>
      <c r="C6" s="13">
        <f ca="1">'2013-2014'!AF6</f>
        <v>49444</v>
      </c>
      <c r="D6" s="44">
        <f ca="1">IF('2013-2014'!G6=0,0,'2013-2014'!D6+1)</f>
        <v>12</v>
      </c>
      <c r="E6" s="5">
        <f>'2012-2013'!E6</f>
        <v>1</v>
      </c>
      <c r="F6" s="42">
        <f ca="1">IF('Salary and Rating'!G7=1,VLOOKUP(D6,'Attrition Probabilities'!$A$5:$E$45,2,TRUE),IF('Salary and Rating'!G7=2,VLOOKUP(D6,'Attrition Probabilities'!$A$5:$E$45,3,TRUE),IF('Salary and Rating'!G7=3,VLOOKUP(D6,'Attrition Probabilities'!$A$5:$E$45,4,TRUE),IF('Salary and Rating'!G7=4,VLOOKUP(D6,'Attrition Probabilities'!$A$5:$E$45,5,TRUE),0))))</f>
        <v>0.01</v>
      </c>
      <c r="G6" s="5">
        <f t="shared" ca="1" si="0"/>
        <v>1</v>
      </c>
      <c r="H6" s="5">
        <f t="shared" ca="1" si="1"/>
        <v>1</v>
      </c>
      <c r="I6" s="5">
        <f ca="1">IF(E6=0,0,IF(RAND()&lt;'Demand Component Probability'!$B$4,1,0))</f>
        <v>0</v>
      </c>
      <c r="J6" s="5">
        <f ca="1">IF(E6=0,0,IF(RAND()&lt;'Demand Component Probability'!$B$6,1,0))</f>
        <v>1</v>
      </c>
      <c r="K6" s="5">
        <f ca="1">'Salary and Rating'!M7</f>
        <v>10</v>
      </c>
      <c r="L6" s="5">
        <f ca="1">IFERROR(IF(VLOOKUP(K6,Inputs!$A$20:$G$29,3,FALSE)="Stipend Award",VLOOKUP(K6,Inputs!$A$7:$G$16,3,FALSE),0),0)</f>
        <v>0</v>
      </c>
      <c r="M6" s="5">
        <f ca="1">IFERROR(IF(VLOOKUP(K6,Inputs!$A$20:$G$29,4,FALSE)="Stipend Award",VLOOKUP(K6,Inputs!$A$7:$G$16,4,FALSE),0),0)</f>
        <v>0</v>
      </c>
      <c r="N6" s="5">
        <f ca="1">IFERROR(IF(H6=1,IF(VLOOKUP(K6,Inputs!$A$20:$G$29,5,FALSE)="Stipend Award",VLOOKUP(K6,Inputs!$A$7:$G$16,5,FALSE),0),0),0)</f>
        <v>300</v>
      </c>
      <c r="O6" s="5">
        <f ca="1">IFERROR(IF(I6=1,IF(VLOOKUP(K6,Inputs!$A$20:$G$29,6,FALSE)="Stipend Award",VLOOKUP(K6,Inputs!$A$7:$G$16,6,FALSE),0),0),0)</f>
        <v>0</v>
      </c>
      <c r="P6" s="5">
        <f ca="1">IFERROR(IF(J6=1,IF(VLOOKUP(K6,Inputs!$A$20:$G$29,7,FALSE)="Stipend Award",VLOOKUP(K6,Inputs!$A$7:$G$16,7,FALSE),0),0),0)</f>
        <v>0</v>
      </c>
      <c r="Q6" s="5">
        <f ca="1">IFERROR(IF(VLOOKUP(K6,Inputs!$A$20:$G$29,3,FALSE)="Base Increase",VLOOKUP(K6,Inputs!$A$7:$G$16,3,FALSE),0),0)</f>
        <v>600</v>
      </c>
      <c r="R6" s="5">
        <f ca="1">IFERROR(IF(VLOOKUP(K6,Inputs!$A$20:$G$29,4,FALSE)="Base Increase",VLOOKUP(K6,Inputs!$A$7:$G$16,4,FALSE),0),0)</f>
        <v>300</v>
      </c>
      <c r="S6" s="5">
        <f ca="1">IFERROR(IF(H6=1,IF(VLOOKUP(K6,Inputs!$A$20:$G$29,5,FALSE)="Base Increase",VLOOKUP(K6,Inputs!$A$7:$G$16,5,FALSE),0),0),0)</f>
        <v>0</v>
      </c>
      <c r="T6" s="5">
        <f ca="1">IFERROR(IF(I6=1,IF(VLOOKUP(K6,Inputs!$A$20:$G$29,6,FALSE)="Base Increase",VLOOKUP(K6,Inputs!$A$7:$G$16,6,FALSE),0),0),0)</f>
        <v>0</v>
      </c>
      <c r="U6" s="5">
        <f ca="1">IFERROR(IF(J6=1,IF(VLOOKUP(K6,Inputs!$A$20:$G$29,7,FALSE)="Base Increase",VLOOKUP(K6,Inputs!$A$7:$G$16,7,FALSE),0),0),0)</f>
        <v>0</v>
      </c>
      <c r="V6" s="5">
        <f t="shared" ca="1" si="2"/>
        <v>300</v>
      </c>
      <c r="W6" s="5">
        <f t="shared" ca="1" si="3"/>
        <v>900</v>
      </c>
      <c r="X6" s="5">
        <f t="shared" ca="1" si="4"/>
        <v>50344</v>
      </c>
      <c r="Y6" s="5">
        <f t="shared" ca="1" si="5"/>
        <v>50644</v>
      </c>
      <c r="Z6" s="5">
        <f ca="1">IF(AND(K6&lt;=4,X6&gt;Inputs!$B$32),MAX(C6,Inputs!$B$32),X6)</f>
        <v>50344</v>
      </c>
      <c r="AA6" s="5">
        <f ca="1">IF(AND(K6&lt;=4,Y6&gt;Inputs!$B$32),MAX(C6,Inputs!$B$32),Y6)</f>
        <v>50644</v>
      </c>
      <c r="AB6" s="5">
        <f ca="1">IF(AND(K6&lt;=7,Z6&gt;Inputs!$B$33),MAX(C6,Inputs!$B$33),Z6)</f>
        <v>50344</v>
      </c>
      <c r="AC6" s="5">
        <f ca="1">IF(Y6&gt;Inputs!$B$34,Inputs!$B$34,AA6)</f>
        <v>50644</v>
      </c>
      <c r="AD6" s="5">
        <f ca="1">IF(AB6&gt;Inputs!$B$34,Inputs!$B$34,AB6)</f>
        <v>50344</v>
      </c>
      <c r="AE6" s="5">
        <f ca="1">IF(AC6&gt;Inputs!$B$34,Inputs!$B$34,AC6)</f>
        <v>50644</v>
      </c>
      <c r="AF6" s="11">
        <f ca="1">IF(AND(E6=1,G6=0),Inputs!$B$3,AD6)</f>
        <v>50344</v>
      </c>
      <c r="AG6" s="11">
        <f ca="1">IF(AND(E6=1,G6=0),Inputs!$B$3,AE6)</f>
        <v>50644</v>
      </c>
    </row>
    <row r="7" spans="1:36" x14ac:dyDescent="0.25">
      <c r="A7" s="1">
        <f>'Salary and Rating'!A8</f>
        <v>4</v>
      </c>
      <c r="B7" s="1" t="str">
        <f>'Salary and Rating'!B8</f>
        <v>Teacher 4</v>
      </c>
      <c r="C7" s="13">
        <f ca="1">'2013-2014'!AF7</f>
        <v>51724</v>
      </c>
      <c r="D7" s="44">
        <f ca="1">IF('2013-2014'!G7=0,0,'2013-2014'!D7+1)</f>
        <v>18</v>
      </c>
      <c r="E7" s="5">
        <f>'2012-2013'!E7</f>
        <v>1</v>
      </c>
      <c r="F7" s="42">
        <f ca="1">IF('Salary and Rating'!G8=1,VLOOKUP(D7,'Attrition Probabilities'!$A$5:$E$45,2,TRUE),IF('Salary and Rating'!G8=2,VLOOKUP(D7,'Attrition Probabilities'!$A$5:$E$45,3,TRUE),IF('Salary and Rating'!G8=3,VLOOKUP(D7,'Attrition Probabilities'!$A$5:$E$45,4,TRUE),IF('Salary and Rating'!G8=4,VLOOKUP(D7,'Attrition Probabilities'!$A$5:$E$45,5,TRUE),0))))</f>
        <v>0.01</v>
      </c>
      <c r="G7" s="5">
        <f t="shared" ca="1" si="0"/>
        <v>1</v>
      </c>
      <c r="H7" s="5">
        <f t="shared" ca="1" si="1"/>
        <v>1</v>
      </c>
      <c r="I7" s="5">
        <f ca="1">IF(E7=0,0,IF(RAND()&lt;'Demand Component Probability'!$B$4,1,0))</f>
        <v>0</v>
      </c>
      <c r="J7" s="5">
        <f ca="1">IF(E7=0,0,IF(RAND()&lt;'Demand Component Probability'!$B$6,1,0))</f>
        <v>0</v>
      </c>
      <c r="K7" s="5">
        <f ca="1">'Salary and Rating'!M8</f>
        <v>8</v>
      </c>
      <c r="L7" s="5">
        <f ca="1">IFERROR(IF(VLOOKUP(K7,Inputs!$A$20:$G$29,3,FALSE)="Stipend Award",VLOOKUP(K7,Inputs!$A$7:$G$16,3,FALSE),0),0)</f>
        <v>0</v>
      </c>
      <c r="M7" s="5">
        <f ca="1">IFERROR(IF(VLOOKUP(K7,Inputs!$A$20:$G$29,4,FALSE)="Stipend Award",VLOOKUP(K7,Inputs!$A$7:$G$16,4,FALSE),0),0)</f>
        <v>0</v>
      </c>
      <c r="N7" s="5">
        <f ca="1">IFERROR(IF(H7=1,IF(VLOOKUP(K7,Inputs!$A$20:$G$29,5,FALSE)="Stipend Award",VLOOKUP(K7,Inputs!$A$7:$G$16,5,FALSE),0),0),0)</f>
        <v>200</v>
      </c>
      <c r="O7" s="5">
        <f ca="1">IFERROR(IF(I7=1,IF(VLOOKUP(K7,Inputs!$A$20:$G$29,6,FALSE)="Stipend Award",VLOOKUP(K7,Inputs!$A$7:$G$16,6,FALSE),0),0),0)</f>
        <v>0</v>
      </c>
      <c r="P7" s="5">
        <f ca="1">IFERROR(IF(J7=1,IF(VLOOKUP(K7,Inputs!$A$20:$G$29,7,FALSE)="Stipend Award",VLOOKUP(K7,Inputs!$A$7:$G$16,7,FALSE),0),0),0)</f>
        <v>0</v>
      </c>
      <c r="Q7" s="5">
        <f ca="1">IFERROR(IF(VLOOKUP(K7,Inputs!$A$20:$G$29,3,FALSE)="Base Increase",VLOOKUP(K7,Inputs!$A$7:$G$16,3,FALSE),0),0)</f>
        <v>400</v>
      </c>
      <c r="R7" s="5">
        <f ca="1">IFERROR(IF(VLOOKUP(K7,Inputs!$A$20:$G$29,4,FALSE)="Base Increase",VLOOKUP(K7,Inputs!$A$7:$G$16,4,FALSE),0),0)</f>
        <v>200</v>
      </c>
      <c r="S7" s="5">
        <f ca="1">IFERROR(IF(H7=1,IF(VLOOKUP(K7,Inputs!$A$20:$G$29,5,FALSE)="Base Increase",VLOOKUP(K7,Inputs!$A$7:$G$16,5,FALSE),0),0),0)</f>
        <v>0</v>
      </c>
      <c r="T7" s="5">
        <f ca="1">IFERROR(IF(I7=1,IF(VLOOKUP(K7,Inputs!$A$20:$G$29,6,FALSE)="Base Increase",VLOOKUP(K7,Inputs!$A$7:$G$16,6,FALSE),0),0),0)</f>
        <v>0</v>
      </c>
      <c r="U7" s="5">
        <f ca="1">IFERROR(IF(J7=1,IF(VLOOKUP(K7,Inputs!$A$20:$G$29,7,FALSE)="Base Increase",VLOOKUP(K7,Inputs!$A$7:$G$16,7,FALSE),0),0),0)</f>
        <v>0</v>
      </c>
      <c r="V7" s="5">
        <f t="shared" ca="1" si="2"/>
        <v>200</v>
      </c>
      <c r="W7" s="5">
        <f t="shared" ca="1" si="3"/>
        <v>600</v>
      </c>
      <c r="X7" s="5">
        <f t="shared" ca="1" si="4"/>
        <v>52324</v>
      </c>
      <c r="Y7" s="5">
        <f t="shared" ca="1" si="5"/>
        <v>52524</v>
      </c>
      <c r="Z7" s="5">
        <f ca="1">IF(AND(K7&lt;=4,X7&gt;Inputs!$B$32),MAX(C7,Inputs!$B$32),X7)</f>
        <v>52324</v>
      </c>
      <c r="AA7" s="5">
        <f ca="1">IF(AND(K7&lt;=4,Y7&gt;Inputs!$B$32),MAX(C7,Inputs!$B$32),Y7)</f>
        <v>52524</v>
      </c>
      <c r="AB7" s="5">
        <f ca="1">IF(AND(K7&lt;=7,Z7&gt;Inputs!$B$33),MAX(C7,Inputs!$B$33),Z7)</f>
        <v>52324</v>
      </c>
      <c r="AC7" s="5">
        <f ca="1">IF(Y7&gt;Inputs!$B$34,Inputs!$B$34,AA7)</f>
        <v>52524</v>
      </c>
      <c r="AD7" s="5">
        <f ca="1">IF(AB7&gt;Inputs!$B$34,Inputs!$B$34,AB7)</f>
        <v>52324</v>
      </c>
      <c r="AE7" s="5">
        <f ca="1">IF(AC7&gt;Inputs!$B$34,Inputs!$B$34,AC7)</f>
        <v>52524</v>
      </c>
      <c r="AF7" s="11">
        <f ca="1">IF(AND(E7=1,G7=0),Inputs!$B$3,AD7)</f>
        <v>52324</v>
      </c>
      <c r="AG7" s="11">
        <f ca="1">IF(AND(E7=1,G7=0),Inputs!$B$3,AE7)</f>
        <v>52524</v>
      </c>
    </row>
    <row r="8" spans="1:36" x14ac:dyDescent="0.25">
      <c r="A8" s="1">
        <f>'Salary and Rating'!A9</f>
        <v>5</v>
      </c>
      <c r="B8" s="1" t="str">
        <f>'Salary and Rating'!B9</f>
        <v>Teacher 5</v>
      </c>
      <c r="C8" s="13">
        <f ca="1">'2013-2014'!AF8</f>
        <v>52204</v>
      </c>
      <c r="D8" s="44">
        <f ca="1">IF('2013-2014'!G8=0,0,'2013-2014'!D8+1)</f>
        <v>19</v>
      </c>
      <c r="E8" s="5">
        <f>'2012-2013'!E8</f>
        <v>1</v>
      </c>
      <c r="F8" s="42">
        <f ca="1">IF('Salary and Rating'!G9=1,VLOOKUP(D8,'Attrition Probabilities'!$A$5:$E$45,2,TRUE),IF('Salary and Rating'!G9=2,VLOOKUP(D8,'Attrition Probabilities'!$A$5:$E$45,3,TRUE),IF('Salary and Rating'!G9=3,VLOOKUP(D8,'Attrition Probabilities'!$A$5:$E$45,4,TRUE),IF('Salary and Rating'!G9=4,VLOOKUP(D8,'Attrition Probabilities'!$A$5:$E$45,5,TRUE),0))))</f>
        <v>0.01</v>
      </c>
      <c r="G8" s="5">
        <f t="shared" ca="1" si="0"/>
        <v>1</v>
      </c>
      <c r="H8" s="5">
        <f t="shared" ca="1" si="1"/>
        <v>1</v>
      </c>
      <c r="I8" s="5">
        <f ca="1">IF(E8=0,0,IF(RAND()&lt;'Demand Component Probability'!$B$4,1,0))</f>
        <v>0</v>
      </c>
      <c r="J8" s="5">
        <f ca="1">IF(E8=0,0,IF(RAND()&lt;'Demand Component Probability'!$B$6,1,0))</f>
        <v>0</v>
      </c>
      <c r="K8" s="5">
        <f ca="1">'Salary and Rating'!M9</f>
        <v>7</v>
      </c>
      <c r="L8" s="5">
        <f ca="1">IFERROR(IF(VLOOKUP(K8,Inputs!$A$20:$G$29,3,FALSE)="Stipend Award",VLOOKUP(K8,Inputs!$A$7:$G$16,3,FALSE),0),0)</f>
        <v>0</v>
      </c>
      <c r="M8" s="5">
        <f ca="1">IFERROR(IF(VLOOKUP(K8,Inputs!$A$20:$G$29,4,FALSE)="Stipend Award",VLOOKUP(K8,Inputs!$A$7:$G$16,4,FALSE),0),0)</f>
        <v>0</v>
      </c>
      <c r="N8" s="5">
        <f ca="1">IFERROR(IF(H8=1,IF(VLOOKUP(K8,Inputs!$A$20:$G$29,5,FALSE)="Stipend Award",VLOOKUP(K8,Inputs!$A$7:$G$16,5,FALSE),0),0),0)</f>
        <v>200</v>
      </c>
      <c r="O8" s="5">
        <f ca="1">IFERROR(IF(I8=1,IF(VLOOKUP(K8,Inputs!$A$20:$G$29,6,FALSE)="Stipend Award",VLOOKUP(K8,Inputs!$A$7:$G$16,6,FALSE),0),0),0)</f>
        <v>0</v>
      </c>
      <c r="P8" s="5">
        <f ca="1">IFERROR(IF(J8=1,IF(VLOOKUP(K8,Inputs!$A$20:$G$29,7,FALSE)="Stipend Award",VLOOKUP(K8,Inputs!$A$7:$G$16,7,FALSE),0),0),0)</f>
        <v>0</v>
      </c>
      <c r="Q8" s="5">
        <f ca="1">IFERROR(IF(VLOOKUP(K8,Inputs!$A$20:$G$29,3,FALSE)="Base Increase",VLOOKUP(K8,Inputs!$A$7:$G$16,3,FALSE),0),0)</f>
        <v>400</v>
      </c>
      <c r="R8" s="5">
        <f ca="1">IFERROR(IF(VLOOKUP(K8,Inputs!$A$20:$G$29,4,FALSE)="Base Increase",VLOOKUP(K8,Inputs!$A$7:$G$16,4,FALSE),0),0)</f>
        <v>200</v>
      </c>
      <c r="S8" s="5">
        <f ca="1">IFERROR(IF(H8=1,IF(VLOOKUP(K8,Inputs!$A$20:$G$29,5,FALSE)="Base Increase",VLOOKUP(K8,Inputs!$A$7:$G$16,5,FALSE),0),0),0)</f>
        <v>0</v>
      </c>
      <c r="T8" s="5">
        <f ca="1">IFERROR(IF(I8=1,IF(VLOOKUP(K8,Inputs!$A$20:$G$29,6,FALSE)="Base Increase",VLOOKUP(K8,Inputs!$A$7:$G$16,6,FALSE),0),0),0)</f>
        <v>0</v>
      </c>
      <c r="U8" s="5">
        <f ca="1">IFERROR(IF(J8=1,IF(VLOOKUP(K8,Inputs!$A$20:$G$29,7,FALSE)="Base Increase",VLOOKUP(K8,Inputs!$A$7:$G$16,7,FALSE),0),0),0)</f>
        <v>0</v>
      </c>
      <c r="V8" s="5">
        <f t="shared" ca="1" si="2"/>
        <v>200</v>
      </c>
      <c r="W8" s="5">
        <f t="shared" ca="1" si="3"/>
        <v>600</v>
      </c>
      <c r="X8" s="5">
        <f t="shared" ca="1" si="4"/>
        <v>52804</v>
      </c>
      <c r="Y8" s="5">
        <f t="shared" ca="1" si="5"/>
        <v>53004</v>
      </c>
      <c r="Z8" s="5">
        <f ca="1">IF(AND(K8&lt;=4,X8&gt;Inputs!$B$32),MAX(C8,Inputs!$B$32),X8)</f>
        <v>52804</v>
      </c>
      <c r="AA8" s="5">
        <f ca="1">IF(AND(K8&lt;=4,Y8&gt;Inputs!$B$32),MAX(C8,Inputs!$B$32),Y8)</f>
        <v>53004</v>
      </c>
      <c r="AB8" s="5">
        <f ca="1">IF(AND(K8&lt;=7,Z8&gt;Inputs!$B$33),MAX(C8,Inputs!$B$33),Z8)</f>
        <v>52804</v>
      </c>
      <c r="AC8" s="5">
        <f ca="1">IF(Y8&gt;Inputs!$B$34,Inputs!$B$34,AA8)</f>
        <v>53004</v>
      </c>
      <c r="AD8" s="5">
        <f ca="1">IF(AB8&gt;Inputs!$B$34,Inputs!$B$34,AB8)</f>
        <v>52804</v>
      </c>
      <c r="AE8" s="5">
        <f ca="1">IF(AC8&gt;Inputs!$B$34,Inputs!$B$34,AC8)</f>
        <v>53004</v>
      </c>
      <c r="AF8" s="11">
        <f ca="1">IF(AND(E8=1,G8=0),Inputs!$B$3,AD8)</f>
        <v>52804</v>
      </c>
      <c r="AG8" s="11">
        <f ca="1">IF(AND(E8=1,G8=0),Inputs!$B$3,AE8)</f>
        <v>53004</v>
      </c>
    </row>
    <row r="9" spans="1:36" x14ac:dyDescent="0.25">
      <c r="A9" s="1">
        <f>'Salary and Rating'!A10</f>
        <v>6</v>
      </c>
      <c r="B9" s="1" t="str">
        <f>'Salary and Rating'!B10</f>
        <v>Teacher 6</v>
      </c>
      <c r="C9" s="13">
        <f ca="1">'2013-2014'!AF9</f>
        <v>53164</v>
      </c>
      <c r="D9" s="44">
        <f ca="1">IF('2013-2014'!G9=0,0,'2013-2014'!D9+1)</f>
        <v>21</v>
      </c>
      <c r="E9" s="5">
        <f>'2012-2013'!E9</f>
        <v>1</v>
      </c>
      <c r="F9" s="42">
        <f ca="1">IF('Salary and Rating'!G10=1,VLOOKUP(D9,'Attrition Probabilities'!$A$5:$E$45,2,TRUE),IF('Salary and Rating'!G10=2,VLOOKUP(D9,'Attrition Probabilities'!$A$5:$E$45,3,TRUE),IF('Salary and Rating'!G10=3,VLOOKUP(D9,'Attrition Probabilities'!$A$5:$E$45,4,TRUE),IF('Salary and Rating'!G10=4,VLOOKUP(D9,'Attrition Probabilities'!$A$5:$E$45,5,TRUE),0))))</f>
        <v>0.01</v>
      </c>
      <c r="G9" s="5">
        <f t="shared" ca="1" si="0"/>
        <v>1</v>
      </c>
      <c r="H9" s="5">
        <f t="shared" ca="1" si="1"/>
        <v>1</v>
      </c>
      <c r="I9" s="5">
        <f ca="1">IF(E9=0,0,IF(RAND()&lt;'Demand Component Probability'!$B$4,1,0))</f>
        <v>0</v>
      </c>
      <c r="J9" s="5">
        <f ca="1">IF(E9=0,0,IF(RAND()&lt;'Demand Component Probability'!$B$6,1,0))</f>
        <v>0</v>
      </c>
      <c r="K9" s="5">
        <f ca="1">'Salary and Rating'!M10</f>
        <v>7</v>
      </c>
      <c r="L9" s="5">
        <f ca="1">IFERROR(IF(VLOOKUP(K9,Inputs!$A$20:$G$29,3,FALSE)="Stipend Award",VLOOKUP(K9,Inputs!$A$7:$G$16,3,FALSE),0),0)</f>
        <v>0</v>
      </c>
      <c r="M9" s="5">
        <f ca="1">IFERROR(IF(VLOOKUP(K9,Inputs!$A$20:$G$29,4,FALSE)="Stipend Award",VLOOKUP(K9,Inputs!$A$7:$G$16,4,FALSE),0),0)</f>
        <v>0</v>
      </c>
      <c r="N9" s="5">
        <f ca="1">IFERROR(IF(H9=1,IF(VLOOKUP(K9,Inputs!$A$20:$G$29,5,FALSE)="Stipend Award",VLOOKUP(K9,Inputs!$A$7:$G$16,5,FALSE),0),0),0)</f>
        <v>200</v>
      </c>
      <c r="O9" s="5">
        <f ca="1">IFERROR(IF(I9=1,IF(VLOOKUP(K9,Inputs!$A$20:$G$29,6,FALSE)="Stipend Award",VLOOKUP(K9,Inputs!$A$7:$G$16,6,FALSE),0),0),0)</f>
        <v>0</v>
      </c>
      <c r="P9" s="5">
        <f ca="1">IFERROR(IF(J9=1,IF(VLOOKUP(K9,Inputs!$A$20:$G$29,7,FALSE)="Stipend Award",VLOOKUP(K9,Inputs!$A$7:$G$16,7,FALSE),0),0),0)</f>
        <v>0</v>
      </c>
      <c r="Q9" s="5">
        <f ca="1">IFERROR(IF(VLOOKUP(K9,Inputs!$A$20:$G$29,3,FALSE)="Base Increase",VLOOKUP(K9,Inputs!$A$7:$G$16,3,FALSE),0),0)</f>
        <v>400</v>
      </c>
      <c r="R9" s="5">
        <f ca="1">IFERROR(IF(VLOOKUP(K9,Inputs!$A$20:$G$29,4,FALSE)="Base Increase",VLOOKUP(K9,Inputs!$A$7:$G$16,4,FALSE),0),0)</f>
        <v>200</v>
      </c>
      <c r="S9" s="5">
        <f ca="1">IFERROR(IF(H9=1,IF(VLOOKUP(K9,Inputs!$A$20:$G$29,5,FALSE)="Base Increase",VLOOKUP(K9,Inputs!$A$7:$G$16,5,FALSE),0),0),0)</f>
        <v>0</v>
      </c>
      <c r="T9" s="5">
        <f ca="1">IFERROR(IF(I9=1,IF(VLOOKUP(K9,Inputs!$A$20:$G$29,6,FALSE)="Base Increase",VLOOKUP(K9,Inputs!$A$7:$G$16,6,FALSE),0),0),0)</f>
        <v>0</v>
      </c>
      <c r="U9" s="5">
        <f ca="1">IFERROR(IF(J9=1,IF(VLOOKUP(K9,Inputs!$A$20:$G$29,7,FALSE)="Base Increase",VLOOKUP(K9,Inputs!$A$7:$G$16,7,FALSE),0),0),0)</f>
        <v>0</v>
      </c>
      <c r="V9" s="5">
        <f t="shared" ca="1" si="2"/>
        <v>200</v>
      </c>
      <c r="W9" s="5">
        <f t="shared" ca="1" si="3"/>
        <v>600</v>
      </c>
      <c r="X9" s="5">
        <f t="shared" ca="1" si="4"/>
        <v>53764</v>
      </c>
      <c r="Y9" s="5">
        <f t="shared" ca="1" si="5"/>
        <v>53964</v>
      </c>
      <c r="Z9" s="5">
        <f ca="1">IF(AND(K9&lt;=4,X9&gt;Inputs!$B$32),MAX(C9,Inputs!$B$32),X9)</f>
        <v>53764</v>
      </c>
      <c r="AA9" s="5">
        <f ca="1">IF(AND(K9&lt;=4,Y9&gt;Inputs!$B$32),MAX(C9,Inputs!$B$32),Y9)</f>
        <v>53964</v>
      </c>
      <c r="AB9" s="5">
        <f ca="1">IF(AND(K9&lt;=7,Z9&gt;Inputs!$B$33),MAX(C9,Inputs!$B$33),Z9)</f>
        <v>53764</v>
      </c>
      <c r="AC9" s="5">
        <f ca="1">IF(Y9&gt;Inputs!$B$34,Inputs!$B$34,AA9)</f>
        <v>53964</v>
      </c>
      <c r="AD9" s="5">
        <f ca="1">IF(AB9&gt;Inputs!$B$34,Inputs!$B$34,AB9)</f>
        <v>53764</v>
      </c>
      <c r="AE9" s="5">
        <f ca="1">IF(AC9&gt;Inputs!$B$34,Inputs!$B$34,AC9)</f>
        <v>53964</v>
      </c>
      <c r="AF9" s="11">
        <f ca="1">IF(AND(E9=1,G9=0),Inputs!$B$3,AD9)</f>
        <v>53764</v>
      </c>
      <c r="AG9" s="11">
        <f ca="1">IF(AND(E9=1,G9=0),Inputs!$B$3,AE9)</f>
        <v>53964</v>
      </c>
    </row>
    <row r="10" spans="1:36" x14ac:dyDescent="0.25">
      <c r="A10" s="1">
        <f>'Salary and Rating'!A11</f>
        <v>7</v>
      </c>
      <c r="B10" s="1" t="str">
        <f>'Salary and Rating'!B11</f>
        <v>Teacher 7</v>
      </c>
      <c r="C10" s="13">
        <f ca="1">'2013-2014'!AF10</f>
        <v>54124</v>
      </c>
      <c r="D10" s="44">
        <f ca="1">IF('2013-2014'!G10=0,0,'2013-2014'!D10+1)</f>
        <v>23</v>
      </c>
      <c r="E10" s="5">
        <f>'2012-2013'!E10</f>
        <v>1</v>
      </c>
      <c r="F10" s="42">
        <f ca="1">IF('Salary and Rating'!G11=1,VLOOKUP(D10,'Attrition Probabilities'!$A$5:$E$45,2,TRUE),IF('Salary and Rating'!G11=2,VLOOKUP(D10,'Attrition Probabilities'!$A$5:$E$45,3,TRUE),IF('Salary and Rating'!G11=3,VLOOKUP(D10,'Attrition Probabilities'!$A$5:$E$45,4,TRUE),IF('Salary and Rating'!G11=4,VLOOKUP(D10,'Attrition Probabilities'!$A$5:$E$45,5,TRUE),0))))</f>
        <v>0.01</v>
      </c>
      <c r="G10" s="5">
        <f t="shared" ca="1" si="0"/>
        <v>1</v>
      </c>
      <c r="H10" s="5">
        <f t="shared" ca="1" si="1"/>
        <v>1</v>
      </c>
      <c r="I10" s="5">
        <f ca="1">IF(E10=0,0,IF(RAND()&lt;'Demand Component Probability'!$B$4,1,0))</f>
        <v>0</v>
      </c>
      <c r="J10" s="5">
        <f ca="1">IF(E10=0,0,IF(RAND()&lt;'Demand Component Probability'!$B$6,1,0))</f>
        <v>0</v>
      </c>
      <c r="K10" s="5">
        <f ca="1">'Salary and Rating'!M11</f>
        <v>8</v>
      </c>
      <c r="L10" s="5">
        <f ca="1">IFERROR(IF(VLOOKUP(K10,Inputs!$A$20:$G$29,3,FALSE)="Stipend Award",VLOOKUP(K10,Inputs!$A$7:$G$16,3,FALSE),0),0)</f>
        <v>0</v>
      </c>
      <c r="M10" s="5">
        <f ca="1">IFERROR(IF(VLOOKUP(K10,Inputs!$A$20:$G$29,4,FALSE)="Stipend Award",VLOOKUP(K10,Inputs!$A$7:$G$16,4,FALSE),0),0)</f>
        <v>0</v>
      </c>
      <c r="N10" s="5">
        <f ca="1">IFERROR(IF(H10=1,IF(VLOOKUP(K10,Inputs!$A$20:$G$29,5,FALSE)="Stipend Award",VLOOKUP(K10,Inputs!$A$7:$G$16,5,FALSE),0),0),0)</f>
        <v>200</v>
      </c>
      <c r="O10" s="5">
        <f ca="1">IFERROR(IF(I10=1,IF(VLOOKUP(K10,Inputs!$A$20:$G$29,6,FALSE)="Stipend Award",VLOOKUP(K10,Inputs!$A$7:$G$16,6,FALSE),0),0),0)</f>
        <v>0</v>
      </c>
      <c r="P10" s="5">
        <f ca="1">IFERROR(IF(J10=1,IF(VLOOKUP(K10,Inputs!$A$20:$G$29,7,FALSE)="Stipend Award",VLOOKUP(K10,Inputs!$A$7:$G$16,7,FALSE),0),0),0)</f>
        <v>0</v>
      </c>
      <c r="Q10" s="5">
        <f ca="1">IFERROR(IF(VLOOKUP(K10,Inputs!$A$20:$G$29,3,FALSE)="Base Increase",VLOOKUP(K10,Inputs!$A$7:$G$16,3,FALSE),0),0)</f>
        <v>400</v>
      </c>
      <c r="R10" s="5">
        <f ca="1">IFERROR(IF(VLOOKUP(K10,Inputs!$A$20:$G$29,4,FALSE)="Base Increase",VLOOKUP(K10,Inputs!$A$7:$G$16,4,FALSE),0),0)</f>
        <v>200</v>
      </c>
      <c r="S10" s="5">
        <f ca="1">IFERROR(IF(H10=1,IF(VLOOKUP(K10,Inputs!$A$20:$G$29,5,FALSE)="Base Increase",VLOOKUP(K10,Inputs!$A$7:$G$16,5,FALSE),0),0),0)</f>
        <v>0</v>
      </c>
      <c r="T10" s="5">
        <f ca="1">IFERROR(IF(I10=1,IF(VLOOKUP(K10,Inputs!$A$20:$G$29,6,FALSE)="Base Increase",VLOOKUP(K10,Inputs!$A$7:$G$16,6,FALSE),0),0),0)</f>
        <v>0</v>
      </c>
      <c r="U10" s="5">
        <f ca="1">IFERROR(IF(J10=1,IF(VLOOKUP(K10,Inputs!$A$20:$G$29,7,FALSE)="Base Increase",VLOOKUP(K10,Inputs!$A$7:$G$16,7,FALSE),0),0),0)</f>
        <v>0</v>
      </c>
      <c r="V10" s="5">
        <f t="shared" ca="1" si="2"/>
        <v>200</v>
      </c>
      <c r="W10" s="5">
        <f t="shared" ca="1" si="3"/>
        <v>600</v>
      </c>
      <c r="X10" s="5">
        <f t="shared" ca="1" si="4"/>
        <v>54724</v>
      </c>
      <c r="Y10" s="5">
        <f t="shared" ca="1" si="5"/>
        <v>54924</v>
      </c>
      <c r="Z10" s="5">
        <f ca="1">IF(AND(K10&lt;=4,X10&gt;Inputs!$B$32),MAX(C10,Inputs!$B$32),X10)</f>
        <v>54724</v>
      </c>
      <c r="AA10" s="5">
        <f ca="1">IF(AND(K10&lt;=4,Y10&gt;Inputs!$B$32),MAX(C10,Inputs!$B$32),Y10)</f>
        <v>54924</v>
      </c>
      <c r="AB10" s="5">
        <f ca="1">IF(AND(K10&lt;=7,Z10&gt;Inputs!$B$33),MAX(C10,Inputs!$B$33),Z10)</f>
        <v>54724</v>
      </c>
      <c r="AC10" s="5">
        <f ca="1">IF(Y10&gt;Inputs!$B$34,Inputs!$B$34,AA10)</f>
        <v>54924</v>
      </c>
      <c r="AD10" s="5">
        <f ca="1">IF(AB10&gt;Inputs!$B$34,Inputs!$B$34,AB10)</f>
        <v>54724</v>
      </c>
      <c r="AE10" s="5">
        <f ca="1">IF(AC10&gt;Inputs!$B$34,Inputs!$B$34,AC10)</f>
        <v>54924</v>
      </c>
      <c r="AF10" s="11">
        <f ca="1">IF(AND(E10=1,G10=0),Inputs!$B$3,AD10)</f>
        <v>54724</v>
      </c>
      <c r="AG10" s="11">
        <f ca="1">IF(AND(E10=1,G10=0),Inputs!$B$3,AE10)</f>
        <v>54924</v>
      </c>
    </row>
    <row r="11" spans="1:36" x14ac:dyDescent="0.25">
      <c r="A11" s="1">
        <f>'Salary and Rating'!A12</f>
        <v>8</v>
      </c>
      <c r="B11" s="1" t="str">
        <f>'Salary and Rating'!B12</f>
        <v>Teacher 8</v>
      </c>
      <c r="C11" s="13">
        <f ca="1">'2013-2014'!AF11</f>
        <v>54914</v>
      </c>
      <c r="D11" s="44">
        <f ca="1">IF('2013-2014'!G11=0,0,'2013-2014'!D11+1)</f>
        <v>23</v>
      </c>
      <c r="E11" s="5">
        <f>'2012-2013'!E11</f>
        <v>1</v>
      </c>
      <c r="F11" s="42">
        <f ca="1">IF('Salary and Rating'!G12=1,VLOOKUP(D11,'Attrition Probabilities'!$A$5:$E$45,2,TRUE),IF('Salary and Rating'!G12=2,VLOOKUP(D11,'Attrition Probabilities'!$A$5:$E$45,3,TRUE),IF('Salary and Rating'!G12=3,VLOOKUP(D11,'Attrition Probabilities'!$A$5:$E$45,4,TRUE),IF('Salary and Rating'!G12=4,VLOOKUP(D11,'Attrition Probabilities'!$A$5:$E$45,5,TRUE),0))))</f>
        <v>0.1</v>
      </c>
      <c r="G11" s="5">
        <f t="shared" ca="1" si="0"/>
        <v>1</v>
      </c>
      <c r="H11" s="5">
        <f t="shared" ca="1" si="1"/>
        <v>1</v>
      </c>
      <c r="I11" s="5">
        <f ca="1">IF(E11=0,0,IF(RAND()&lt;'Demand Component Probability'!$B$4,1,0))</f>
        <v>0</v>
      </c>
      <c r="J11" s="5">
        <f ca="1">IF(E11=0,0,IF(RAND()&lt;'Demand Component Probability'!$B$6,1,0))</f>
        <v>0</v>
      </c>
      <c r="K11" s="5">
        <f ca="1">'Salary and Rating'!M12</f>
        <v>2</v>
      </c>
      <c r="L11" s="5">
        <f ca="1">IFERROR(IF(VLOOKUP(K11,Inputs!$A$20:$G$29,3,FALSE)="Stipend Award",VLOOKUP(K11,Inputs!$A$7:$G$16,3,FALSE),0),0)</f>
        <v>50</v>
      </c>
      <c r="M11" s="5">
        <f ca="1">IFERROR(IF(VLOOKUP(K11,Inputs!$A$20:$G$29,4,FALSE)="Stipend Award",VLOOKUP(K11,Inputs!$A$7:$G$16,4,FALSE),0),0)</f>
        <v>50</v>
      </c>
      <c r="N11" s="5">
        <f ca="1">IFERROR(IF(H11=1,IF(VLOOKUP(K11,Inputs!$A$20:$G$29,5,FALSE)="Stipend Award",VLOOKUP(K11,Inputs!$A$7:$G$16,5,FALSE),0),0),0)</f>
        <v>50</v>
      </c>
      <c r="O11" s="5">
        <f ca="1">IFERROR(IF(I11=1,IF(VLOOKUP(K11,Inputs!$A$20:$G$29,6,FALSE)="Stipend Award",VLOOKUP(K11,Inputs!$A$7:$G$16,6,FALSE),0),0),0)</f>
        <v>0</v>
      </c>
      <c r="P11" s="5">
        <f ca="1">IFERROR(IF(J11=1,IF(VLOOKUP(K11,Inputs!$A$20:$G$29,7,FALSE)="Stipend Award",VLOOKUP(K11,Inputs!$A$7:$G$16,7,FALSE),0),0),0)</f>
        <v>0</v>
      </c>
      <c r="Q11" s="5">
        <f ca="1">IFERROR(IF(VLOOKUP(K11,Inputs!$A$20:$G$29,3,FALSE)="Base Increase",VLOOKUP(K11,Inputs!$A$7:$G$16,3,FALSE),0),0)</f>
        <v>0</v>
      </c>
      <c r="R11" s="5">
        <f ca="1">IFERROR(IF(VLOOKUP(K11,Inputs!$A$20:$G$29,4,FALSE)="Base Increase",VLOOKUP(K11,Inputs!$A$7:$G$16,4,FALSE),0),0)</f>
        <v>0</v>
      </c>
      <c r="S11" s="5">
        <f ca="1">IFERROR(IF(H11=1,IF(VLOOKUP(K11,Inputs!$A$20:$G$29,5,FALSE)="Base Increase",VLOOKUP(K11,Inputs!$A$7:$G$16,5,FALSE),0),0),0)</f>
        <v>0</v>
      </c>
      <c r="T11" s="5">
        <f ca="1">IFERROR(IF(I11=1,IF(VLOOKUP(K11,Inputs!$A$20:$G$29,6,FALSE)="Base Increase",VLOOKUP(K11,Inputs!$A$7:$G$16,6,FALSE),0),0),0)</f>
        <v>0</v>
      </c>
      <c r="U11" s="5">
        <f ca="1">IFERROR(IF(J11=1,IF(VLOOKUP(K11,Inputs!$A$20:$G$29,7,FALSE)="Base Increase",VLOOKUP(K11,Inputs!$A$7:$G$16,7,FALSE),0),0),0)</f>
        <v>0</v>
      </c>
      <c r="V11" s="5">
        <f t="shared" ca="1" si="2"/>
        <v>150</v>
      </c>
      <c r="W11" s="5">
        <f t="shared" ca="1" si="3"/>
        <v>0</v>
      </c>
      <c r="X11" s="5">
        <f t="shared" ca="1" si="4"/>
        <v>54914</v>
      </c>
      <c r="Y11" s="5">
        <f t="shared" ca="1" si="5"/>
        <v>55064</v>
      </c>
      <c r="Z11" s="5">
        <f ca="1">IF(AND(K11&lt;=4,X11&gt;Inputs!$B$32),MAX(C11,Inputs!$B$32),X11)</f>
        <v>54914</v>
      </c>
      <c r="AA11" s="5">
        <f ca="1">IF(AND(K11&lt;=4,Y11&gt;Inputs!$B$32),MAX(C11,Inputs!$B$32),Y11)</f>
        <v>54914</v>
      </c>
      <c r="AB11" s="5">
        <f ca="1">IF(AND(K11&lt;=7,Z11&gt;Inputs!$B$33),MAX(C11,Inputs!$B$33),Z11)</f>
        <v>54914</v>
      </c>
      <c r="AC11" s="5">
        <f ca="1">IF(Y11&gt;Inputs!$B$34,Inputs!$B$34,AA11)</f>
        <v>54914</v>
      </c>
      <c r="AD11" s="5">
        <f ca="1">IF(AB11&gt;Inputs!$B$34,Inputs!$B$34,AB11)</f>
        <v>54914</v>
      </c>
      <c r="AE11" s="5">
        <f ca="1">IF(AC11&gt;Inputs!$B$34,Inputs!$B$34,AC11)</f>
        <v>54914</v>
      </c>
      <c r="AF11" s="11">
        <f ca="1">IF(AND(E11=1,G11=0),Inputs!$B$3,AD11)</f>
        <v>54914</v>
      </c>
      <c r="AG11" s="11">
        <f ca="1">IF(AND(E11=1,G11=0),Inputs!$B$3,AE11)</f>
        <v>54914</v>
      </c>
    </row>
    <row r="12" spans="1:36" x14ac:dyDescent="0.25">
      <c r="A12" s="1">
        <f>'Salary and Rating'!A13</f>
        <v>9</v>
      </c>
      <c r="B12" s="1" t="str">
        <f>'Salary and Rating'!B13</f>
        <v>Teacher 9</v>
      </c>
      <c r="C12" s="13">
        <f ca="1">'2013-2014'!AF12</f>
        <v>46700</v>
      </c>
      <c r="D12" s="44">
        <f ca="1">IF('2013-2014'!G12=0,0,'2013-2014'!D12+1)</f>
        <v>1</v>
      </c>
      <c r="E12" s="5">
        <f>'2012-2013'!E12</f>
        <v>1</v>
      </c>
      <c r="F12" s="42">
        <f ca="1">IF('Salary and Rating'!G13=1,VLOOKUP(D12,'Attrition Probabilities'!$A$5:$E$45,2,TRUE),IF('Salary and Rating'!G13=2,VLOOKUP(D12,'Attrition Probabilities'!$A$5:$E$45,3,TRUE),IF('Salary and Rating'!G13=3,VLOOKUP(D12,'Attrition Probabilities'!$A$5:$E$45,4,TRUE),IF('Salary and Rating'!G13=4,VLOOKUP(D12,'Attrition Probabilities'!$A$5:$E$45,5,TRUE),0))))</f>
        <v>0.04</v>
      </c>
      <c r="G12" s="5">
        <f t="shared" ca="1" si="0"/>
        <v>1</v>
      </c>
      <c r="H12" s="5">
        <f t="shared" ca="1" si="1"/>
        <v>1</v>
      </c>
      <c r="I12" s="5">
        <f ca="1">IF(E12=0,0,IF(RAND()&lt;'Demand Component Probability'!$B$4,1,0))</f>
        <v>0</v>
      </c>
      <c r="J12" s="5">
        <f ca="1">IF(E12=0,0,IF(RAND()&lt;'Demand Component Probability'!$B$6,1,0))</f>
        <v>0</v>
      </c>
      <c r="K12" s="5">
        <f ca="1">'Salary and Rating'!M13</f>
        <v>5</v>
      </c>
      <c r="L12" s="5">
        <f ca="1">IFERROR(IF(VLOOKUP(K12,Inputs!$A$20:$G$29,3,FALSE)="Stipend Award",VLOOKUP(K12,Inputs!$A$7:$G$16,3,FALSE),0),0)</f>
        <v>0</v>
      </c>
      <c r="M12" s="5">
        <f ca="1">IFERROR(IF(VLOOKUP(K12,Inputs!$A$20:$G$29,4,FALSE)="Stipend Award",VLOOKUP(K12,Inputs!$A$7:$G$16,4,FALSE),0),0)</f>
        <v>0</v>
      </c>
      <c r="N12" s="5">
        <f ca="1">IFERROR(IF(H12=1,IF(VLOOKUP(K12,Inputs!$A$20:$G$29,5,FALSE)="Stipend Award",VLOOKUP(K12,Inputs!$A$7:$G$16,5,FALSE),0),0),0)</f>
        <v>100</v>
      </c>
      <c r="O12" s="5">
        <f ca="1">IFERROR(IF(I12=1,IF(VLOOKUP(K12,Inputs!$A$20:$G$29,6,FALSE)="Stipend Award",VLOOKUP(K12,Inputs!$A$7:$G$16,6,FALSE),0),0),0)</f>
        <v>0</v>
      </c>
      <c r="P12" s="5">
        <f ca="1">IFERROR(IF(J12=1,IF(VLOOKUP(K12,Inputs!$A$20:$G$29,7,FALSE)="Stipend Award",VLOOKUP(K12,Inputs!$A$7:$G$16,7,FALSE),0),0),0)</f>
        <v>0</v>
      </c>
      <c r="Q12" s="5">
        <f ca="1">IFERROR(IF(VLOOKUP(K12,Inputs!$A$20:$G$29,3,FALSE)="Base Increase",VLOOKUP(K12,Inputs!$A$7:$G$16,3,FALSE),0),0)</f>
        <v>200</v>
      </c>
      <c r="R12" s="5">
        <f ca="1">IFERROR(IF(VLOOKUP(K12,Inputs!$A$20:$G$29,4,FALSE)="Base Increase",VLOOKUP(K12,Inputs!$A$7:$G$16,4,FALSE),0),0)</f>
        <v>100</v>
      </c>
      <c r="S12" s="5">
        <f ca="1">IFERROR(IF(H12=1,IF(VLOOKUP(K12,Inputs!$A$20:$G$29,5,FALSE)="Base Increase",VLOOKUP(K12,Inputs!$A$7:$G$16,5,FALSE),0),0),0)</f>
        <v>0</v>
      </c>
      <c r="T12" s="5">
        <f ca="1">IFERROR(IF(I12=1,IF(VLOOKUP(K12,Inputs!$A$20:$G$29,6,FALSE)="Base Increase",VLOOKUP(K12,Inputs!$A$7:$G$16,6,FALSE),0),0),0)</f>
        <v>0</v>
      </c>
      <c r="U12" s="5">
        <f ca="1">IFERROR(IF(J12=1,IF(VLOOKUP(K12,Inputs!$A$20:$G$29,7,FALSE)="Base Increase",VLOOKUP(K12,Inputs!$A$7:$G$16,7,FALSE),0),0),0)</f>
        <v>0</v>
      </c>
      <c r="V12" s="5">
        <f t="shared" ca="1" si="2"/>
        <v>100</v>
      </c>
      <c r="W12" s="5">
        <f t="shared" ca="1" si="3"/>
        <v>300</v>
      </c>
      <c r="X12" s="5">
        <f t="shared" ca="1" si="4"/>
        <v>47000</v>
      </c>
      <c r="Y12" s="5">
        <f t="shared" ca="1" si="5"/>
        <v>47100</v>
      </c>
      <c r="Z12" s="5">
        <f ca="1">IF(AND(K12&lt;=4,X12&gt;Inputs!$B$32),MAX(C12,Inputs!$B$32),X12)</f>
        <v>47000</v>
      </c>
      <c r="AA12" s="5">
        <f ca="1">IF(AND(K12&lt;=4,Y12&gt;Inputs!$B$32),MAX(C12,Inputs!$B$32),Y12)</f>
        <v>47100</v>
      </c>
      <c r="AB12" s="5">
        <f ca="1">IF(AND(K12&lt;=7,Z12&gt;Inputs!$B$33),MAX(C12,Inputs!$B$33),Z12)</f>
        <v>47000</v>
      </c>
      <c r="AC12" s="5">
        <f ca="1">IF(Y12&gt;Inputs!$B$34,Inputs!$B$34,AA12)</f>
        <v>47100</v>
      </c>
      <c r="AD12" s="5">
        <f ca="1">IF(AB12&gt;Inputs!$B$34,Inputs!$B$34,AB12)</f>
        <v>47000</v>
      </c>
      <c r="AE12" s="5">
        <f ca="1">IF(AC12&gt;Inputs!$B$34,Inputs!$B$34,AC12)</f>
        <v>47100</v>
      </c>
      <c r="AF12" s="11">
        <f ca="1">IF(AND(E12=1,G12=0),Inputs!$B$3,AD12)</f>
        <v>47000</v>
      </c>
      <c r="AG12" s="11">
        <f ca="1">IF(AND(E12=1,G12=0),Inputs!$B$3,AE12)</f>
        <v>47100</v>
      </c>
    </row>
    <row r="13" spans="1:36" x14ac:dyDescent="0.25">
      <c r="A13" s="1">
        <f>'Salary and Rating'!A14</f>
        <v>10</v>
      </c>
      <c r="B13" s="1" t="str">
        <f>'Salary and Rating'!B14</f>
        <v>Teacher 10</v>
      </c>
      <c r="C13" s="13">
        <f ca="1">'2013-2014'!AF13</f>
        <v>46400</v>
      </c>
      <c r="D13" s="44">
        <f ca="1">IF('2013-2014'!G13=0,0,'2013-2014'!D13+1)</f>
        <v>1</v>
      </c>
      <c r="E13" s="5">
        <f>'2012-2013'!E13</f>
        <v>1</v>
      </c>
      <c r="F13" s="42">
        <f ca="1">IF('Salary and Rating'!G14=1,VLOOKUP(D13,'Attrition Probabilities'!$A$5:$E$45,2,TRUE),IF('Salary and Rating'!G14=2,VLOOKUP(D13,'Attrition Probabilities'!$A$5:$E$45,3,TRUE),IF('Salary and Rating'!G14=3,VLOOKUP(D13,'Attrition Probabilities'!$A$5:$E$45,4,TRUE),IF('Salary and Rating'!G14=4,VLOOKUP(D13,'Attrition Probabilities'!$A$5:$E$45,5,TRUE),0))))</f>
        <v>0.03</v>
      </c>
      <c r="G13" s="5">
        <f t="shared" ca="1" si="0"/>
        <v>1</v>
      </c>
      <c r="H13" s="5">
        <f t="shared" ca="1" si="1"/>
        <v>1</v>
      </c>
      <c r="I13" s="5">
        <f ca="1">IF(E13=0,0,IF(RAND()&lt;'Demand Component Probability'!$B$4,1,0))</f>
        <v>0</v>
      </c>
      <c r="J13" s="5">
        <f ca="1">IF(E13=0,0,IF(RAND()&lt;'Demand Component Probability'!$B$6,1,0))</f>
        <v>0</v>
      </c>
      <c r="K13" s="5">
        <f ca="1">'Salary and Rating'!M14</f>
        <v>8</v>
      </c>
      <c r="L13" s="5">
        <f ca="1">IFERROR(IF(VLOOKUP(K13,Inputs!$A$20:$G$29,3,FALSE)="Stipend Award",VLOOKUP(K13,Inputs!$A$7:$G$16,3,FALSE),0),0)</f>
        <v>0</v>
      </c>
      <c r="M13" s="5">
        <f ca="1">IFERROR(IF(VLOOKUP(K13,Inputs!$A$20:$G$29,4,FALSE)="Stipend Award",VLOOKUP(K13,Inputs!$A$7:$G$16,4,FALSE),0),0)</f>
        <v>0</v>
      </c>
      <c r="N13" s="5">
        <f ca="1">IFERROR(IF(H13=1,IF(VLOOKUP(K13,Inputs!$A$20:$G$29,5,FALSE)="Stipend Award",VLOOKUP(K13,Inputs!$A$7:$G$16,5,FALSE),0),0),0)</f>
        <v>200</v>
      </c>
      <c r="O13" s="5">
        <f ca="1">IFERROR(IF(I13=1,IF(VLOOKUP(K13,Inputs!$A$20:$G$29,6,FALSE)="Stipend Award",VLOOKUP(K13,Inputs!$A$7:$G$16,6,FALSE),0),0),0)</f>
        <v>0</v>
      </c>
      <c r="P13" s="5">
        <f ca="1">IFERROR(IF(J13=1,IF(VLOOKUP(K13,Inputs!$A$20:$G$29,7,FALSE)="Stipend Award",VLOOKUP(K13,Inputs!$A$7:$G$16,7,FALSE),0),0),0)</f>
        <v>0</v>
      </c>
      <c r="Q13" s="5">
        <f ca="1">IFERROR(IF(VLOOKUP(K13,Inputs!$A$20:$G$29,3,FALSE)="Base Increase",VLOOKUP(K13,Inputs!$A$7:$G$16,3,FALSE),0),0)</f>
        <v>400</v>
      </c>
      <c r="R13" s="5">
        <f ca="1">IFERROR(IF(VLOOKUP(K13,Inputs!$A$20:$G$29,4,FALSE)="Base Increase",VLOOKUP(K13,Inputs!$A$7:$G$16,4,FALSE),0),0)</f>
        <v>200</v>
      </c>
      <c r="S13" s="5">
        <f ca="1">IFERROR(IF(H13=1,IF(VLOOKUP(K13,Inputs!$A$20:$G$29,5,FALSE)="Base Increase",VLOOKUP(K13,Inputs!$A$7:$G$16,5,FALSE),0),0),0)</f>
        <v>0</v>
      </c>
      <c r="T13" s="5">
        <f ca="1">IFERROR(IF(I13=1,IF(VLOOKUP(K13,Inputs!$A$20:$G$29,6,FALSE)="Base Increase",VLOOKUP(K13,Inputs!$A$7:$G$16,6,FALSE),0),0),0)</f>
        <v>0</v>
      </c>
      <c r="U13" s="5">
        <f ca="1">IFERROR(IF(J13=1,IF(VLOOKUP(K13,Inputs!$A$20:$G$29,7,FALSE)="Base Increase",VLOOKUP(K13,Inputs!$A$7:$G$16,7,FALSE),0),0),0)</f>
        <v>0</v>
      </c>
      <c r="V13" s="5">
        <f t="shared" ca="1" si="2"/>
        <v>200</v>
      </c>
      <c r="W13" s="5">
        <f t="shared" ca="1" si="3"/>
        <v>600</v>
      </c>
      <c r="X13" s="5">
        <f t="shared" ca="1" si="4"/>
        <v>47000</v>
      </c>
      <c r="Y13" s="5">
        <f t="shared" ca="1" si="5"/>
        <v>47200</v>
      </c>
      <c r="Z13" s="5">
        <f ca="1">IF(AND(K13&lt;=4,X13&gt;Inputs!$B$32),MAX(C13,Inputs!$B$32),X13)</f>
        <v>47000</v>
      </c>
      <c r="AA13" s="5">
        <f ca="1">IF(AND(K13&lt;=4,Y13&gt;Inputs!$B$32),MAX(C13,Inputs!$B$32),Y13)</f>
        <v>47200</v>
      </c>
      <c r="AB13" s="5">
        <f ca="1">IF(AND(K13&lt;=7,Z13&gt;Inputs!$B$33),MAX(C13,Inputs!$B$33),Z13)</f>
        <v>47000</v>
      </c>
      <c r="AC13" s="5">
        <f ca="1">IF(Y13&gt;Inputs!$B$34,Inputs!$B$34,AA13)</f>
        <v>47200</v>
      </c>
      <c r="AD13" s="5">
        <f ca="1">IF(AB13&gt;Inputs!$B$34,Inputs!$B$34,AB13)</f>
        <v>47000</v>
      </c>
      <c r="AE13" s="5">
        <f ca="1">IF(AC13&gt;Inputs!$B$34,Inputs!$B$34,AC13)</f>
        <v>47200</v>
      </c>
      <c r="AF13" s="11">
        <f ca="1">IF(AND(E13=1,G13=0),Inputs!$B$3,AD13)</f>
        <v>47000</v>
      </c>
      <c r="AG13" s="11">
        <f ca="1">IF(AND(E13=1,G13=0),Inputs!$B$3,AE13)</f>
        <v>47200</v>
      </c>
    </row>
    <row r="14" spans="1:36" x14ac:dyDescent="0.25">
      <c r="A14" s="1">
        <f>'Salary and Rating'!A15</f>
        <v>11</v>
      </c>
      <c r="B14" s="1">
        <f>'Salary and Rating'!B15</f>
        <v>0</v>
      </c>
      <c r="C14" s="13">
        <f ca="1">'2013-2014'!AF14</f>
        <v>0</v>
      </c>
      <c r="D14" s="44">
        <f ca="1">IF('2013-2014'!G14=0,0,'2013-2014'!D14+1)</f>
        <v>0</v>
      </c>
      <c r="E14" s="5">
        <f>'2012-2013'!E14</f>
        <v>0</v>
      </c>
      <c r="F14" s="42">
        <f ca="1">IF('Salary and Rating'!G15=1,VLOOKUP(D14,'Attrition Probabilities'!$A$5:$E$45,2,TRUE),IF('Salary and Rating'!G15=2,VLOOKUP(D14,'Attrition Probabilities'!$A$5:$E$45,3,TRUE),IF('Salary and Rating'!G15=3,VLOOKUP(D14,'Attrition Probabilities'!$A$5:$E$45,4,TRUE),IF('Salary and Rating'!G15=4,VLOOKUP(D14,'Attrition Probabilities'!$A$5:$E$45,5,TRUE),0))))</f>
        <v>0</v>
      </c>
      <c r="G14" s="5">
        <f t="shared" ca="1" si="0"/>
        <v>0</v>
      </c>
      <c r="H14" s="5">
        <f t="shared" ca="1" si="1"/>
        <v>0</v>
      </c>
      <c r="I14" s="5">
        <f ca="1">IF(E14=0,0,IF(RAND()&lt;'Demand Component Probability'!$B$4,1,0))</f>
        <v>0</v>
      </c>
      <c r="J14" s="5">
        <f ca="1">IF(E14=0,0,IF(RAND()&lt;'Demand Component Probability'!$B$6,1,0))</f>
        <v>0</v>
      </c>
      <c r="K14" s="5">
        <f ca="1">'Salary and Rating'!M15</f>
        <v>0</v>
      </c>
      <c r="L14" s="5">
        <f ca="1">IFERROR(IF(VLOOKUP(K14,Inputs!$A$20:$G$29,3,FALSE)="Stipend Award",VLOOKUP(K14,Inputs!$A$7:$G$16,3,FALSE),0),0)</f>
        <v>0</v>
      </c>
      <c r="M14" s="5">
        <f ca="1">IFERROR(IF(VLOOKUP(K14,Inputs!$A$20:$G$29,4,FALSE)="Stipend Award",VLOOKUP(K14,Inputs!$A$7:$G$16,4,FALSE),0),0)</f>
        <v>0</v>
      </c>
      <c r="N14" s="5">
        <f ca="1">IFERROR(IF(H14=1,IF(VLOOKUP(K14,Inputs!$A$20:$G$29,5,FALSE)="Stipend Award",VLOOKUP(K14,Inputs!$A$7:$G$16,5,FALSE),0),0),0)</f>
        <v>0</v>
      </c>
      <c r="O14" s="5">
        <f ca="1">IFERROR(IF(I14=1,IF(VLOOKUP(K14,Inputs!$A$20:$G$29,6,FALSE)="Stipend Award",VLOOKUP(K14,Inputs!$A$7:$G$16,6,FALSE),0),0),0)</f>
        <v>0</v>
      </c>
      <c r="P14" s="5">
        <f ca="1">IFERROR(IF(J14=1,IF(VLOOKUP(K14,Inputs!$A$20:$G$29,7,FALSE)="Stipend Award",VLOOKUP(K14,Inputs!$A$7:$G$16,7,FALSE),0),0),0)</f>
        <v>0</v>
      </c>
      <c r="Q14" s="5">
        <f ca="1">IFERROR(IF(VLOOKUP(K14,Inputs!$A$20:$G$29,3,FALSE)="Base Increase",VLOOKUP(K14,Inputs!$A$7:$G$16,3,FALSE),0),0)</f>
        <v>0</v>
      </c>
      <c r="R14" s="5">
        <f ca="1">IFERROR(IF(VLOOKUP(K14,Inputs!$A$20:$G$29,4,FALSE)="Base Increase",VLOOKUP(K14,Inputs!$A$7:$G$16,4,FALSE),0),0)</f>
        <v>0</v>
      </c>
      <c r="S14" s="5">
        <f ca="1">IFERROR(IF(H14=1,IF(VLOOKUP(K14,Inputs!$A$20:$G$29,5,FALSE)="Base Increase",VLOOKUP(K14,Inputs!$A$7:$G$16,5,FALSE),0),0),0)</f>
        <v>0</v>
      </c>
      <c r="T14" s="5">
        <f ca="1">IFERROR(IF(I14=1,IF(VLOOKUP(K14,Inputs!$A$20:$G$29,6,FALSE)="Base Increase",VLOOKUP(K14,Inputs!$A$7:$G$16,6,FALSE),0),0),0)</f>
        <v>0</v>
      </c>
      <c r="U14" s="5">
        <f ca="1">IFERROR(IF(J14=1,IF(VLOOKUP(K14,Inputs!$A$20:$G$29,7,FALSE)="Base Increase",VLOOKUP(K14,Inputs!$A$7:$G$16,7,FALSE),0),0),0)</f>
        <v>0</v>
      </c>
      <c r="V14" s="5">
        <f t="shared" ca="1" si="2"/>
        <v>0</v>
      </c>
      <c r="W14" s="5">
        <f t="shared" ca="1" si="3"/>
        <v>0</v>
      </c>
      <c r="X14" s="5">
        <f t="shared" ca="1" si="4"/>
        <v>0</v>
      </c>
      <c r="Y14" s="5">
        <f t="shared" ca="1" si="5"/>
        <v>0</v>
      </c>
      <c r="Z14" s="5">
        <f ca="1">IF(AND(K14&lt;=4,X14&gt;Inputs!$B$32),MAX(C14,Inputs!$B$32),X14)</f>
        <v>0</v>
      </c>
      <c r="AA14" s="5">
        <f ca="1">IF(AND(K14&lt;=4,Y14&gt;Inputs!$B$32),MAX(C14,Inputs!$B$32),Y14)</f>
        <v>0</v>
      </c>
      <c r="AB14" s="5">
        <f ca="1">IF(AND(K14&lt;=7,Z14&gt;Inputs!$B$33),MAX(C14,Inputs!$B$33),Z14)</f>
        <v>0</v>
      </c>
      <c r="AC14" s="5">
        <f ca="1">IF(Y14&gt;Inputs!$B$34,Inputs!$B$34,AA14)</f>
        <v>0</v>
      </c>
      <c r="AD14" s="5">
        <f ca="1">IF(AB14&gt;Inputs!$B$34,Inputs!$B$34,AB14)</f>
        <v>0</v>
      </c>
      <c r="AE14" s="5">
        <f ca="1">IF(AC14&gt;Inputs!$B$34,Inputs!$B$34,AC14)</f>
        <v>0</v>
      </c>
      <c r="AF14" s="11">
        <f ca="1">IF(AND(E14=1,G14=0),Inputs!$B$3,AD14)</f>
        <v>0</v>
      </c>
      <c r="AG14" s="11">
        <f ca="1">IF(AND(E14=1,G14=0),Inputs!$B$3,AE14)</f>
        <v>0</v>
      </c>
    </row>
    <row r="15" spans="1:36" x14ac:dyDescent="0.25">
      <c r="A15" s="1">
        <f>'Salary and Rating'!A16</f>
        <v>12</v>
      </c>
      <c r="B15" s="1">
        <f>'Salary and Rating'!B16</f>
        <v>0</v>
      </c>
      <c r="C15" s="13">
        <f ca="1">'2013-2014'!AF15</f>
        <v>0</v>
      </c>
      <c r="D15" s="44">
        <f ca="1">IF('2013-2014'!G15=0,0,'2013-2014'!D15+1)</f>
        <v>0</v>
      </c>
      <c r="E15" s="5">
        <f>'2012-2013'!E15</f>
        <v>0</v>
      </c>
      <c r="F15" s="42">
        <f ca="1">IF('Salary and Rating'!G16=1,VLOOKUP(D15,'Attrition Probabilities'!$A$5:$E$45,2,TRUE),IF('Salary and Rating'!G16=2,VLOOKUP(D15,'Attrition Probabilities'!$A$5:$E$45,3,TRUE),IF('Salary and Rating'!G16=3,VLOOKUP(D15,'Attrition Probabilities'!$A$5:$E$45,4,TRUE),IF('Salary and Rating'!G16=4,VLOOKUP(D15,'Attrition Probabilities'!$A$5:$E$45,5,TRUE),0))))</f>
        <v>0</v>
      </c>
      <c r="G15" s="5">
        <f t="shared" ca="1" si="0"/>
        <v>0</v>
      </c>
      <c r="H15" s="5">
        <f t="shared" ca="1" si="1"/>
        <v>0</v>
      </c>
      <c r="I15" s="5">
        <f ca="1">IF(E15=0,0,IF(RAND()&lt;'Demand Component Probability'!$B$4,1,0))</f>
        <v>0</v>
      </c>
      <c r="J15" s="5">
        <f ca="1">IF(E15=0,0,IF(RAND()&lt;'Demand Component Probability'!$B$6,1,0))</f>
        <v>0</v>
      </c>
      <c r="K15" s="5">
        <f ca="1">'Salary and Rating'!M16</f>
        <v>0</v>
      </c>
      <c r="L15" s="5">
        <f ca="1">IFERROR(IF(VLOOKUP(K15,Inputs!$A$20:$G$29,3,FALSE)="Stipend Award",VLOOKUP(K15,Inputs!$A$7:$G$16,3,FALSE),0),0)</f>
        <v>0</v>
      </c>
      <c r="M15" s="5">
        <f ca="1">IFERROR(IF(VLOOKUP(K15,Inputs!$A$20:$G$29,4,FALSE)="Stipend Award",VLOOKUP(K15,Inputs!$A$7:$G$16,4,FALSE),0),0)</f>
        <v>0</v>
      </c>
      <c r="N15" s="5">
        <f ca="1">IFERROR(IF(H15=1,IF(VLOOKUP(K15,Inputs!$A$20:$G$29,5,FALSE)="Stipend Award",VLOOKUP(K15,Inputs!$A$7:$G$16,5,FALSE),0),0),0)</f>
        <v>0</v>
      </c>
      <c r="O15" s="5">
        <f ca="1">IFERROR(IF(I15=1,IF(VLOOKUP(K15,Inputs!$A$20:$G$29,6,FALSE)="Stipend Award",VLOOKUP(K15,Inputs!$A$7:$G$16,6,FALSE),0),0),0)</f>
        <v>0</v>
      </c>
      <c r="P15" s="5">
        <f ca="1">IFERROR(IF(J15=1,IF(VLOOKUP(K15,Inputs!$A$20:$G$29,7,FALSE)="Stipend Award",VLOOKUP(K15,Inputs!$A$7:$G$16,7,FALSE),0),0),0)</f>
        <v>0</v>
      </c>
      <c r="Q15" s="5">
        <f ca="1">IFERROR(IF(VLOOKUP(K15,Inputs!$A$20:$G$29,3,FALSE)="Base Increase",VLOOKUP(K15,Inputs!$A$7:$G$16,3,FALSE),0),0)</f>
        <v>0</v>
      </c>
      <c r="R15" s="5">
        <f ca="1">IFERROR(IF(VLOOKUP(K15,Inputs!$A$20:$G$29,4,FALSE)="Base Increase",VLOOKUP(K15,Inputs!$A$7:$G$16,4,FALSE),0),0)</f>
        <v>0</v>
      </c>
      <c r="S15" s="5">
        <f ca="1">IFERROR(IF(H15=1,IF(VLOOKUP(K15,Inputs!$A$20:$G$29,5,FALSE)="Base Increase",VLOOKUP(K15,Inputs!$A$7:$G$16,5,FALSE),0),0),0)</f>
        <v>0</v>
      </c>
      <c r="T15" s="5">
        <f ca="1">IFERROR(IF(I15=1,IF(VLOOKUP(K15,Inputs!$A$20:$G$29,6,FALSE)="Base Increase",VLOOKUP(K15,Inputs!$A$7:$G$16,6,FALSE),0),0),0)</f>
        <v>0</v>
      </c>
      <c r="U15" s="5">
        <f ca="1">IFERROR(IF(J15=1,IF(VLOOKUP(K15,Inputs!$A$20:$G$29,7,FALSE)="Base Increase",VLOOKUP(K15,Inputs!$A$7:$G$16,7,FALSE),0),0),0)</f>
        <v>0</v>
      </c>
      <c r="V15" s="5">
        <f t="shared" ca="1" si="2"/>
        <v>0</v>
      </c>
      <c r="W15" s="5">
        <f t="shared" ca="1" si="3"/>
        <v>0</v>
      </c>
      <c r="X15" s="5">
        <f t="shared" ca="1" si="4"/>
        <v>0</v>
      </c>
      <c r="Y15" s="5">
        <f t="shared" ca="1" si="5"/>
        <v>0</v>
      </c>
      <c r="Z15" s="5">
        <f ca="1">IF(AND(K15&lt;=4,X15&gt;Inputs!$B$32),MAX(C15,Inputs!$B$32),X15)</f>
        <v>0</v>
      </c>
      <c r="AA15" s="5">
        <f ca="1">IF(AND(K15&lt;=4,Y15&gt;Inputs!$B$32),MAX(C15,Inputs!$B$32),Y15)</f>
        <v>0</v>
      </c>
      <c r="AB15" s="5">
        <f ca="1">IF(AND(K15&lt;=7,Z15&gt;Inputs!$B$33),MAX(C15,Inputs!$B$33),Z15)</f>
        <v>0</v>
      </c>
      <c r="AC15" s="5">
        <f ca="1">IF(Y15&gt;Inputs!$B$34,Inputs!$B$34,AA15)</f>
        <v>0</v>
      </c>
      <c r="AD15" s="5">
        <f ca="1">IF(AB15&gt;Inputs!$B$34,Inputs!$B$34,AB15)</f>
        <v>0</v>
      </c>
      <c r="AE15" s="5">
        <f ca="1">IF(AC15&gt;Inputs!$B$34,Inputs!$B$34,AC15)</f>
        <v>0</v>
      </c>
      <c r="AF15" s="11">
        <f ca="1">IF(AND(E15=1,G15=0),Inputs!$B$3,AD15)</f>
        <v>0</v>
      </c>
      <c r="AG15" s="11">
        <f ca="1">IF(AND(E15=1,G15=0),Inputs!$B$3,AE15)</f>
        <v>0</v>
      </c>
    </row>
    <row r="16" spans="1:36" x14ac:dyDescent="0.25">
      <c r="A16" s="1">
        <f>'Salary and Rating'!A17</f>
        <v>13</v>
      </c>
      <c r="B16" s="1">
        <f>'Salary and Rating'!B17</f>
        <v>0</v>
      </c>
      <c r="C16" s="13">
        <f ca="1">'2013-2014'!AF16</f>
        <v>0</v>
      </c>
      <c r="D16" s="44">
        <f ca="1">IF('2013-2014'!G16=0,0,'2013-2014'!D16+1)</f>
        <v>0</v>
      </c>
      <c r="E16" s="5">
        <f>'2012-2013'!E16</f>
        <v>0</v>
      </c>
      <c r="F16" s="42">
        <f ca="1">IF('Salary and Rating'!G17=1,VLOOKUP(D16,'Attrition Probabilities'!$A$5:$E$45,2,TRUE),IF('Salary and Rating'!G17=2,VLOOKUP(D16,'Attrition Probabilities'!$A$5:$E$45,3,TRUE),IF('Salary and Rating'!G17=3,VLOOKUP(D16,'Attrition Probabilities'!$A$5:$E$45,4,TRUE),IF('Salary and Rating'!G17=4,VLOOKUP(D16,'Attrition Probabilities'!$A$5:$E$45,5,TRUE),0))))</f>
        <v>0</v>
      </c>
      <c r="G16" s="5">
        <f t="shared" ca="1" si="0"/>
        <v>0</v>
      </c>
      <c r="H16" s="5">
        <f t="shared" ca="1" si="1"/>
        <v>0</v>
      </c>
      <c r="I16" s="5">
        <f ca="1">IF(E16=0,0,IF(RAND()&lt;'Demand Component Probability'!$B$4,1,0))</f>
        <v>0</v>
      </c>
      <c r="J16" s="5">
        <f ca="1">IF(E16=0,0,IF(RAND()&lt;'Demand Component Probability'!$B$6,1,0))</f>
        <v>0</v>
      </c>
      <c r="K16" s="5">
        <f ca="1">'Salary and Rating'!M17</f>
        <v>0</v>
      </c>
      <c r="L16" s="5">
        <f ca="1">IFERROR(IF(VLOOKUP(K16,Inputs!$A$20:$G$29,3,FALSE)="Stipend Award",VLOOKUP(K16,Inputs!$A$7:$G$16,3,FALSE),0),0)</f>
        <v>0</v>
      </c>
      <c r="M16" s="5">
        <f ca="1">IFERROR(IF(VLOOKUP(K16,Inputs!$A$20:$G$29,4,FALSE)="Stipend Award",VLOOKUP(K16,Inputs!$A$7:$G$16,4,FALSE),0),0)</f>
        <v>0</v>
      </c>
      <c r="N16" s="5">
        <f ca="1">IFERROR(IF(H16=1,IF(VLOOKUP(K16,Inputs!$A$20:$G$29,5,FALSE)="Stipend Award",VLOOKUP(K16,Inputs!$A$7:$G$16,5,FALSE),0),0),0)</f>
        <v>0</v>
      </c>
      <c r="O16" s="5">
        <f ca="1">IFERROR(IF(I16=1,IF(VLOOKUP(K16,Inputs!$A$20:$G$29,6,FALSE)="Stipend Award",VLOOKUP(K16,Inputs!$A$7:$G$16,6,FALSE),0),0),0)</f>
        <v>0</v>
      </c>
      <c r="P16" s="5">
        <f ca="1">IFERROR(IF(J16=1,IF(VLOOKUP(K16,Inputs!$A$20:$G$29,7,FALSE)="Stipend Award",VLOOKUP(K16,Inputs!$A$7:$G$16,7,FALSE),0),0),0)</f>
        <v>0</v>
      </c>
      <c r="Q16" s="5">
        <f ca="1">IFERROR(IF(VLOOKUP(K16,Inputs!$A$20:$G$29,3,FALSE)="Base Increase",VLOOKUP(K16,Inputs!$A$7:$G$16,3,FALSE),0),0)</f>
        <v>0</v>
      </c>
      <c r="R16" s="5">
        <f ca="1">IFERROR(IF(VLOOKUP(K16,Inputs!$A$20:$G$29,4,FALSE)="Base Increase",VLOOKUP(K16,Inputs!$A$7:$G$16,4,FALSE),0),0)</f>
        <v>0</v>
      </c>
      <c r="S16" s="5">
        <f ca="1">IFERROR(IF(H16=1,IF(VLOOKUP(K16,Inputs!$A$20:$G$29,5,FALSE)="Base Increase",VLOOKUP(K16,Inputs!$A$7:$G$16,5,FALSE),0),0),0)</f>
        <v>0</v>
      </c>
      <c r="T16" s="5">
        <f ca="1">IFERROR(IF(I16=1,IF(VLOOKUP(K16,Inputs!$A$20:$G$29,6,FALSE)="Base Increase",VLOOKUP(K16,Inputs!$A$7:$G$16,6,FALSE),0),0),0)</f>
        <v>0</v>
      </c>
      <c r="U16" s="5">
        <f ca="1">IFERROR(IF(J16=1,IF(VLOOKUP(K16,Inputs!$A$20:$G$29,7,FALSE)="Base Increase",VLOOKUP(K16,Inputs!$A$7:$G$16,7,FALSE),0),0),0)</f>
        <v>0</v>
      </c>
      <c r="V16" s="5">
        <f t="shared" ca="1" si="2"/>
        <v>0</v>
      </c>
      <c r="W16" s="5">
        <f t="shared" ca="1" si="3"/>
        <v>0</v>
      </c>
      <c r="X16" s="5">
        <f t="shared" ca="1" si="4"/>
        <v>0</v>
      </c>
      <c r="Y16" s="5">
        <f t="shared" ca="1" si="5"/>
        <v>0</v>
      </c>
      <c r="Z16" s="5">
        <f ca="1">IF(AND(K16&lt;=4,X16&gt;Inputs!$B$32),MAX(C16,Inputs!$B$32),X16)</f>
        <v>0</v>
      </c>
      <c r="AA16" s="5">
        <f ca="1">IF(AND(K16&lt;=4,Y16&gt;Inputs!$B$32),MAX(C16,Inputs!$B$32),Y16)</f>
        <v>0</v>
      </c>
      <c r="AB16" s="5">
        <f ca="1">IF(AND(K16&lt;=7,Z16&gt;Inputs!$B$33),MAX(C16,Inputs!$B$33),Z16)</f>
        <v>0</v>
      </c>
      <c r="AC16" s="5">
        <f ca="1">IF(Y16&gt;Inputs!$B$34,Inputs!$B$34,AA16)</f>
        <v>0</v>
      </c>
      <c r="AD16" s="5">
        <f ca="1">IF(AB16&gt;Inputs!$B$34,Inputs!$B$34,AB16)</f>
        <v>0</v>
      </c>
      <c r="AE16" s="5">
        <f ca="1">IF(AC16&gt;Inputs!$B$34,Inputs!$B$34,AC16)</f>
        <v>0</v>
      </c>
      <c r="AF16" s="11">
        <f ca="1">IF(AND(E16=1,G16=0),Inputs!$B$3,AD16)</f>
        <v>0</v>
      </c>
      <c r="AG16" s="11">
        <f ca="1">IF(AND(E16=1,G16=0),Inputs!$B$3,AE16)</f>
        <v>0</v>
      </c>
    </row>
    <row r="17" spans="1:33" x14ac:dyDescent="0.25">
      <c r="A17" s="1">
        <f>'Salary and Rating'!A18</f>
        <v>14</v>
      </c>
      <c r="B17" s="1">
        <f>'Salary and Rating'!B18</f>
        <v>0</v>
      </c>
      <c r="C17" s="13">
        <f ca="1">'2013-2014'!AF17</f>
        <v>0</v>
      </c>
      <c r="D17" s="44">
        <f ca="1">IF('2013-2014'!G17=0,0,'2013-2014'!D17+1)</f>
        <v>0</v>
      </c>
      <c r="E17" s="5">
        <f>'2012-2013'!E17</f>
        <v>0</v>
      </c>
      <c r="F17" s="42">
        <f ca="1">IF('Salary and Rating'!G18=1,VLOOKUP(D17,'Attrition Probabilities'!$A$5:$E$45,2,TRUE),IF('Salary and Rating'!G18=2,VLOOKUP(D17,'Attrition Probabilities'!$A$5:$E$45,3,TRUE),IF('Salary and Rating'!G18=3,VLOOKUP(D17,'Attrition Probabilities'!$A$5:$E$45,4,TRUE),IF('Salary and Rating'!G18=4,VLOOKUP(D17,'Attrition Probabilities'!$A$5:$E$45,5,TRUE),0))))</f>
        <v>0</v>
      </c>
      <c r="G17" s="5">
        <f t="shared" ca="1" si="0"/>
        <v>0</v>
      </c>
      <c r="H17" s="5">
        <f t="shared" ca="1" si="1"/>
        <v>0</v>
      </c>
      <c r="I17" s="5">
        <f ca="1">IF(E17=0,0,IF(RAND()&lt;'Demand Component Probability'!$B$4,1,0))</f>
        <v>0</v>
      </c>
      <c r="J17" s="5">
        <f ca="1">IF(E17=0,0,IF(RAND()&lt;'Demand Component Probability'!$B$6,1,0))</f>
        <v>0</v>
      </c>
      <c r="K17" s="5">
        <f ca="1">'Salary and Rating'!M18</f>
        <v>0</v>
      </c>
      <c r="L17" s="5">
        <f ca="1">IFERROR(IF(VLOOKUP(K17,Inputs!$A$20:$G$29,3,FALSE)="Stipend Award",VLOOKUP(K17,Inputs!$A$7:$G$16,3,FALSE),0),0)</f>
        <v>0</v>
      </c>
      <c r="M17" s="5">
        <f ca="1">IFERROR(IF(VLOOKUP(K17,Inputs!$A$20:$G$29,4,FALSE)="Stipend Award",VLOOKUP(K17,Inputs!$A$7:$G$16,4,FALSE),0),0)</f>
        <v>0</v>
      </c>
      <c r="N17" s="5">
        <f ca="1">IFERROR(IF(H17=1,IF(VLOOKUP(K17,Inputs!$A$20:$G$29,5,FALSE)="Stipend Award",VLOOKUP(K17,Inputs!$A$7:$G$16,5,FALSE),0),0),0)</f>
        <v>0</v>
      </c>
      <c r="O17" s="5">
        <f ca="1">IFERROR(IF(I17=1,IF(VLOOKUP(K17,Inputs!$A$20:$G$29,6,FALSE)="Stipend Award",VLOOKUP(K17,Inputs!$A$7:$G$16,6,FALSE),0),0),0)</f>
        <v>0</v>
      </c>
      <c r="P17" s="5">
        <f ca="1">IFERROR(IF(J17=1,IF(VLOOKUP(K17,Inputs!$A$20:$G$29,7,FALSE)="Stipend Award",VLOOKUP(K17,Inputs!$A$7:$G$16,7,FALSE),0),0),0)</f>
        <v>0</v>
      </c>
      <c r="Q17" s="5">
        <f ca="1">IFERROR(IF(VLOOKUP(K17,Inputs!$A$20:$G$29,3,FALSE)="Base Increase",VLOOKUP(K17,Inputs!$A$7:$G$16,3,FALSE),0),0)</f>
        <v>0</v>
      </c>
      <c r="R17" s="5">
        <f ca="1">IFERROR(IF(VLOOKUP(K17,Inputs!$A$20:$G$29,4,FALSE)="Base Increase",VLOOKUP(K17,Inputs!$A$7:$G$16,4,FALSE),0),0)</f>
        <v>0</v>
      </c>
      <c r="S17" s="5">
        <f ca="1">IFERROR(IF(H17=1,IF(VLOOKUP(K17,Inputs!$A$20:$G$29,5,FALSE)="Base Increase",VLOOKUP(K17,Inputs!$A$7:$G$16,5,FALSE),0),0),0)</f>
        <v>0</v>
      </c>
      <c r="T17" s="5">
        <f ca="1">IFERROR(IF(I17=1,IF(VLOOKUP(K17,Inputs!$A$20:$G$29,6,FALSE)="Base Increase",VLOOKUP(K17,Inputs!$A$7:$G$16,6,FALSE),0),0),0)</f>
        <v>0</v>
      </c>
      <c r="U17" s="5">
        <f ca="1">IFERROR(IF(J17=1,IF(VLOOKUP(K17,Inputs!$A$20:$G$29,7,FALSE)="Base Increase",VLOOKUP(K17,Inputs!$A$7:$G$16,7,FALSE),0),0),0)</f>
        <v>0</v>
      </c>
      <c r="V17" s="5">
        <f t="shared" ca="1" si="2"/>
        <v>0</v>
      </c>
      <c r="W17" s="5">
        <f t="shared" ca="1" si="3"/>
        <v>0</v>
      </c>
      <c r="X17" s="5">
        <f t="shared" ca="1" si="4"/>
        <v>0</v>
      </c>
      <c r="Y17" s="5">
        <f t="shared" ca="1" si="5"/>
        <v>0</v>
      </c>
      <c r="Z17" s="5">
        <f ca="1">IF(AND(K17&lt;=4,X17&gt;Inputs!$B$32),MAX(C17,Inputs!$B$32),X17)</f>
        <v>0</v>
      </c>
      <c r="AA17" s="5">
        <f ca="1">IF(AND(K17&lt;=4,Y17&gt;Inputs!$B$32),MAX(C17,Inputs!$B$32),Y17)</f>
        <v>0</v>
      </c>
      <c r="AB17" s="5">
        <f ca="1">IF(AND(K17&lt;=7,Z17&gt;Inputs!$B$33),MAX(C17,Inputs!$B$33),Z17)</f>
        <v>0</v>
      </c>
      <c r="AC17" s="5">
        <f ca="1">IF(Y17&gt;Inputs!$B$34,Inputs!$B$34,AA17)</f>
        <v>0</v>
      </c>
      <c r="AD17" s="5">
        <f ca="1">IF(AB17&gt;Inputs!$B$34,Inputs!$B$34,AB17)</f>
        <v>0</v>
      </c>
      <c r="AE17" s="5">
        <f ca="1">IF(AC17&gt;Inputs!$B$34,Inputs!$B$34,AC17)</f>
        <v>0</v>
      </c>
      <c r="AF17" s="11">
        <f ca="1">IF(AND(E17=1,G17=0),Inputs!$B$3,AD17)</f>
        <v>0</v>
      </c>
      <c r="AG17" s="11">
        <f ca="1">IF(AND(E17=1,G17=0),Inputs!$B$3,AE17)</f>
        <v>0</v>
      </c>
    </row>
    <row r="18" spans="1:33" x14ac:dyDescent="0.25">
      <c r="A18" s="1">
        <f>'Salary and Rating'!A19</f>
        <v>15</v>
      </c>
      <c r="B18" s="1">
        <f>'Salary and Rating'!B19</f>
        <v>0</v>
      </c>
      <c r="C18" s="13">
        <f ca="1">'2013-2014'!AF18</f>
        <v>0</v>
      </c>
      <c r="D18" s="44">
        <f ca="1">IF('2013-2014'!G18=0,0,'2013-2014'!D18+1)</f>
        <v>0</v>
      </c>
      <c r="E18" s="5">
        <f>'2012-2013'!E18</f>
        <v>0</v>
      </c>
      <c r="F18" s="42">
        <f ca="1">IF('Salary and Rating'!G19=1,VLOOKUP(D18,'Attrition Probabilities'!$A$5:$E$45,2,TRUE),IF('Salary and Rating'!G19=2,VLOOKUP(D18,'Attrition Probabilities'!$A$5:$E$45,3,TRUE),IF('Salary and Rating'!G19=3,VLOOKUP(D18,'Attrition Probabilities'!$A$5:$E$45,4,TRUE),IF('Salary and Rating'!G19=4,VLOOKUP(D18,'Attrition Probabilities'!$A$5:$E$45,5,TRUE),0))))</f>
        <v>0</v>
      </c>
      <c r="G18" s="5">
        <f t="shared" ca="1" si="0"/>
        <v>0</v>
      </c>
      <c r="H18" s="5">
        <f t="shared" ca="1" si="1"/>
        <v>0</v>
      </c>
      <c r="I18" s="5">
        <f ca="1">IF(E18=0,0,IF(RAND()&lt;'Demand Component Probability'!$B$4,1,0))</f>
        <v>0</v>
      </c>
      <c r="J18" s="5">
        <f ca="1">IF(E18=0,0,IF(RAND()&lt;'Demand Component Probability'!$B$6,1,0))</f>
        <v>0</v>
      </c>
      <c r="K18" s="5">
        <f ca="1">'Salary and Rating'!M19</f>
        <v>0</v>
      </c>
      <c r="L18" s="5">
        <f ca="1">IFERROR(IF(VLOOKUP(K18,Inputs!$A$20:$G$29,3,FALSE)="Stipend Award",VLOOKUP(K18,Inputs!$A$7:$G$16,3,FALSE),0),0)</f>
        <v>0</v>
      </c>
      <c r="M18" s="5">
        <f ca="1">IFERROR(IF(VLOOKUP(K18,Inputs!$A$20:$G$29,4,FALSE)="Stipend Award",VLOOKUP(K18,Inputs!$A$7:$G$16,4,FALSE),0),0)</f>
        <v>0</v>
      </c>
      <c r="N18" s="5">
        <f ca="1">IFERROR(IF(H18=1,IF(VLOOKUP(K18,Inputs!$A$20:$G$29,5,FALSE)="Stipend Award",VLOOKUP(K18,Inputs!$A$7:$G$16,5,FALSE),0),0),0)</f>
        <v>0</v>
      </c>
      <c r="O18" s="5">
        <f ca="1">IFERROR(IF(I18=1,IF(VLOOKUP(K18,Inputs!$A$20:$G$29,6,FALSE)="Stipend Award",VLOOKUP(K18,Inputs!$A$7:$G$16,6,FALSE),0),0),0)</f>
        <v>0</v>
      </c>
      <c r="P18" s="5">
        <f ca="1">IFERROR(IF(J18=1,IF(VLOOKUP(K18,Inputs!$A$20:$G$29,7,FALSE)="Stipend Award",VLOOKUP(K18,Inputs!$A$7:$G$16,7,FALSE),0),0),0)</f>
        <v>0</v>
      </c>
      <c r="Q18" s="5">
        <f ca="1">IFERROR(IF(VLOOKUP(K18,Inputs!$A$20:$G$29,3,FALSE)="Base Increase",VLOOKUP(K18,Inputs!$A$7:$G$16,3,FALSE),0),0)</f>
        <v>0</v>
      </c>
      <c r="R18" s="5">
        <f ca="1">IFERROR(IF(VLOOKUP(K18,Inputs!$A$20:$G$29,4,FALSE)="Base Increase",VLOOKUP(K18,Inputs!$A$7:$G$16,4,FALSE),0),0)</f>
        <v>0</v>
      </c>
      <c r="S18" s="5">
        <f ca="1">IFERROR(IF(H18=1,IF(VLOOKUP(K18,Inputs!$A$20:$G$29,5,FALSE)="Base Increase",VLOOKUP(K18,Inputs!$A$7:$G$16,5,FALSE),0),0),0)</f>
        <v>0</v>
      </c>
      <c r="T18" s="5">
        <f ca="1">IFERROR(IF(I18=1,IF(VLOOKUP(K18,Inputs!$A$20:$G$29,6,FALSE)="Base Increase",VLOOKUP(K18,Inputs!$A$7:$G$16,6,FALSE),0),0),0)</f>
        <v>0</v>
      </c>
      <c r="U18" s="5">
        <f ca="1">IFERROR(IF(J18=1,IF(VLOOKUP(K18,Inputs!$A$20:$G$29,7,FALSE)="Base Increase",VLOOKUP(K18,Inputs!$A$7:$G$16,7,FALSE),0),0),0)</f>
        <v>0</v>
      </c>
      <c r="V18" s="5">
        <f t="shared" ca="1" si="2"/>
        <v>0</v>
      </c>
      <c r="W18" s="5">
        <f t="shared" ca="1" si="3"/>
        <v>0</v>
      </c>
      <c r="X18" s="5">
        <f t="shared" ca="1" si="4"/>
        <v>0</v>
      </c>
      <c r="Y18" s="5">
        <f t="shared" ca="1" si="5"/>
        <v>0</v>
      </c>
      <c r="Z18" s="5">
        <f ca="1">IF(AND(K18&lt;=4,X18&gt;Inputs!$B$32),MAX(C18,Inputs!$B$32),X18)</f>
        <v>0</v>
      </c>
      <c r="AA18" s="5">
        <f ca="1">IF(AND(K18&lt;=4,Y18&gt;Inputs!$B$32),MAX(C18,Inputs!$B$32),Y18)</f>
        <v>0</v>
      </c>
      <c r="AB18" s="5">
        <f ca="1">IF(AND(K18&lt;=7,Z18&gt;Inputs!$B$33),MAX(C18,Inputs!$B$33),Z18)</f>
        <v>0</v>
      </c>
      <c r="AC18" s="5">
        <f ca="1">IF(Y18&gt;Inputs!$B$34,Inputs!$B$34,AA18)</f>
        <v>0</v>
      </c>
      <c r="AD18" s="5">
        <f ca="1">IF(AB18&gt;Inputs!$B$34,Inputs!$B$34,AB18)</f>
        <v>0</v>
      </c>
      <c r="AE18" s="5">
        <f ca="1">IF(AC18&gt;Inputs!$B$34,Inputs!$B$34,AC18)</f>
        <v>0</v>
      </c>
      <c r="AF18" s="11">
        <f ca="1">IF(AND(E18=1,G18=0),Inputs!$B$3,AD18)</f>
        <v>0</v>
      </c>
      <c r="AG18" s="11">
        <f ca="1">IF(AND(E18=1,G18=0),Inputs!$B$3,AE18)</f>
        <v>0</v>
      </c>
    </row>
    <row r="19" spans="1:33" x14ac:dyDescent="0.25">
      <c r="A19" s="1">
        <f>'Salary and Rating'!A20</f>
        <v>16</v>
      </c>
      <c r="B19" s="1">
        <f>'Salary and Rating'!B20</f>
        <v>0</v>
      </c>
      <c r="C19" s="13">
        <f ca="1">'2013-2014'!AF19</f>
        <v>0</v>
      </c>
      <c r="D19" s="44">
        <f ca="1">IF('2013-2014'!G19=0,0,'2013-2014'!D19+1)</f>
        <v>0</v>
      </c>
      <c r="E19" s="5">
        <f>'2012-2013'!E19</f>
        <v>0</v>
      </c>
      <c r="F19" s="42">
        <f ca="1">IF('Salary and Rating'!G20=1,VLOOKUP(D19,'Attrition Probabilities'!$A$5:$E$45,2,TRUE),IF('Salary and Rating'!G20=2,VLOOKUP(D19,'Attrition Probabilities'!$A$5:$E$45,3,TRUE),IF('Salary and Rating'!G20=3,VLOOKUP(D19,'Attrition Probabilities'!$A$5:$E$45,4,TRUE),IF('Salary and Rating'!G20=4,VLOOKUP(D19,'Attrition Probabilities'!$A$5:$E$45,5,TRUE),0))))</f>
        <v>0</v>
      </c>
      <c r="G19" s="5">
        <f t="shared" ca="1" si="0"/>
        <v>0</v>
      </c>
      <c r="H19" s="5">
        <f t="shared" ca="1" si="1"/>
        <v>0</v>
      </c>
      <c r="I19" s="5">
        <f ca="1">IF(E19=0,0,IF(RAND()&lt;'Demand Component Probability'!$B$4,1,0))</f>
        <v>0</v>
      </c>
      <c r="J19" s="5">
        <f ca="1">IF(E19=0,0,IF(RAND()&lt;'Demand Component Probability'!$B$6,1,0))</f>
        <v>0</v>
      </c>
      <c r="K19" s="5">
        <f ca="1">'Salary and Rating'!M20</f>
        <v>0</v>
      </c>
      <c r="L19" s="5">
        <f ca="1">IFERROR(IF(VLOOKUP(K19,Inputs!$A$20:$G$29,3,FALSE)="Stipend Award",VLOOKUP(K19,Inputs!$A$7:$G$16,3,FALSE),0),0)</f>
        <v>0</v>
      </c>
      <c r="M19" s="5">
        <f ca="1">IFERROR(IF(VLOOKUP(K19,Inputs!$A$20:$G$29,4,FALSE)="Stipend Award",VLOOKUP(K19,Inputs!$A$7:$G$16,4,FALSE),0),0)</f>
        <v>0</v>
      </c>
      <c r="N19" s="5">
        <f ca="1">IFERROR(IF(H19=1,IF(VLOOKUP(K19,Inputs!$A$20:$G$29,5,FALSE)="Stipend Award",VLOOKUP(K19,Inputs!$A$7:$G$16,5,FALSE),0),0),0)</f>
        <v>0</v>
      </c>
      <c r="O19" s="5">
        <f ca="1">IFERROR(IF(I19=1,IF(VLOOKUP(K19,Inputs!$A$20:$G$29,6,FALSE)="Stipend Award",VLOOKUP(K19,Inputs!$A$7:$G$16,6,FALSE),0),0),0)</f>
        <v>0</v>
      </c>
      <c r="P19" s="5">
        <f ca="1">IFERROR(IF(J19=1,IF(VLOOKUP(K19,Inputs!$A$20:$G$29,7,FALSE)="Stipend Award",VLOOKUP(K19,Inputs!$A$7:$G$16,7,FALSE),0),0),0)</f>
        <v>0</v>
      </c>
      <c r="Q19" s="5">
        <f ca="1">IFERROR(IF(VLOOKUP(K19,Inputs!$A$20:$G$29,3,FALSE)="Base Increase",VLOOKUP(K19,Inputs!$A$7:$G$16,3,FALSE),0),0)</f>
        <v>0</v>
      </c>
      <c r="R19" s="5">
        <f ca="1">IFERROR(IF(VLOOKUP(K19,Inputs!$A$20:$G$29,4,FALSE)="Base Increase",VLOOKUP(K19,Inputs!$A$7:$G$16,4,FALSE),0),0)</f>
        <v>0</v>
      </c>
      <c r="S19" s="5">
        <f ca="1">IFERROR(IF(H19=1,IF(VLOOKUP(K19,Inputs!$A$20:$G$29,5,FALSE)="Base Increase",VLOOKUP(K19,Inputs!$A$7:$G$16,5,FALSE),0),0),0)</f>
        <v>0</v>
      </c>
      <c r="T19" s="5">
        <f ca="1">IFERROR(IF(I19=1,IF(VLOOKUP(K19,Inputs!$A$20:$G$29,6,FALSE)="Base Increase",VLOOKUP(K19,Inputs!$A$7:$G$16,6,FALSE),0),0),0)</f>
        <v>0</v>
      </c>
      <c r="U19" s="5">
        <f ca="1">IFERROR(IF(J19=1,IF(VLOOKUP(K19,Inputs!$A$20:$G$29,7,FALSE)="Base Increase",VLOOKUP(K19,Inputs!$A$7:$G$16,7,FALSE),0),0),0)</f>
        <v>0</v>
      </c>
      <c r="V19" s="5">
        <f t="shared" ca="1" si="2"/>
        <v>0</v>
      </c>
      <c r="W19" s="5">
        <f t="shared" ca="1" si="3"/>
        <v>0</v>
      </c>
      <c r="X19" s="5">
        <f t="shared" ca="1" si="4"/>
        <v>0</v>
      </c>
      <c r="Y19" s="5">
        <f t="shared" ca="1" si="5"/>
        <v>0</v>
      </c>
      <c r="Z19" s="5">
        <f ca="1">IF(AND(K19&lt;=4,X19&gt;Inputs!$B$32),MAX(C19,Inputs!$B$32),X19)</f>
        <v>0</v>
      </c>
      <c r="AA19" s="5">
        <f ca="1">IF(AND(K19&lt;=4,Y19&gt;Inputs!$B$32),MAX(C19,Inputs!$B$32),Y19)</f>
        <v>0</v>
      </c>
      <c r="AB19" s="5">
        <f ca="1">IF(AND(K19&lt;=7,Z19&gt;Inputs!$B$33),MAX(C19,Inputs!$B$33),Z19)</f>
        <v>0</v>
      </c>
      <c r="AC19" s="5">
        <f ca="1">IF(Y19&gt;Inputs!$B$34,Inputs!$B$34,AA19)</f>
        <v>0</v>
      </c>
      <c r="AD19" s="5">
        <f ca="1">IF(AB19&gt;Inputs!$B$34,Inputs!$B$34,AB19)</f>
        <v>0</v>
      </c>
      <c r="AE19" s="5">
        <f ca="1">IF(AC19&gt;Inputs!$B$34,Inputs!$B$34,AC19)</f>
        <v>0</v>
      </c>
      <c r="AF19" s="11">
        <f ca="1">IF(AND(E19=1,G19=0),Inputs!$B$3,AD19)</f>
        <v>0</v>
      </c>
      <c r="AG19" s="11">
        <f ca="1">IF(AND(E19=1,G19=0),Inputs!$B$3,AE19)</f>
        <v>0</v>
      </c>
    </row>
    <row r="20" spans="1:33" x14ac:dyDescent="0.25">
      <c r="A20" s="1">
        <f>'Salary and Rating'!A21</f>
        <v>17</v>
      </c>
      <c r="B20" s="1">
        <f>'Salary and Rating'!B21</f>
        <v>0</v>
      </c>
      <c r="C20" s="13">
        <f ca="1">'2013-2014'!AF20</f>
        <v>0</v>
      </c>
      <c r="D20" s="44">
        <f ca="1">IF('2013-2014'!G20=0,0,'2013-2014'!D20+1)</f>
        <v>0</v>
      </c>
      <c r="E20" s="5">
        <f>'2012-2013'!E20</f>
        <v>0</v>
      </c>
      <c r="F20" s="42">
        <f ca="1">IF('Salary and Rating'!G21=1,VLOOKUP(D20,'Attrition Probabilities'!$A$5:$E$45,2,TRUE),IF('Salary and Rating'!G21=2,VLOOKUP(D20,'Attrition Probabilities'!$A$5:$E$45,3,TRUE),IF('Salary and Rating'!G21=3,VLOOKUP(D20,'Attrition Probabilities'!$A$5:$E$45,4,TRUE),IF('Salary and Rating'!G21=4,VLOOKUP(D20,'Attrition Probabilities'!$A$5:$E$45,5,TRUE),0))))</f>
        <v>0</v>
      </c>
      <c r="G20" s="5">
        <f t="shared" ca="1" si="0"/>
        <v>0</v>
      </c>
      <c r="H20" s="5">
        <f t="shared" ca="1" si="1"/>
        <v>0</v>
      </c>
      <c r="I20" s="5">
        <f ca="1">IF(E20=0,0,IF(RAND()&lt;'Demand Component Probability'!$B$4,1,0))</f>
        <v>0</v>
      </c>
      <c r="J20" s="5">
        <f ca="1">IF(E20=0,0,IF(RAND()&lt;'Demand Component Probability'!$B$6,1,0))</f>
        <v>0</v>
      </c>
      <c r="K20" s="5">
        <f ca="1">'Salary and Rating'!M21</f>
        <v>0</v>
      </c>
      <c r="L20" s="5">
        <f ca="1">IFERROR(IF(VLOOKUP(K20,Inputs!$A$20:$G$29,3,FALSE)="Stipend Award",VLOOKUP(K20,Inputs!$A$7:$G$16,3,FALSE),0),0)</f>
        <v>0</v>
      </c>
      <c r="M20" s="5">
        <f ca="1">IFERROR(IF(VLOOKUP(K20,Inputs!$A$20:$G$29,4,FALSE)="Stipend Award",VLOOKUP(K20,Inputs!$A$7:$G$16,4,FALSE),0),0)</f>
        <v>0</v>
      </c>
      <c r="N20" s="5">
        <f ca="1">IFERROR(IF(H20=1,IF(VLOOKUP(K20,Inputs!$A$20:$G$29,5,FALSE)="Stipend Award",VLOOKUP(K20,Inputs!$A$7:$G$16,5,FALSE),0),0),0)</f>
        <v>0</v>
      </c>
      <c r="O20" s="5">
        <f ca="1">IFERROR(IF(I20=1,IF(VLOOKUP(K20,Inputs!$A$20:$G$29,6,FALSE)="Stipend Award",VLOOKUP(K20,Inputs!$A$7:$G$16,6,FALSE),0),0),0)</f>
        <v>0</v>
      </c>
      <c r="P20" s="5">
        <f ca="1">IFERROR(IF(J20=1,IF(VLOOKUP(K20,Inputs!$A$20:$G$29,7,FALSE)="Stipend Award",VLOOKUP(K20,Inputs!$A$7:$G$16,7,FALSE),0),0),0)</f>
        <v>0</v>
      </c>
      <c r="Q20" s="5">
        <f ca="1">IFERROR(IF(VLOOKUP(K20,Inputs!$A$20:$G$29,3,FALSE)="Base Increase",VLOOKUP(K20,Inputs!$A$7:$G$16,3,FALSE),0),0)</f>
        <v>0</v>
      </c>
      <c r="R20" s="5">
        <f ca="1">IFERROR(IF(VLOOKUP(K20,Inputs!$A$20:$G$29,4,FALSE)="Base Increase",VLOOKUP(K20,Inputs!$A$7:$G$16,4,FALSE),0),0)</f>
        <v>0</v>
      </c>
      <c r="S20" s="5">
        <f ca="1">IFERROR(IF(H20=1,IF(VLOOKUP(K20,Inputs!$A$20:$G$29,5,FALSE)="Base Increase",VLOOKUP(K20,Inputs!$A$7:$G$16,5,FALSE),0),0),0)</f>
        <v>0</v>
      </c>
      <c r="T20" s="5">
        <f ca="1">IFERROR(IF(I20=1,IF(VLOOKUP(K20,Inputs!$A$20:$G$29,6,FALSE)="Base Increase",VLOOKUP(K20,Inputs!$A$7:$G$16,6,FALSE),0),0),0)</f>
        <v>0</v>
      </c>
      <c r="U20" s="5">
        <f ca="1">IFERROR(IF(J20=1,IF(VLOOKUP(K20,Inputs!$A$20:$G$29,7,FALSE)="Base Increase",VLOOKUP(K20,Inputs!$A$7:$G$16,7,FALSE),0),0),0)</f>
        <v>0</v>
      </c>
      <c r="V20" s="5">
        <f t="shared" ca="1" si="2"/>
        <v>0</v>
      </c>
      <c r="W20" s="5">
        <f t="shared" ca="1" si="3"/>
        <v>0</v>
      </c>
      <c r="X20" s="5">
        <f t="shared" ca="1" si="4"/>
        <v>0</v>
      </c>
      <c r="Y20" s="5">
        <f t="shared" ca="1" si="5"/>
        <v>0</v>
      </c>
      <c r="Z20" s="5">
        <f ca="1">IF(AND(K20&lt;=4,X20&gt;Inputs!$B$32),MAX(C20,Inputs!$B$32),X20)</f>
        <v>0</v>
      </c>
      <c r="AA20" s="5">
        <f ca="1">IF(AND(K20&lt;=4,Y20&gt;Inputs!$B$32),MAX(C20,Inputs!$B$32),Y20)</f>
        <v>0</v>
      </c>
      <c r="AB20" s="5">
        <f ca="1">IF(AND(K20&lt;=7,Z20&gt;Inputs!$B$33),MAX(C20,Inputs!$B$33),Z20)</f>
        <v>0</v>
      </c>
      <c r="AC20" s="5">
        <f ca="1">IF(Y20&gt;Inputs!$B$34,Inputs!$B$34,AA20)</f>
        <v>0</v>
      </c>
      <c r="AD20" s="5">
        <f ca="1">IF(AB20&gt;Inputs!$B$34,Inputs!$B$34,AB20)</f>
        <v>0</v>
      </c>
      <c r="AE20" s="5">
        <f ca="1">IF(AC20&gt;Inputs!$B$34,Inputs!$B$34,AC20)</f>
        <v>0</v>
      </c>
      <c r="AF20" s="11">
        <f ca="1">IF(AND(E20=1,G20=0),Inputs!$B$3,AD20)</f>
        <v>0</v>
      </c>
      <c r="AG20" s="11">
        <f ca="1">IF(AND(E20=1,G20=0),Inputs!$B$3,AE20)</f>
        <v>0</v>
      </c>
    </row>
    <row r="21" spans="1:33" x14ac:dyDescent="0.25">
      <c r="A21" s="1">
        <f>'Salary and Rating'!A22</f>
        <v>18</v>
      </c>
      <c r="B21" s="1">
        <f>'Salary and Rating'!B22</f>
        <v>0</v>
      </c>
      <c r="C21" s="13">
        <f ca="1">'2013-2014'!AF21</f>
        <v>0</v>
      </c>
      <c r="D21" s="44">
        <f ca="1">IF('2013-2014'!G21=0,0,'2013-2014'!D21+1)</f>
        <v>0</v>
      </c>
      <c r="E21" s="5">
        <f>'2012-2013'!E21</f>
        <v>0</v>
      </c>
      <c r="F21" s="42">
        <f ca="1">IF('Salary and Rating'!G22=1,VLOOKUP(D21,'Attrition Probabilities'!$A$5:$E$45,2,TRUE),IF('Salary and Rating'!G22=2,VLOOKUP(D21,'Attrition Probabilities'!$A$5:$E$45,3,TRUE),IF('Salary and Rating'!G22=3,VLOOKUP(D21,'Attrition Probabilities'!$A$5:$E$45,4,TRUE),IF('Salary and Rating'!G22=4,VLOOKUP(D21,'Attrition Probabilities'!$A$5:$E$45,5,TRUE),0))))</f>
        <v>0</v>
      </c>
      <c r="G21" s="5">
        <f t="shared" ca="1" si="0"/>
        <v>0</v>
      </c>
      <c r="H21" s="5">
        <f t="shared" ca="1" si="1"/>
        <v>0</v>
      </c>
      <c r="I21" s="5">
        <f ca="1">IF(E21=0,0,IF(RAND()&lt;'Demand Component Probability'!$B$4,1,0))</f>
        <v>0</v>
      </c>
      <c r="J21" s="5">
        <f ca="1">IF(E21=0,0,IF(RAND()&lt;'Demand Component Probability'!$B$6,1,0))</f>
        <v>0</v>
      </c>
      <c r="K21" s="5">
        <f ca="1">'Salary and Rating'!M22</f>
        <v>0</v>
      </c>
      <c r="L21" s="5">
        <f ca="1">IFERROR(IF(VLOOKUP(K21,Inputs!$A$20:$G$29,3,FALSE)="Stipend Award",VLOOKUP(K21,Inputs!$A$7:$G$16,3,FALSE),0),0)</f>
        <v>0</v>
      </c>
      <c r="M21" s="5">
        <f ca="1">IFERROR(IF(VLOOKUP(K21,Inputs!$A$20:$G$29,4,FALSE)="Stipend Award",VLOOKUP(K21,Inputs!$A$7:$G$16,4,FALSE),0),0)</f>
        <v>0</v>
      </c>
      <c r="N21" s="5">
        <f ca="1">IFERROR(IF(H21=1,IF(VLOOKUP(K21,Inputs!$A$20:$G$29,5,FALSE)="Stipend Award",VLOOKUP(K21,Inputs!$A$7:$G$16,5,FALSE),0),0),0)</f>
        <v>0</v>
      </c>
      <c r="O21" s="5">
        <f ca="1">IFERROR(IF(I21=1,IF(VLOOKUP(K21,Inputs!$A$20:$G$29,6,FALSE)="Stipend Award",VLOOKUP(K21,Inputs!$A$7:$G$16,6,FALSE),0),0),0)</f>
        <v>0</v>
      </c>
      <c r="P21" s="5">
        <f ca="1">IFERROR(IF(J21=1,IF(VLOOKUP(K21,Inputs!$A$20:$G$29,7,FALSE)="Stipend Award",VLOOKUP(K21,Inputs!$A$7:$G$16,7,FALSE),0),0),0)</f>
        <v>0</v>
      </c>
      <c r="Q21" s="5">
        <f ca="1">IFERROR(IF(VLOOKUP(K21,Inputs!$A$20:$G$29,3,FALSE)="Base Increase",VLOOKUP(K21,Inputs!$A$7:$G$16,3,FALSE),0),0)</f>
        <v>0</v>
      </c>
      <c r="R21" s="5">
        <f ca="1">IFERROR(IF(VLOOKUP(K21,Inputs!$A$20:$G$29,4,FALSE)="Base Increase",VLOOKUP(K21,Inputs!$A$7:$G$16,4,FALSE),0),0)</f>
        <v>0</v>
      </c>
      <c r="S21" s="5">
        <f ca="1">IFERROR(IF(H21=1,IF(VLOOKUP(K21,Inputs!$A$20:$G$29,5,FALSE)="Base Increase",VLOOKUP(K21,Inputs!$A$7:$G$16,5,FALSE),0),0),0)</f>
        <v>0</v>
      </c>
      <c r="T21" s="5">
        <f ca="1">IFERROR(IF(I21=1,IF(VLOOKUP(K21,Inputs!$A$20:$G$29,6,FALSE)="Base Increase",VLOOKUP(K21,Inputs!$A$7:$G$16,6,FALSE),0),0),0)</f>
        <v>0</v>
      </c>
      <c r="U21" s="5">
        <f ca="1">IFERROR(IF(J21=1,IF(VLOOKUP(K21,Inputs!$A$20:$G$29,7,FALSE)="Base Increase",VLOOKUP(K21,Inputs!$A$7:$G$16,7,FALSE),0),0),0)</f>
        <v>0</v>
      </c>
      <c r="V21" s="5">
        <f t="shared" ca="1" si="2"/>
        <v>0</v>
      </c>
      <c r="W21" s="5">
        <f t="shared" ca="1" si="3"/>
        <v>0</v>
      </c>
      <c r="X21" s="5">
        <f t="shared" ca="1" si="4"/>
        <v>0</v>
      </c>
      <c r="Y21" s="5">
        <f t="shared" ca="1" si="5"/>
        <v>0</v>
      </c>
      <c r="Z21" s="5">
        <f ca="1">IF(AND(K21&lt;=4,X21&gt;Inputs!$B$32),MAX(C21,Inputs!$B$32),X21)</f>
        <v>0</v>
      </c>
      <c r="AA21" s="5">
        <f ca="1">IF(AND(K21&lt;=4,Y21&gt;Inputs!$B$32),MAX(C21,Inputs!$B$32),Y21)</f>
        <v>0</v>
      </c>
      <c r="AB21" s="5">
        <f ca="1">IF(AND(K21&lt;=7,Z21&gt;Inputs!$B$33),MAX(C21,Inputs!$B$33),Z21)</f>
        <v>0</v>
      </c>
      <c r="AC21" s="5">
        <f ca="1">IF(Y21&gt;Inputs!$B$34,Inputs!$B$34,AA21)</f>
        <v>0</v>
      </c>
      <c r="AD21" s="5">
        <f ca="1">IF(AB21&gt;Inputs!$B$34,Inputs!$B$34,AB21)</f>
        <v>0</v>
      </c>
      <c r="AE21" s="5">
        <f ca="1">IF(AC21&gt;Inputs!$B$34,Inputs!$B$34,AC21)</f>
        <v>0</v>
      </c>
      <c r="AF21" s="11">
        <f ca="1">IF(AND(E21=1,G21=0),Inputs!$B$3,AD21)</f>
        <v>0</v>
      </c>
      <c r="AG21" s="11">
        <f ca="1">IF(AND(E21=1,G21=0),Inputs!$B$3,AE21)</f>
        <v>0</v>
      </c>
    </row>
    <row r="22" spans="1:33" x14ac:dyDescent="0.25">
      <c r="A22" s="1">
        <f>'Salary and Rating'!A23</f>
        <v>19</v>
      </c>
      <c r="B22" s="1">
        <f>'Salary and Rating'!B23</f>
        <v>0</v>
      </c>
      <c r="C22" s="13">
        <f ca="1">'2013-2014'!AF22</f>
        <v>0</v>
      </c>
      <c r="D22" s="44">
        <f ca="1">IF('2013-2014'!G22=0,0,'2013-2014'!D22+1)</f>
        <v>0</v>
      </c>
      <c r="E22" s="5">
        <f>'2012-2013'!E22</f>
        <v>0</v>
      </c>
      <c r="F22" s="42">
        <f ca="1">IF('Salary and Rating'!G23=1,VLOOKUP(D22,'Attrition Probabilities'!$A$5:$E$45,2,TRUE),IF('Salary and Rating'!G23=2,VLOOKUP(D22,'Attrition Probabilities'!$A$5:$E$45,3,TRUE),IF('Salary and Rating'!G23=3,VLOOKUP(D22,'Attrition Probabilities'!$A$5:$E$45,4,TRUE),IF('Salary and Rating'!G23=4,VLOOKUP(D22,'Attrition Probabilities'!$A$5:$E$45,5,TRUE),0))))</f>
        <v>0</v>
      </c>
      <c r="G22" s="5">
        <f t="shared" ca="1" si="0"/>
        <v>0</v>
      </c>
      <c r="H22" s="5">
        <f t="shared" ca="1" si="1"/>
        <v>0</v>
      </c>
      <c r="I22" s="5">
        <f ca="1">IF(E22=0,0,IF(RAND()&lt;'Demand Component Probability'!$B$4,1,0))</f>
        <v>0</v>
      </c>
      <c r="J22" s="5">
        <f ca="1">IF(E22=0,0,IF(RAND()&lt;'Demand Component Probability'!$B$6,1,0))</f>
        <v>0</v>
      </c>
      <c r="K22" s="5">
        <f ca="1">'Salary and Rating'!M23</f>
        <v>0</v>
      </c>
      <c r="L22" s="5">
        <f ca="1">IFERROR(IF(VLOOKUP(K22,Inputs!$A$20:$G$29,3,FALSE)="Stipend Award",VLOOKUP(K22,Inputs!$A$7:$G$16,3,FALSE),0),0)</f>
        <v>0</v>
      </c>
      <c r="M22" s="5">
        <f ca="1">IFERROR(IF(VLOOKUP(K22,Inputs!$A$20:$G$29,4,FALSE)="Stipend Award",VLOOKUP(K22,Inputs!$A$7:$G$16,4,FALSE),0),0)</f>
        <v>0</v>
      </c>
      <c r="N22" s="5">
        <f ca="1">IFERROR(IF(H22=1,IF(VLOOKUP(K22,Inputs!$A$20:$G$29,5,FALSE)="Stipend Award",VLOOKUP(K22,Inputs!$A$7:$G$16,5,FALSE),0),0),0)</f>
        <v>0</v>
      </c>
      <c r="O22" s="5">
        <f ca="1">IFERROR(IF(I22=1,IF(VLOOKUP(K22,Inputs!$A$20:$G$29,6,FALSE)="Stipend Award",VLOOKUP(K22,Inputs!$A$7:$G$16,6,FALSE),0),0),0)</f>
        <v>0</v>
      </c>
      <c r="P22" s="5">
        <f ca="1">IFERROR(IF(J22=1,IF(VLOOKUP(K22,Inputs!$A$20:$G$29,7,FALSE)="Stipend Award",VLOOKUP(K22,Inputs!$A$7:$G$16,7,FALSE),0),0),0)</f>
        <v>0</v>
      </c>
      <c r="Q22" s="5">
        <f ca="1">IFERROR(IF(VLOOKUP(K22,Inputs!$A$20:$G$29,3,FALSE)="Base Increase",VLOOKUP(K22,Inputs!$A$7:$G$16,3,FALSE),0),0)</f>
        <v>0</v>
      </c>
      <c r="R22" s="5">
        <f ca="1">IFERROR(IF(VLOOKUP(K22,Inputs!$A$20:$G$29,4,FALSE)="Base Increase",VLOOKUP(K22,Inputs!$A$7:$G$16,4,FALSE),0),0)</f>
        <v>0</v>
      </c>
      <c r="S22" s="5">
        <f ca="1">IFERROR(IF(H22=1,IF(VLOOKUP(K22,Inputs!$A$20:$G$29,5,FALSE)="Base Increase",VLOOKUP(K22,Inputs!$A$7:$G$16,5,FALSE),0),0),0)</f>
        <v>0</v>
      </c>
      <c r="T22" s="5">
        <f ca="1">IFERROR(IF(I22=1,IF(VLOOKUP(K22,Inputs!$A$20:$G$29,6,FALSE)="Base Increase",VLOOKUP(K22,Inputs!$A$7:$G$16,6,FALSE),0),0),0)</f>
        <v>0</v>
      </c>
      <c r="U22" s="5">
        <f ca="1">IFERROR(IF(J22=1,IF(VLOOKUP(K22,Inputs!$A$20:$G$29,7,FALSE)="Base Increase",VLOOKUP(K22,Inputs!$A$7:$G$16,7,FALSE),0),0),0)</f>
        <v>0</v>
      </c>
      <c r="V22" s="5">
        <f t="shared" ca="1" si="2"/>
        <v>0</v>
      </c>
      <c r="W22" s="5">
        <f t="shared" ca="1" si="3"/>
        <v>0</v>
      </c>
      <c r="X22" s="5">
        <f t="shared" ca="1" si="4"/>
        <v>0</v>
      </c>
      <c r="Y22" s="5">
        <f t="shared" ca="1" si="5"/>
        <v>0</v>
      </c>
      <c r="Z22" s="5">
        <f ca="1">IF(AND(K22&lt;=4,X22&gt;Inputs!$B$32),MAX(C22,Inputs!$B$32),X22)</f>
        <v>0</v>
      </c>
      <c r="AA22" s="5">
        <f ca="1">IF(AND(K22&lt;=4,Y22&gt;Inputs!$B$32),MAX(C22,Inputs!$B$32),Y22)</f>
        <v>0</v>
      </c>
      <c r="AB22" s="5">
        <f ca="1">IF(AND(K22&lt;=7,Z22&gt;Inputs!$B$33),MAX(C22,Inputs!$B$33),Z22)</f>
        <v>0</v>
      </c>
      <c r="AC22" s="5">
        <f ca="1">IF(Y22&gt;Inputs!$B$34,Inputs!$B$34,AA22)</f>
        <v>0</v>
      </c>
      <c r="AD22" s="5">
        <f ca="1">IF(AB22&gt;Inputs!$B$34,Inputs!$B$34,AB22)</f>
        <v>0</v>
      </c>
      <c r="AE22" s="5">
        <f ca="1">IF(AC22&gt;Inputs!$B$34,Inputs!$B$34,AC22)</f>
        <v>0</v>
      </c>
      <c r="AF22" s="11">
        <f ca="1">IF(AND(E22=1,G22=0),Inputs!$B$3,AD22)</f>
        <v>0</v>
      </c>
      <c r="AG22" s="11">
        <f ca="1">IF(AND(E22=1,G22=0),Inputs!$B$3,AE22)</f>
        <v>0</v>
      </c>
    </row>
    <row r="23" spans="1:33" x14ac:dyDescent="0.25">
      <c r="A23" s="1">
        <f>'Salary and Rating'!A24</f>
        <v>20</v>
      </c>
      <c r="B23" s="1">
        <f>'Salary and Rating'!B24</f>
        <v>0</v>
      </c>
      <c r="C23" s="13">
        <f ca="1">'2013-2014'!AF23</f>
        <v>0</v>
      </c>
      <c r="D23" s="44">
        <f ca="1">IF('2013-2014'!G23=0,0,'2013-2014'!D23+1)</f>
        <v>0</v>
      </c>
      <c r="E23" s="5">
        <f>'2012-2013'!E23</f>
        <v>0</v>
      </c>
      <c r="F23" s="42">
        <f ca="1">IF('Salary and Rating'!G24=1,VLOOKUP(D23,'Attrition Probabilities'!$A$5:$E$45,2,TRUE),IF('Salary and Rating'!G24=2,VLOOKUP(D23,'Attrition Probabilities'!$A$5:$E$45,3,TRUE),IF('Salary and Rating'!G24=3,VLOOKUP(D23,'Attrition Probabilities'!$A$5:$E$45,4,TRUE),IF('Salary and Rating'!G24=4,VLOOKUP(D23,'Attrition Probabilities'!$A$5:$E$45,5,TRUE),0))))</f>
        <v>0</v>
      </c>
      <c r="G23" s="5">
        <f t="shared" ca="1" si="0"/>
        <v>0</v>
      </c>
      <c r="H23" s="5">
        <f t="shared" ca="1" si="1"/>
        <v>0</v>
      </c>
      <c r="I23" s="5">
        <f ca="1">IF(E23=0,0,IF(RAND()&lt;'Demand Component Probability'!$B$4,1,0))</f>
        <v>0</v>
      </c>
      <c r="J23" s="5">
        <f ca="1">IF(E23=0,0,IF(RAND()&lt;'Demand Component Probability'!$B$6,1,0))</f>
        <v>0</v>
      </c>
      <c r="K23" s="5">
        <f ca="1">'Salary and Rating'!M24</f>
        <v>0</v>
      </c>
      <c r="L23" s="5">
        <f ca="1">IFERROR(IF(VLOOKUP(K23,Inputs!$A$20:$G$29,3,FALSE)="Stipend Award",VLOOKUP(K23,Inputs!$A$7:$G$16,3,FALSE),0),0)</f>
        <v>0</v>
      </c>
      <c r="M23" s="5">
        <f ca="1">IFERROR(IF(VLOOKUP(K23,Inputs!$A$20:$G$29,4,FALSE)="Stipend Award",VLOOKUP(K23,Inputs!$A$7:$G$16,4,FALSE),0),0)</f>
        <v>0</v>
      </c>
      <c r="N23" s="5">
        <f ca="1">IFERROR(IF(H23=1,IF(VLOOKUP(K23,Inputs!$A$20:$G$29,5,FALSE)="Stipend Award",VLOOKUP(K23,Inputs!$A$7:$G$16,5,FALSE),0),0),0)</f>
        <v>0</v>
      </c>
      <c r="O23" s="5">
        <f ca="1">IFERROR(IF(I23=1,IF(VLOOKUP(K23,Inputs!$A$20:$G$29,6,FALSE)="Stipend Award",VLOOKUP(K23,Inputs!$A$7:$G$16,6,FALSE),0),0),0)</f>
        <v>0</v>
      </c>
      <c r="P23" s="5">
        <f ca="1">IFERROR(IF(J23=1,IF(VLOOKUP(K23,Inputs!$A$20:$G$29,7,FALSE)="Stipend Award",VLOOKUP(K23,Inputs!$A$7:$G$16,7,FALSE),0),0),0)</f>
        <v>0</v>
      </c>
      <c r="Q23" s="5">
        <f ca="1">IFERROR(IF(VLOOKUP(K23,Inputs!$A$20:$G$29,3,FALSE)="Base Increase",VLOOKUP(K23,Inputs!$A$7:$G$16,3,FALSE),0),0)</f>
        <v>0</v>
      </c>
      <c r="R23" s="5">
        <f ca="1">IFERROR(IF(VLOOKUP(K23,Inputs!$A$20:$G$29,4,FALSE)="Base Increase",VLOOKUP(K23,Inputs!$A$7:$G$16,4,FALSE),0),0)</f>
        <v>0</v>
      </c>
      <c r="S23" s="5">
        <f ca="1">IFERROR(IF(H23=1,IF(VLOOKUP(K23,Inputs!$A$20:$G$29,5,FALSE)="Base Increase",VLOOKUP(K23,Inputs!$A$7:$G$16,5,FALSE),0),0),0)</f>
        <v>0</v>
      </c>
      <c r="T23" s="5">
        <f ca="1">IFERROR(IF(I23=1,IF(VLOOKUP(K23,Inputs!$A$20:$G$29,6,FALSE)="Base Increase",VLOOKUP(K23,Inputs!$A$7:$G$16,6,FALSE),0),0),0)</f>
        <v>0</v>
      </c>
      <c r="U23" s="5">
        <f ca="1">IFERROR(IF(J23=1,IF(VLOOKUP(K23,Inputs!$A$20:$G$29,7,FALSE)="Base Increase",VLOOKUP(K23,Inputs!$A$7:$G$16,7,FALSE),0),0),0)</f>
        <v>0</v>
      </c>
      <c r="V23" s="5">
        <f t="shared" ca="1" si="2"/>
        <v>0</v>
      </c>
      <c r="W23" s="5">
        <f t="shared" ca="1" si="3"/>
        <v>0</v>
      </c>
      <c r="X23" s="5">
        <f t="shared" ca="1" si="4"/>
        <v>0</v>
      </c>
      <c r="Y23" s="5">
        <f t="shared" ca="1" si="5"/>
        <v>0</v>
      </c>
      <c r="Z23" s="5">
        <f ca="1">IF(AND(K23&lt;=4,X23&gt;Inputs!$B$32),MAX(C23,Inputs!$B$32),X23)</f>
        <v>0</v>
      </c>
      <c r="AA23" s="5">
        <f ca="1">IF(AND(K23&lt;=4,Y23&gt;Inputs!$B$32),MAX(C23,Inputs!$B$32),Y23)</f>
        <v>0</v>
      </c>
      <c r="AB23" s="5">
        <f ca="1">IF(AND(K23&lt;=7,Z23&gt;Inputs!$B$33),MAX(C23,Inputs!$B$33),Z23)</f>
        <v>0</v>
      </c>
      <c r="AC23" s="5">
        <f ca="1">IF(Y23&gt;Inputs!$B$34,Inputs!$B$34,AA23)</f>
        <v>0</v>
      </c>
      <c r="AD23" s="5">
        <f ca="1">IF(AB23&gt;Inputs!$B$34,Inputs!$B$34,AB23)</f>
        <v>0</v>
      </c>
      <c r="AE23" s="5">
        <f ca="1">IF(AC23&gt;Inputs!$B$34,Inputs!$B$34,AC23)</f>
        <v>0</v>
      </c>
      <c r="AF23" s="11">
        <f ca="1">IF(AND(E23=1,G23=0),Inputs!$B$3,AD23)</f>
        <v>0</v>
      </c>
      <c r="AG23" s="11">
        <f ca="1">IF(AND(E23=1,G23=0),Inputs!$B$3,AE23)</f>
        <v>0</v>
      </c>
    </row>
    <row r="24" spans="1:33" x14ac:dyDescent="0.25">
      <c r="A24" s="1">
        <f>'Salary and Rating'!A25</f>
        <v>0</v>
      </c>
      <c r="B24" s="1">
        <f>'Salary and Rating'!B25</f>
        <v>0</v>
      </c>
      <c r="C24" s="13">
        <f ca="1">'2013-2014'!AF24</f>
        <v>0</v>
      </c>
      <c r="D24" s="44">
        <f ca="1">IF('2013-2014'!G24=0,0,'2013-2014'!D24+1)</f>
        <v>0</v>
      </c>
      <c r="E24" s="5">
        <f>'2012-2013'!E24</f>
        <v>0</v>
      </c>
      <c r="F24" s="42">
        <f ca="1">IF('Salary and Rating'!G25=1,VLOOKUP(D24,'Attrition Probabilities'!$A$5:$E$45,2,TRUE),IF('Salary and Rating'!G25=2,VLOOKUP(D24,'Attrition Probabilities'!$A$5:$E$45,3,TRUE),IF('Salary and Rating'!G25=3,VLOOKUP(D24,'Attrition Probabilities'!$A$5:$E$45,4,TRUE),IF('Salary and Rating'!G25=4,VLOOKUP(D24,'Attrition Probabilities'!$A$5:$E$45,5,TRUE),0))))</f>
        <v>0</v>
      </c>
      <c r="G24" s="5">
        <f t="shared" ca="1" si="0"/>
        <v>0</v>
      </c>
      <c r="H24" s="5">
        <f t="shared" ca="1" si="1"/>
        <v>0</v>
      </c>
      <c r="I24" s="5">
        <f ca="1">IF(E24=0,0,IF(RAND()&lt;'Demand Component Probability'!$B$4,1,0))</f>
        <v>0</v>
      </c>
      <c r="J24" s="5">
        <f ca="1">IF(E24=0,0,IF(RAND()&lt;'Demand Component Probability'!$B$6,1,0))</f>
        <v>0</v>
      </c>
      <c r="K24" s="5">
        <f ca="1">'Salary and Rating'!M25</f>
        <v>0</v>
      </c>
      <c r="L24" s="5">
        <f ca="1">IFERROR(IF(VLOOKUP(K24,Inputs!$A$20:$G$29,3,FALSE)="Stipend Award",VLOOKUP(K24,Inputs!$A$7:$G$16,3,FALSE),0),0)</f>
        <v>0</v>
      </c>
      <c r="M24" s="5">
        <f ca="1">IFERROR(IF(VLOOKUP(K24,Inputs!$A$20:$G$29,4,FALSE)="Stipend Award",VLOOKUP(K24,Inputs!$A$7:$G$16,4,FALSE),0),0)</f>
        <v>0</v>
      </c>
      <c r="N24" s="5">
        <f ca="1">IFERROR(IF(H24=1,IF(VLOOKUP(K24,Inputs!$A$20:$G$29,5,FALSE)="Stipend Award",VLOOKUP(K24,Inputs!$A$7:$G$16,5,FALSE),0),0),0)</f>
        <v>0</v>
      </c>
      <c r="O24" s="5">
        <f ca="1">IFERROR(IF(I24=1,IF(VLOOKUP(K24,Inputs!$A$20:$G$29,6,FALSE)="Stipend Award",VLOOKUP(K24,Inputs!$A$7:$G$16,6,FALSE),0),0),0)</f>
        <v>0</v>
      </c>
      <c r="P24" s="5">
        <f ca="1">IFERROR(IF(J24=1,IF(VLOOKUP(K24,Inputs!$A$20:$G$29,7,FALSE)="Stipend Award",VLOOKUP(K24,Inputs!$A$7:$G$16,7,FALSE),0),0),0)</f>
        <v>0</v>
      </c>
      <c r="Q24" s="5">
        <f ca="1">IFERROR(IF(VLOOKUP(K24,Inputs!$A$20:$G$29,3,FALSE)="Base Increase",VLOOKUP(K24,Inputs!$A$7:$G$16,3,FALSE),0),0)</f>
        <v>0</v>
      </c>
      <c r="R24" s="5">
        <f ca="1">IFERROR(IF(VLOOKUP(K24,Inputs!$A$20:$G$29,4,FALSE)="Base Increase",VLOOKUP(K24,Inputs!$A$7:$G$16,4,FALSE),0),0)</f>
        <v>0</v>
      </c>
      <c r="S24" s="5">
        <f ca="1">IFERROR(IF(H24=1,IF(VLOOKUP(K24,Inputs!$A$20:$G$29,5,FALSE)="Base Increase",VLOOKUP(K24,Inputs!$A$7:$G$16,5,FALSE),0),0),0)</f>
        <v>0</v>
      </c>
      <c r="T24" s="5">
        <f ca="1">IFERROR(IF(I24=1,IF(VLOOKUP(K24,Inputs!$A$20:$G$29,6,FALSE)="Base Increase",VLOOKUP(K24,Inputs!$A$7:$G$16,6,FALSE),0),0),0)</f>
        <v>0</v>
      </c>
      <c r="U24" s="5">
        <f ca="1">IFERROR(IF(J24=1,IF(VLOOKUP(K24,Inputs!$A$20:$G$29,7,FALSE)="Base Increase",VLOOKUP(K24,Inputs!$A$7:$G$16,7,FALSE),0),0),0)</f>
        <v>0</v>
      </c>
      <c r="V24" s="5">
        <f t="shared" ca="1" si="2"/>
        <v>0</v>
      </c>
      <c r="W24" s="5">
        <f t="shared" ca="1" si="3"/>
        <v>0</v>
      </c>
      <c r="X24" s="5">
        <f t="shared" ca="1" si="4"/>
        <v>0</v>
      </c>
      <c r="Y24" s="5">
        <f t="shared" ca="1" si="5"/>
        <v>0</v>
      </c>
      <c r="Z24" s="5">
        <f ca="1">IF(AND(K24&lt;=4,X24&gt;Inputs!$B$32),MAX(C24,Inputs!$B$32),X24)</f>
        <v>0</v>
      </c>
      <c r="AA24" s="5">
        <f ca="1">IF(AND(K24&lt;=4,Y24&gt;Inputs!$B$32),MAX(C24,Inputs!$B$32),Y24)</f>
        <v>0</v>
      </c>
      <c r="AB24" s="5">
        <f ca="1">IF(AND(K24&lt;=7,Z24&gt;Inputs!$B$33),MAX(C24,Inputs!$B$33),Z24)</f>
        <v>0</v>
      </c>
      <c r="AC24" s="5">
        <f ca="1">IF(Y24&gt;Inputs!$B$34,Inputs!$B$34,AA24)</f>
        <v>0</v>
      </c>
      <c r="AD24" s="5">
        <f ca="1">IF(AB24&gt;Inputs!$B$34,Inputs!$B$34,AB24)</f>
        <v>0</v>
      </c>
      <c r="AE24" s="5">
        <f ca="1">IF(AC24&gt;Inputs!$B$34,Inputs!$B$34,AC24)</f>
        <v>0</v>
      </c>
      <c r="AF24" s="11">
        <f ca="1">IF(AND(E24=1,G24=0),Inputs!$B$3,AD24)</f>
        <v>0</v>
      </c>
      <c r="AG24" s="11">
        <f ca="1">IF(AND(E24=1,G24=0),Inputs!$B$3,AE24)</f>
        <v>0</v>
      </c>
    </row>
    <row r="25" spans="1:33" x14ac:dyDescent="0.25">
      <c r="A25" s="1">
        <f>'Salary and Rating'!A26</f>
        <v>0</v>
      </c>
      <c r="B25" s="1">
        <f>'Salary and Rating'!B26</f>
        <v>0</v>
      </c>
      <c r="C25" s="13">
        <f ca="1">'2013-2014'!AF25</f>
        <v>0</v>
      </c>
      <c r="D25" s="44">
        <f ca="1">IF('2013-2014'!G25=0,0,'2013-2014'!D25+1)</f>
        <v>0</v>
      </c>
      <c r="E25" s="5">
        <f>'2012-2013'!E25</f>
        <v>0</v>
      </c>
      <c r="F25" s="42">
        <f ca="1">IF('Salary and Rating'!G26=1,VLOOKUP(D25,'Attrition Probabilities'!$A$5:$E$45,2,TRUE),IF('Salary and Rating'!G26=2,VLOOKUP(D25,'Attrition Probabilities'!$A$5:$E$45,3,TRUE),IF('Salary and Rating'!G26=3,VLOOKUP(D25,'Attrition Probabilities'!$A$5:$E$45,4,TRUE),IF('Salary and Rating'!G26=4,VLOOKUP(D25,'Attrition Probabilities'!$A$5:$E$45,5,TRUE),0))))</f>
        <v>0</v>
      </c>
      <c r="G25" s="5">
        <f t="shared" ca="1" si="0"/>
        <v>0</v>
      </c>
      <c r="H25" s="5">
        <f t="shared" ca="1" si="1"/>
        <v>0</v>
      </c>
      <c r="I25" s="5">
        <f ca="1">IF(E25=0,0,IF(RAND()&lt;'Demand Component Probability'!$B$4,1,0))</f>
        <v>0</v>
      </c>
      <c r="J25" s="5">
        <f ca="1">IF(E25=0,0,IF(RAND()&lt;'Demand Component Probability'!$B$6,1,0))</f>
        <v>0</v>
      </c>
      <c r="K25" s="5">
        <f ca="1">'Salary and Rating'!M26</f>
        <v>0</v>
      </c>
      <c r="L25" s="5">
        <f ca="1">IFERROR(IF(VLOOKUP(K25,Inputs!$A$20:$G$29,3,FALSE)="Stipend Award",VLOOKUP(K25,Inputs!$A$7:$G$16,3,FALSE),0),0)</f>
        <v>0</v>
      </c>
      <c r="M25" s="5">
        <f ca="1">IFERROR(IF(VLOOKUP(K25,Inputs!$A$20:$G$29,4,FALSE)="Stipend Award",VLOOKUP(K25,Inputs!$A$7:$G$16,4,FALSE),0),0)</f>
        <v>0</v>
      </c>
      <c r="N25" s="5">
        <f ca="1">IFERROR(IF(H25=1,IF(VLOOKUP(K25,Inputs!$A$20:$G$29,5,FALSE)="Stipend Award",VLOOKUP(K25,Inputs!$A$7:$G$16,5,FALSE),0),0),0)</f>
        <v>0</v>
      </c>
      <c r="O25" s="5">
        <f ca="1">IFERROR(IF(I25=1,IF(VLOOKUP(K25,Inputs!$A$20:$G$29,6,FALSE)="Stipend Award",VLOOKUP(K25,Inputs!$A$7:$G$16,6,FALSE),0),0),0)</f>
        <v>0</v>
      </c>
      <c r="P25" s="5">
        <f ca="1">IFERROR(IF(J25=1,IF(VLOOKUP(K25,Inputs!$A$20:$G$29,7,FALSE)="Stipend Award",VLOOKUP(K25,Inputs!$A$7:$G$16,7,FALSE),0),0),0)</f>
        <v>0</v>
      </c>
      <c r="Q25" s="5">
        <f ca="1">IFERROR(IF(VLOOKUP(K25,Inputs!$A$20:$G$29,3,FALSE)="Base Increase",VLOOKUP(K25,Inputs!$A$7:$G$16,3,FALSE),0),0)</f>
        <v>0</v>
      </c>
      <c r="R25" s="5">
        <f ca="1">IFERROR(IF(VLOOKUP(K25,Inputs!$A$20:$G$29,4,FALSE)="Base Increase",VLOOKUP(K25,Inputs!$A$7:$G$16,4,FALSE),0),0)</f>
        <v>0</v>
      </c>
      <c r="S25" s="5">
        <f ca="1">IFERROR(IF(H25=1,IF(VLOOKUP(K25,Inputs!$A$20:$G$29,5,FALSE)="Base Increase",VLOOKUP(K25,Inputs!$A$7:$G$16,5,FALSE),0),0),0)</f>
        <v>0</v>
      </c>
      <c r="T25" s="5">
        <f ca="1">IFERROR(IF(I25=1,IF(VLOOKUP(K25,Inputs!$A$20:$G$29,6,FALSE)="Base Increase",VLOOKUP(K25,Inputs!$A$7:$G$16,6,FALSE),0),0),0)</f>
        <v>0</v>
      </c>
      <c r="U25" s="5">
        <f ca="1">IFERROR(IF(J25=1,IF(VLOOKUP(K25,Inputs!$A$20:$G$29,7,FALSE)="Base Increase",VLOOKUP(K25,Inputs!$A$7:$G$16,7,FALSE),0),0),0)</f>
        <v>0</v>
      </c>
      <c r="V25" s="5">
        <f t="shared" ca="1" si="2"/>
        <v>0</v>
      </c>
      <c r="W25" s="5">
        <f t="shared" ca="1" si="3"/>
        <v>0</v>
      </c>
      <c r="X25" s="5">
        <f t="shared" ca="1" si="4"/>
        <v>0</v>
      </c>
      <c r="Y25" s="5">
        <f t="shared" ca="1" si="5"/>
        <v>0</v>
      </c>
      <c r="Z25" s="5">
        <f ca="1">IF(AND(K25&lt;=4,X25&gt;Inputs!$B$32),MAX(C25,Inputs!$B$32),X25)</f>
        <v>0</v>
      </c>
      <c r="AA25" s="5">
        <f ca="1">IF(AND(K25&lt;=4,Y25&gt;Inputs!$B$32),MAX(C25,Inputs!$B$32),Y25)</f>
        <v>0</v>
      </c>
      <c r="AB25" s="5">
        <f ca="1">IF(AND(K25&lt;=7,Z25&gt;Inputs!$B$33),MAX(C25,Inputs!$B$33),Z25)</f>
        <v>0</v>
      </c>
      <c r="AC25" s="5">
        <f ca="1">IF(Y25&gt;Inputs!$B$34,Inputs!$B$34,AA25)</f>
        <v>0</v>
      </c>
      <c r="AD25" s="5">
        <f ca="1">IF(AB25&gt;Inputs!$B$34,Inputs!$B$34,AB25)</f>
        <v>0</v>
      </c>
      <c r="AE25" s="5">
        <f ca="1">IF(AC25&gt;Inputs!$B$34,Inputs!$B$34,AC25)</f>
        <v>0</v>
      </c>
      <c r="AF25" s="11">
        <f ca="1">IF(AND(E25=1,G25=0),Inputs!$B$3,AD25)</f>
        <v>0</v>
      </c>
      <c r="AG25" s="11">
        <f ca="1">IF(AND(E25=1,G25=0),Inputs!$B$3,AE25)</f>
        <v>0</v>
      </c>
    </row>
    <row r="26" spans="1:33" x14ac:dyDescent="0.25">
      <c r="A26" s="1">
        <f>'Salary and Rating'!A27</f>
        <v>0</v>
      </c>
      <c r="B26" s="1">
        <f>'Salary and Rating'!B27</f>
        <v>0</v>
      </c>
      <c r="C26" s="13">
        <f ca="1">'2013-2014'!AF26</f>
        <v>0</v>
      </c>
      <c r="D26" s="44">
        <f ca="1">IF('2013-2014'!G26=0,0,'2013-2014'!D26+1)</f>
        <v>0</v>
      </c>
      <c r="E26" s="5">
        <f>'2012-2013'!E26</f>
        <v>0</v>
      </c>
      <c r="F26" s="42">
        <f ca="1">IF('Salary and Rating'!G27=1,VLOOKUP(D26,'Attrition Probabilities'!$A$5:$E$45,2,TRUE),IF('Salary and Rating'!G27=2,VLOOKUP(D26,'Attrition Probabilities'!$A$5:$E$45,3,TRUE),IF('Salary and Rating'!G27=3,VLOOKUP(D26,'Attrition Probabilities'!$A$5:$E$45,4,TRUE),IF('Salary and Rating'!G27=4,VLOOKUP(D26,'Attrition Probabilities'!$A$5:$E$45,5,TRUE),0))))</f>
        <v>0</v>
      </c>
      <c r="G26" s="5">
        <f t="shared" ca="1" si="0"/>
        <v>0</v>
      </c>
      <c r="H26" s="5">
        <f t="shared" ca="1" si="1"/>
        <v>0</v>
      </c>
      <c r="I26" s="5">
        <f ca="1">IF(E26=0,0,IF(RAND()&lt;'Demand Component Probability'!$B$4,1,0))</f>
        <v>0</v>
      </c>
      <c r="J26" s="5">
        <f ca="1">IF(E26=0,0,IF(RAND()&lt;'Demand Component Probability'!$B$6,1,0))</f>
        <v>0</v>
      </c>
      <c r="K26" s="5">
        <f ca="1">'Salary and Rating'!M27</f>
        <v>0</v>
      </c>
      <c r="L26" s="5">
        <f ca="1">IFERROR(IF(VLOOKUP(K26,Inputs!$A$20:$G$29,3,FALSE)="Stipend Award",VLOOKUP(K26,Inputs!$A$7:$G$16,3,FALSE),0),0)</f>
        <v>0</v>
      </c>
      <c r="M26" s="5">
        <f ca="1">IFERROR(IF(VLOOKUP(K26,Inputs!$A$20:$G$29,4,FALSE)="Stipend Award",VLOOKUP(K26,Inputs!$A$7:$G$16,4,FALSE),0),0)</f>
        <v>0</v>
      </c>
      <c r="N26" s="5">
        <f ca="1">IFERROR(IF(H26=1,IF(VLOOKUP(K26,Inputs!$A$20:$G$29,5,FALSE)="Stipend Award",VLOOKUP(K26,Inputs!$A$7:$G$16,5,FALSE),0),0),0)</f>
        <v>0</v>
      </c>
      <c r="O26" s="5">
        <f ca="1">IFERROR(IF(I26=1,IF(VLOOKUP(K26,Inputs!$A$20:$G$29,6,FALSE)="Stipend Award",VLOOKUP(K26,Inputs!$A$7:$G$16,6,FALSE),0),0),0)</f>
        <v>0</v>
      </c>
      <c r="P26" s="5">
        <f ca="1">IFERROR(IF(J26=1,IF(VLOOKUP(K26,Inputs!$A$20:$G$29,7,FALSE)="Stipend Award",VLOOKUP(K26,Inputs!$A$7:$G$16,7,FALSE),0),0),0)</f>
        <v>0</v>
      </c>
      <c r="Q26" s="5">
        <f ca="1">IFERROR(IF(VLOOKUP(K26,Inputs!$A$20:$G$29,3,FALSE)="Base Increase",VLOOKUP(K26,Inputs!$A$7:$G$16,3,FALSE),0),0)</f>
        <v>0</v>
      </c>
      <c r="R26" s="5">
        <f ca="1">IFERROR(IF(VLOOKUP(K26,Inputs!$A$20:$G$29,4,FALSE)="Base Increase",VLOOKUP(K26,Inputs!$A$7:$G$16,4,FALSE),0),0)</f>
        <v>0</v>
      </c>
      <c r="S26" s="5">
        <f ca="1">IFERROR(IF(H26=1,IF(VLOOKUP(K26,Inputs!$A$20:$G$29,5,FALSE)="Base Increase",VLOOKUP(K26,Inputs!$A$7:$G$16,5,FALSE),0),0),0)</f>
        <v>0</v>
      </c>
      <c r="T26" s="5">
        <f ca="1">IFERROR(IF(I26=1,IF(VLOOKUP(K26,Inputs!$A$20:$G$29,6,FALSE)="Base Increase",VLOOKUP(K26,Inputs!$A$7:$G$16,6,FALSE),0),0),0)</f>
        <v>0</v>
      </c>
      <c r="U26" s="5">
        <f ca="1">IFERROR(IF(J26=1,IF(VLOOKUP(K26,Inputs!$A$20:$G$29,7,FALSE)="Base Increase",VLOOKUP(K26,Inputs!$A$7:$G$16,7,FALSE),0),0),0)</f>
        <v>0</v>
      </c>
      <c r="V26" s="5">
        <f t="shared" ca="1" si="2"/>
        <v>0</v>
      </c>
      <c r="W26" s="5">
        <f t="shared" ca="1" si="3"/>
        <v>0</v>
      </c>
      <c r="X26" s="5">
        <f t="shared" ca="1" si="4"/>
        <v>0</v>
      </c>
      <c r="Y26" s="5">
        <f t="shared" ca="1" si="5"/>
        <v>0</v>
      </c>
      <c r="Z26" s="5">
        <f ca="1">IF(AND(K26&lt;=4,X26&gt;Inputs!$B$32),MAX(C26,Inputs!$B$32),X26)</f>
        <v>0</v>
      </c>
      <c r="AA26" s="5">
        <f ca="1">IF(AND(K26&lt;=4,Y26&gt;Inputs!$B$32),MAX(C26,Inputs!$B$32),Y26)</f>
        <v>0</v>
      </c>
      <c r="AB26" s="5">
        <f ca="1">IF(AND(K26&lt;=7,Z26&gt;Inputs!$B$33),MAX(C26,Inputs!$B$33),Z26)</f>
        <v>0</v>
      </c>
      <c r="AC26" s="5">
        <f ca="1">IF(Y26&gt;Inputs!$B$34,Inputs!$B$34,AA26)</f>
        <v>0</v>
      </c>
      <c r="AD26" s="5">
        <f ca="1">IF(AB26&gt;Inputs!$B$34,Inputs!$B$34,AB26)</f>
        <v>0</v>
      </c>
      <c r="AE26" s="5">
        <f ca="1">IF(AC26&gt;Inputs!$B$34,Inputs!$B$34,AC26)</f>
        <v>0</v>
      </c>
      <c r="AF26" s="11">
        <f ca="1">IF(AND(E26=1,G26=0),Inputs!$B$3,AD26)</f>
        <v>0</v>
      </c>
      <c r="AG26" s="11">
        <f ca="1">IF(AND(E26=1,G26=0),Inputs!$B$3,AE26)</f>
        <v>0</v>
      </c>
    </row>
    <row r="27" spans="1:33" x14ac:dyDescent="0.25">
      <c r="A27" s="1">
        <f>'Salary and Rating'!A28</f>
        <v>0</v>
      </c>
      <c r="B27" s="1">
        <f>'Salary and Rating'!B28</f>
        <v>0</v>
      </c>
      <c r="C27" s="13">
        <f ca="1">'2013-2014'!AF27</f>
        <v>0</v>
      </c>
      <c r="D27" s="44">
        <f ca="1">IF('2013-2014'!G27=0,0,'2013-2014'!D27+1)</f>
        <v>0</v>
      </c>
      <c r="E27" s="5">
        <f>'2012-2013'!E27</f>
        <v>0</v>
      </c>
      <c r="F27" s="42">
        <f ca="1">IF('Salary and Rating'!G28=1,VLOOKUP(D27,'Attrition Probabilities'!$A$5:$E$45,2,TRUE),IF('Salary and Rating'!G28=2,VLOOKUP(D27,'Attrition Probabilities'!$A$5:$E$45,3,TRUE),IF('Salary and Rating'!G28=3,VLOOKUP(D27,'Attrition Probabilities'!$A$5:$E$45,4,TRUE),IF('Salary and Rating'!G28=4,VLOOKUP(D27,'Attrition Probabilities'!$A$5:$E$45,5,TRUE),0))))</f>
        <v>0</v>
      </c>
      <c r="G27" s="5">
        <f t="shared" ca="1" si="0"/>
        <v>0</v>
      </c>
      <c r="H27" s="5">
        <f t="shared" ca="1" si="1"/>
        <v>0</v>
      </c>
      <c r="I27" s="5">
        <f ca="1">IF(E27=0,0,IF(RAND()&lt;'Demand Component Probability'!$B$4,1,0))</f>
        <v>0</v>
      </c>
      <c r="J27" s="5">
        <f ca="1">IF(E27=0,0,IF(RAND()&lt;'Demand Component Probability'!$B$6,1,0))</f>
        <v>0</v>
      </c>
      <c r="K27" s="5">
        <f ca="1">'Salary and Rating'!M28</f>
        <v>0</v>
      </c>
      <c r="L27" s="5">
        <f ca="1">IFERROR(IF(VLOOKUP(K27,Inputs!$A$20:$G$29,3,FALSE)="Stipend Award",VLOOKUP(K27,Inputs!$A$7:$G$16,3,FALSE),0),0)</f>
        <v>0</v>
      </c>
      <c r="M27" s="5">
        <f ca="1">IFERROR(IF(VLOOKUP(K27,Inputs!$A$20:$G$29,4,FALSE)="Stipend Award",VLOOKUP(K27,Inputs!$A$7:$G$16,4,FALSE),0),0)</f>
        <v>0</v>
      </c>
      <c r="N27" s="5">
        <f ca="1">IFERROR(IF(H27=1,IF(VLOOKUP(K27,Inputs!$A$20:$G$29,5,FALSE)="Stipend Award",VLOOKUP(K27,Inputs!$A$7:$G$16,5,FALSE),0),0),0)</f>
        <v>0</v>
      </c>
      <c r="O27" s="5">
        <f ca="1">IFERROR(IF(I27=1,IF(VLOOKUP(K27,Inputs!$A$20:$G$29,6,FALSE)="Stipend Award",VLOOKUP(K27,Inputs!$A$7:$G$16,6,FALSE),0),0),0)</f>
        <v>0</v>
      </c>
      <c r="P27" s="5">
        <f ca="1">IFERROR(IF(J27=1,IF(VLOOKUP(K27,Inputs!$A$20:$G$29,7,FALSE)="Stipend Award",VLOOKUP(K27,Inputs!$A$7:$G$16,7,FALSE),0),0),0)</f>
        <v>0</v>
      </c>
      <c r="Q27" s="5">
        <f ca="1">IFERROR(IF(VLOOKUP(K27,Inputs!$A$20:$G$29,3,FALSE)="Base Increase",VLOOKUP(K27,Inputs!$A$7:$G$16,3,FALSE),0),0)</f>
        <v>0</v>
      </c>
      <c r="R27" s="5">
        <f ca="1">IFERROR(IF(VLOOKUP(K27,Inputs!$A$20:$G$29,4,FALSE)="Base Increase",VLOOKUP(K27,Inputs!$A$7:$G$16,4,FALSE),0),0)</f>
        <v>0</v>
      </c>
      <c r="S27" s="5">
        <f ca="1">IFERROR(IF(H27=1,IF(VLOOKUP(K27,Inputs!$A$20:$G$29,5,FALSE)="Base Increase",VLOOKUP(K27,Inputs!$A$7:$G$16,5,FALSE),0),0),0)</f>
        <v>0</v>
      </c>
      <c r="T27" s="5">
        <f ca="1">IFERROR(IF(I27=1,IF(VLOOKUP(K27,Inputs!$A$20:$G$29,6,FALSE)="Base Increase",VLOOKUP(K27,Inputs!$A$7:$G$16,6,FALSE),0),0),0)</f>
        <v>0</v>
      </c>
      <c r="U27" s="5">
        <f ca="1">IFERROR(IF(J27=1,IF(VLOOKUP(K27,Inputs!$A$20:$G$29,7,FALSE)="Base Increase",VLOOKUP(K27,Inputs!$A$7:$G$16,7,FALSE),0),0),0)</f>
        <v>0</v>
      </c>
      <c r="V27" s="5">
        <f t="shared" ca="1" si="2"/>
        <v>0</v>
      </c>
      <c r="W27" s="5">
        <f t="shared" ca="1" si="3"/>
        <v>0</v>
      </c>
      <c r="X27" s="5">
        <f t="shared" ca="1" si="4"/>
        <v>0</v>
      </c>
      <c r="Y27" s="5">
        <f t="shared" ca="1" si="5"/>
        <v>0</v>
      </c>
      <c r="Z27" s="5">
        <f ca="1">IF(AND(K27&lt;=4,X27&gt;Inputs!$B$32),MAX(C27,Inputs!$B$32),X27)</f>
        <v>0</v>
      </c>
      <c r="AA27" s="5">
        <f ca="1">IF(AND(K27&lt;=4,Y27&gt;Inputs!$B$32),MAX(C27,Inputs!$B$32),Y27)</f>
        <v>0</v>
      </c>
      <c r="AB27" s="5">
        <f ca="1">IF(AND(K27&lt;=7,Z27&gt;Inputs!$B$33),MAX(C27,Inputs!$B$33),Z27)</f>
        <v>0</v>
      </c>
      <c r="AC27" s="5">
        <f ca="1">IF(Y27&gt;Inputs!$B$34,Inputs!$B$34,AA27)</f>
        <v>0</v>
      </c>
      <c r="AD27" s="5">
        <f ca="1">IF(AB27&gt;Inputs!$B$34,Inputs!$B$34,AB27)</f>
        <v>0</v>
      </c>
      <c r="AE27" s="5">
        <f ca="1">IF(AC27&gt;Inputs!$B$34,Inputs!$B$34,AC27)</f>
        <v>0</v>
      </c>
      <c r="AF27" s="11">
        <f ca="1">IF(AND(E27=1,G27=0),Inputs!$B$3,AD27)</f>
        <v>0</v>
      </c>
      <c r="AG27" s="11">
        <f ca="1">IF(AND(E27=1,G27=0),Inputs!$B$3,AE27)</f>
        <v>0</v>
      </c>
    </row>
    <row r="28" spans="1:33" x14ac:dyDescent="0.25">
      <c r="A28" s="1">
        <f>'Salary and Rating'!A29</f>
        <v>0</v>
      </c>
      <c r="B28" s="1">
        <f>'Salary and Rating'!B29</f>
        <v>0</v>
      </c>
      <c r="C28" s="13">
        <f ca="1">'2013-2014'!AF28</f>
        <v>0</v>
      </c>
      <c r="D28" s="44">
        <f ca="1">IF('2013-2014'!G28=0,0,'2013-2014'!D28+1)</f>
        <v>0</v>
      </c>
      <c r="E28" s="5">
        <f>'2012-2013'!E28</f>
        <v>0</v>
      </c>
      <c r="F28" s="42">
        <f ca="1">IF('Salary and Rating'!G29=1,VLOOKUP(D28,'Attrition Probabilities'!$A$5:$E$45,2,TRUE),IF('Salary and Rating'!G29=2,VLOOKUP(D28,'Attrition Probabilities'!$A$5:$E$45,3,TRUE),IF('Salary and Rating'!G29=3,VLOOKUP(D28,'Attrition Probabilities'!$A$5:$E$45,4,TRUE),IF('Salary and Rating'!G29=4,VLOOKUP(D28,'Attrition Probabilities'!$A$5:$E$45,5,TRUE),0))))</f>
        <v>0</v>
      </c>
      <c r="G28" s="5">
        <f t="shared" ca="1" si="0"/>
        <v>0</v>
      </c>
      <c r="H28" s="5">
        <f t="shared" ca="1" si="1"/>
        <v>0</v>
      </c>
      <c r="I28" s="5">
        <f ca="1">IF(E28=0,0,IF(RAND()&lt;'Demand Component Probability'!$B$4,1,0))</f>
        <v>0</v>
      </c>
      <c r="J28" s="5">
        <f ca="1">IF(E28=0,0,IF(RAND()&lt;'Demand Component Probability'!$B$6,1,0))</f>
        <v>0</v>
      </c>
      <c r="K28" s="5">
        <f ca="1">'Salary and Rating'!M29</f>
        <v>0</v>
      </c>
      <c r="L28" s="5">
        <f ca="1">IFERROR(IF(VLOOKUP(K28,Inputs!$A$20:$G$29,3,FALSE)="Stipend Award",VLOOKUP(K28,Inputs!$A$7:$G$16,3,FALSE),0),0)</f>
        <v>0</v>
      </c>
      <c r="M28" s="5">
        <f ca="1">IFERROR(IF(VLOOKUP(K28,Inputs!$A$20:$G$29,4,FALSE)="Stipend Award",VLOOKUP(K28,Inputs!$A$7:$G$16,4,FALSE),0),0)</f>
        <v>0</v>
      </c>
      <c r="N28" s="5">
        <f ca="1">IFERROR(IF(H28=1,IF(VLOOKUP(K28,Inputs!$A$20:$G$29,5,FALSE)="Stipend Award",VLOOKUP(K28,Inputs!$A$7:$G$16,5,FALSE),0),0),0)</f>
        <v>0</v>
      </c>
      <c r="O28" s="5">
        <f ca="1">IFERROR(IF(I28=1,IF(VLOOKUP(K28,Inputs!$A$20:$G$29,6,FALSE)="Stipend Award",VLOOKUP(K28,Inputs!$A$7:$G$16,6,FALSE),0),0),0)</f>
        <v>0</v>
      </c>
      <c r="P28" s="5">
        <f ca="1">IFERROR(IF(J28=1,IF(VLOOKUP(K28,Inputs!$A$20:$G$29,7,FALSE)="Stipend Award",VLOOKUP(K28,Inputs!$A$7:$G$16,7,FALSE),0),0),0)</f>
        <v>0</v>
      </c>
      <c r="Q28" s="5">
        <f ca="1">IFERROR(IF(VLOOKUP(K28,Inputs!$A$20:$G$29,3,FALSE)="Base Increase",VLOOKUP(K28,Inputs!$A$7:$G$16,3,FALSE),0),0)</f>
        <v>0</v>
      </c>
      <c r="R28" s="5">
        <f ca="1">IFERROR(IF(VLOOKUP(K28,Inputs!$A$20:$G$29,4,FALSE)="Base Increase",VLOOKUP(K28,Inputs!$A$7:$G$16,4,FALSE),0),0)</f>
        <v>0</v>
      </c>
      <c r="S28" s="5">
        <f ca="1">IFERROR(IF(H28=1,IF(VLOOKUP(K28,Inputs!$A$20:$G$29,5,FALSE)="Base Increase",VLOOKUP(K28,Inputs!$A$7:$G$16,5,FALSE),0),0),0)</f>
        <v>0</v>
      </c>
      <c r="T28" s="5">
        <f ca="1">IFERROR(IF(I28=1,IF(VLOOKUP(K28,Inputs!$A$20:$G$29,6,FALSE)="Base Increase",VLOOKUP(K28,Inputs!$A$7:$G$16,6,FALSE),0),0),0)</f>
        <v>0</v>
      </c>
      <c r="U28" s="5">
        <f ca="1">IFERROR(IF(J28=1,IF(VLOOKUP(K28,Inputs!$A$20:$G$29,7,FALSE)="Base Increase",VLOOKUP(K28,Inputs!$A$7:$G$16,7,FALSE),0),0),0)</f>
        <v>0</v>
      </c>
      <c r="V28" s="5">
        <f t="shared" ca="1" si="2"/>
        <v>0</v>
      </c>
      <c r="W28" s="5">
        <f t="shared" ca="1" si="3"/>
        <v>0</v>
      </c>
      <c r="X28" s="5">
        <f t="shared" ca="1" si="4"/>
        <v>0</v>
      </c>
      <c r="Y28" s="5">
        <f t="shared" ca="1" si="5"/>
        <v>0</v>
      </c>
      <c r="Z28" s="5">
        <f ca="1">IF(AND(K28&lt;=4,X28&gt;Inputs!$B$32),MAX(C28,Inputs!$B$32),X28)</f>
        <v>0</v>
      </c>
      <c r="AA28" s="5">
        <f ca="1">IF(AND(K28&lt;=4,Y28&gt;Inputs!$B$32),MAX(C28,Inputs!$B$32),Y28)</f>
        <v>0</v>
      </c>
      <c r="AB28" s="5">
        <f ca="1">IF(AND(K28&lt;=7,Z28&gt;Inputs!$B$33),MAX(C28,Inputs!$B$33),Z28)</f>
        <v>0</v>
      </c>
      <c r="AC28" s="5">
        <f ca="1">IF(Y28&gt;Inputs!$B$34,Inputs!$B$34,AA28)</f>
        <v>0</v>
      </c>
      <c r="AD28" s="5">
        <f ca="1">IF(AB28&gt;Inputs!$B$34,Inputs!$B$34,AB28)</f>
        <v>0</v>
      </c>
      <c r="AE28" s="5">
        <f ca="1">IF(AC28&gt;Inputs!$B$34,Inputs!$B$34,AC28)</f>
        <v>0</v>
      </c>
      <c r="AF28" s="11">
        <f ca="1">IF(AND(E28=1,G28=0),Inputs!$B$3,AD28)</f>
        <v>0</v>
      </c>
      <c r="AG28" s="11">
        <f ca="1">IF(AND(E28=1,G28=0),Inputs!$B$3,AE28)</f>
        <v>0</v>
      </c>
    </row>
    <row r="29" spans="1:33" x14ac:dyDescent="0.25">
      <c r="A29" s="1">
        <f>'Salary and Rating'!A30</f>
        <v>0</v>
      </c>
      <c r="B29" s="1">
        <f>'Salary and Rating'!B30</f>
        <v>0</v>
      </c>
      <c r="C29" s="13">
        <f ca="1">'2013-2014'!AF29</f>
        <v>0</v>
      </c>
      <c r="D29" s="44">
        <f ca="1">IF('2013-2014'!G29=0,0,'2013-2014'!D29+1)</f>
        <v>0</v>
      </c>
      <c r="E29" s="5">
        <f>'2012-2013'!E29</f>
        <v>0</v>
      </c>
      <c r="F29" s="42">
        <f ca="1">IF('Salary and Rating'!G30=1,VLOOKUP(D29,'Attrition Probabilities'!$A$5:$E$45,2,TRUE),IF('Salary and Rating'!G30=2,VLOOKUP(D29,'Attrition Probabilities'!$A$5:$E$45,3,TRUE),IF('Salary and Rating'!G30=3,VLOOKUP(D29,'Attrition Probabilities'!$A$5:$E$45,4,TRUE),IF('Salary and Rating'!G30=4,VLOOKUP(D29,'Attrition Probabilities'!$A$5:$E$45,5,TRUE),0))))</f>
        <v>0</v>
      </c>
      <c r="G29" s="5">
        <f t="shared" ca="1" si="0"/>
        <v>0</v>
      </c>
      <c r="H29" s="5">
        <f t="shared" ca="1" si="1"/>
        <v>0</v>
      </c>
      <c r="I29" s="5">
        <f ca="1">IF(E29=0,0,IF(RAND()&lt;'Demand Component Probability'!$B$4,1,0))</f>
        <v>0</v>
      </c>
      <c r="J29" s="5">
        <f ca="1">IF(E29=0,0,IF(RAND()&lt;'Demand Component Probability'!$B$6,1,0))</f>
        <v>0</v>
      </c>
      <c r="K29" s="5">
        <f ca="1">'Salary and Rating'!M30</f>
        <v>0</v>
      </c>
      <c r="L29" s="5">
        <f ca="1">IFERROR(IF(VLOOKUP(K29,Inputs!$A$20:$G$29,3,FALSE)="Stipend Award",VLOOKUP(K29,Inputs!$A$7:$G$16,3,FALSE),0),0)</f>
        <v>0</v>
      </c>
      <c r="M29" s="5">
        <f ca="1">IFERROR(IF(VLOOKUP(K29,Inputs!$A$20:$G$29,4,FALSE)="Stipend Award",VLOOKUP(K29,Inputs!$A$7:$G$16,4,FALSE),0),0)</f>
        <v>0</v>
      </c>
      <c r="N29" s="5">
        <f ca="1">IFERROR(IF(H29=1,IF(VLOOKUP(K29,Inputs!$A$20:$G$29,5,FALSE)="Stipend Award",VLOOKUP(K29,Inputs!$A$7:$G$16,5,FALSE),0),0),0)</f>
        <v>0</v>
      </c>
      <c r="O29" s="5">
        <f ca="1">IFERROR(IF(I29=1,IF(VLOOKUP(K29,Inputs!$A$20:$G$29,6,FALSE)="Stipend Award",VLOOKUP(K29,Inputs!$A$7:$G$16,6,FALSE),0),0),0)</f>
        <v>0</v>
      </c>
      <c r="P29" s="5">
        <f ca="1">IFERROR(IF(J29=1,IF(VLOOKUP(K29,Inputs!$A$20:$G$29,7,FALSE)="Stipend Award",VLOOKUP(K29,Inputs!$A$7:$G$16,7,FALSE),0),0),0)</f>
        <v>0</v>
      </c>
      <c r="Q29" s="5">
        <f ca="1">IFERROR(IF(VLOOKUP(K29,Inputs!$A$20:$G$29,3,FALSE)="Base Increase",VLOOKUP(K29,Inputs!$A$7:$G$16,3,FALSE),0),0)</f>
        <v>0</v>
      </c>
      <c r="R29" s="5">
        <f ca="1">IFERROR(IF(VLOOKUP(K29,Inputs!$A$20:$G$29,4,FALSE)="Base Increase",VLOOKUP(K29,Inputs!$A$7:$G$16,4,FALSE),0),0)</f>
        <v>0</v>
      </c>
      <c r="S29" s="5">
        <f ca="1">IFERROR(IF(H29=1,IF(VLOOKUP(K29,Inputs!$A$20:$G$29,5,FALSE)="Base Increase",VLOOKUP(K29,Inputs!$A$7:$G$16,5,FALSE),0),0),0)</f>
        <v>0</v>
      </c>
      <c r="T29" s="5">
        <f ca="1">IFERROR(IF(I29=1,IF(VLOOKUP(K29,Inputs!$A$20:$G$29,6,FALSE)="Base Increase",VLOOKUP(K29,Inputs!$A$7:$G$16,6,FALSE),0),0),0)</f>
        <v>0</v>
      </c>
      <c r="U29" s="5">
        <f ca="1">IFERROR(IF(J29=1,IF(VLOOKUP(K29,Inputs!$A$20:$G$29,7,FALSE)="Base Increase",VLOOKUP(K29,Inputs!$A$7:$G$16,7,FALSE),0),0),0)</f>
        <v>0</v>
      </c>
      <c r="V29" s="5">
        <f t="shared" ca="1" si="2"/>
        <v>0</v>
      </c>
      <c r="W29" s="5">
        <f t="shared" ca="1" si="3"/>
        <v>0</v>
      </c>
      <c r="X29" s="5">
        <f t="shared" ca="1" si="4"/>
        <v>0</v>
      </c>
      <c r="Y29" s="5">
        <f t="shared" ca="1" si="5"/>
        <v>0</v>
      </c>
      <c r="Z29" s="5">
        <f ca="1">IF(AND(K29&lt;=4,X29&gt;Inputs!$B$32),MAX(C29,Inputs!$B$32),X29)</f>
        <v>0</v>
      </c>
      <c r="AA29" s="5">
        <f ca="1">IF(AND(K29&lt;=4,Y29&gt;Inputs!$B$32),MAX(C29,Inputs!$B$32),Y29)</f>
        <v>0</v>
      </c>
      <c r="AB29" s="5">
        <f ca="1">IF(AND(K29&lt;=7,Z29&gt;Inputs!$B$33),MAX(C29,Inputs!$B$33),Z29)</f>
        <v>0</v>
      </c>
      <c r="AC29" s="5">
        <f ca="1">IF(Y29&gt;Inputs!$B$34,Inputs!$B$34,AA29)</f>
        <v>0</v>
      </c>
      <c r="AD29" s="5">
        <f ca="1">IF(AB29&gt;Inputs!$B$34,Inputs!$B$34,AB29)</f>
        <v>0</v>
      </c>
      <c r="AE29" s="5">
        <f ca="1">IF(AC29&gt;Inputs!$B$34,Inputs!$B$34,AC29)</f>
        <v>0</v>
      </c>
      <c r="AF29" s="11">
        <f ca="1">IF(AND(E29=1,G29=0),Inputs!$B$3,AD29)</f>
        <v>0</v>
      </c>
      <c r="AG29" s="11">
        <f ca="1">IF(AND(E29=1,G29=0),Inputs!$B$3,AE29)</f>
        <v>0</v>
      </c>
    </row>
    <row r="30" spans="1:33" x14ac:dyDescent="0.25">
      <c r="A30" s="1">
        <f>'Salary and Rating'!A31</f>
        <v>0</v>
      </c>
      <c r="B30" s="1">
        <f>'Salary and Rating'!B31</f>
        <v>0</v>
      </c>
      <c r="C30" s="13">
        <f ca="1">'2013-2014'!AF30</f>
        <v>0</v>
      </c>
      <c r="D30" s="44">
        <f ca="1">IF('2013-2014'!G30=0,0,'2013-2014'!D30+1)</f>
        <v>0</v>
      </c>
      <c r="E30" s="5">
        <f>'2012-2013'!E30</f>
        <v>0</v>
      </c>
      <c r="F30" s="42">
        <f ca="1">IF('Salary and Rating'!G31=1,VLOOKUP(D30,'Attrition Probabilities'!$A$5:$E$45,2,TRUE),IF('Salary and Rating'!G31=2,VLOOKUP(D30,'Attrition Probabilities'!$A$5:$E$45,3,TRUE),IF('Salary and Rating'!G31=3,VLOOKUP(D30,'Attrition Probabilities'!$A$5:$E$45,4,TRUE),IF('Salary and Rating'!G31=4,VLOOKUP(D30,'Attrition Probabilities'!$A$5:$E$45,5,TRUE),0))))</f>
        <v>0</v>
      </c>
      <c r="G30" s="5">
        <f t="shared" ca="1" si="0"/>
        <v>0</v>
      </c>
      <c r="H30" s="5">
        <f t="shared" ca="1" si="1"/>
        <v>0</v>
      </c>
      <c r="I30" s="5">
        <f ca="1">IF(E30=0,0,IF(RAND()&lt;'Demand Component Probability'!$B$4,1,0))</f>
        <v>0</v>
      </c>
      <c r="J30" s="5">
        <f ca="1">IF(E30=0,0,IF(RAND()&lt;'Demand Component Probability'!$B$6,1,0))</f>
        <v>0</v>
      </c>
      <c r="K30" s="5">
        <f ca="1">'Salary and Rating'!M31</f>
        <v>0</v>
      </c>
      <c r="L30" s="5">
        <f ca="1">IFERROR(IF(VLOOKUP(K30,Inputs!$A$20:$G$29,3,FALSE)="Stipend Award",VLOOKUP(K30,Inputs!$A$7:$G$16,3,FALSE),0),0)</f>
        <v>0</v>
      </c>
      <c r="M30" s="5">
        <f ca="1">IFERROR(IF(VLOOKUP(K30,Inputs!$A$20:$G$29,4,FALSE)="Stipend Award",VLOOKUP(K30,Inputs!$A$7:$G$16,4,FALSE),0),0)</f>
        <v>0</v>
      </c>
      <c r="N30" s="5">
        <f ca="1">IFERROR(IF(H30=1,IF(VLOOKUP(K30,Inputs!$A$20:$G$29,5,FALSE)="Stipend Award",VLOOKUP(K30,Inputs!$A$7:$G$16,5,FALSE),0),0),0)</f>
        <v>0</v>
      </c>
      <c r="O30" s="5">
        <f ca="1">IFERROR(IF(I30=1,IF(VLOOKUP(K30,Inputs!$A$20:$G$29,6,FALSE)="Stipend Award",VLOOKUP(K30,Inputs!$A$7:$G$16,6,FALSE),0),0),0)</f>
        <v>0</v>
      </c>
      <c r="P30" s="5">
        <f ca="1">IFERROR(IF(J30=1,IF(VLOOKUP(K30,Inputs!$A$20:$G$29,7,FALSE)="Stipend Award",VLOOKUP(K30,Inputs!$A$7:$G$16,7,FALSE),0),0),0)</f>
        <v>0</v>
      </c>
      <c r="Q30" s="5">
        <f ca="1">IFERROR(IF(VLOOKUP(K30,Inputs!$A$20:$G$29,3,FALSE)="Base Increase",VLOOKUP(K30,Inputs!$A$7:$G$16,3,FALSE),0),0)</f>
        <v>0</v>
      </c>
      <c r="R30" s="5">
        <f ca="1">IFERROR(IF(VLOOKUP(K30,Inputs!$A$20:$G$29,4,FALSE)="Base Increase",VLOOKUP(K30,Inputs!$A$7:$G$16,4,FALSE),0),0)</f>
        <v>0</v>
      </c>
      <c r="S30" s="5">
        <f ca="1">IFERROR(IF(H30=1,IF(VLOOKUP(K30,Inputs!$A$20:$G$29,5,FALSE)="Base Increase",VLOOKUP(K30,Inputs!$A$7:$G$16,5,FALSE),0),0),0)</f>
        <v>0</v>
      </c>
      <c r="T30" s="5">
        <f ca="1">IFERROR(IF(I30=1,IF(VLOOKUP(K30,Inputs!$A$20:$G$29,6,FALSE)="Base Increase",VLOOKUP(K30,Inputs!$A$7:$G$16,6,FALSE),0),0),0)</f>
        <v>0</v>
      </c>
      <c r="U30" s="5">
        <f ca="1">IFERROR(IF(J30=1,IF(VLOOKUP(K30,Inputs!$A$20:$G$29,7,FALSE)="Base Increase",VLOOKUP(K30,Inputs!$A$7:$G$16,7,FALSE),0),0),0)</f>
        <v>0</v>
      </c>
      <c r="V30" s="5">
        <f t="shared" ca="1" si="2"/>
        <v>0</v>
      </c>
      <c r="W30" s="5">
        <f t="shared" ca="1" si="3"/>
        <v>0</v>
      </c>
      <c r="X30" s="5">
        <f t="shared" ca="1" si="4"/>
        <v>0</v>
      </c>
      <c r="Y30" s="5">
        <f t="shared" ca="1" si="5"/>
        <v>0</v>
      </c>
      <c r="Z30" s="5">
        <f ca="1">IF(AND(K30&lt;=4,X30&gt;Inputs!$B$32),MAX(C30,Inputs!$B$32),X30)</f>
        <v>0</v>
      </c>
      <c r="AA30" s="5">
        <f ca="1">IF(AND(K30&lt;=4,Y30&gt;Inputs!$B$32),MAX(C30,Inputs!$B$32),Y30)</f>
        <v>0</v>
      </c>
      <c r="AB30" s="5">
        <f ca="1">IF(AND(K30&lt;=7,Z30&gt;Inputs!$B$33),MAX(C30,Inputs!$B$33),Z30)</f>
        <v>0</v>
      </c>
      <c r="AC30" s="5">
        <f ca="1">IF(Y30&gt;Inputs!$B$34,Inputs!$B$34,AA30)</f>
        <v>0</v>
      </c>
      <c r="AD30" s="5">
        <f ca="1">IF(AB30&gt;Inputs!$B$34,Inputs!$B$34,AB30)</f>
        <v>0</v>
      </c>
      <c r="AE30" s="5">
        <f ca="1">IF(AC30&gt;Inputs!$B$34,Inputs!$B$34,AC30)</f>
        <v>0</v>
      </c>
      <c r="AF30" s="11">
        <f ca="1">IF(AND(E30=1,G30=0),Inputs!$B$3,AD30)</f>
        <v>0</v>
      </c>
      <c r="AG30" s="11">
        <f ca="1">IF(AND(E30=1,G30=0),Inputs!$B$3,AE30)</f>
        <v>0</v>
      </c>
    </row>
    <row r="31" spans="1:33" x14ac:dyDescent="0.25">
      <c r="A31" s="1">
        <f>'Salary and Rating'!A32</f>
        <v>0</v>
      </c>
      <c r="B31" s="1">
        <f>'Salary and Rating'!B32</f>
        <v>0</v>
      </c>
      <c r="C31" s="13">
        <f ca="1">'2013-2014'!AF31</f>
        <v>0</v>
      </c>
      <c r="D31" s="44">
        <f ca="1">IF('2013-2014'!G31=0,0,'2013-2014'!D31+1)</f>
        <v>0</v>
      </c>
      <c r="E31" s="5">
        <f>'2012-2013'!E31</f>
        <v>0</v>
      </c>
      <c r="F31" s="42">
        <f ca="1">IF('Salary and Rating'!G32=1,VLOOKUP(D31,'Attrition Probabilities'!$A$5:$E$45,2,TRUE),IF('Salary and Rating'!G32=2,VLOOKUP(D31,'Attrition Probabilities'!$A$5:$E$45,3,TRUE),IF('Salary and Rating'!G32=3,VLOOKUP(D31,'Attrition Probabilities'!$A$5:$E$45,4,TRUE),IF('Salary and Rating'!G32=4,VLOOKUP(D31,'Attrition Probabilities'!$A$5:$E$45,5,TRUE),0))))</f>
        <v>0</v>
      </c>
      <c r="G31" s="5">
        <f t="shared" ca="1" si="0"/>
        <v>0</v>
      </c>
      <c r="H31" s="5">
        <f t="shared" ca="1" si="1"/>
        <v>0</v>
      </c>
      <c r="I31" s="5">
        <f ca="1">IF(E31=0,0,IF(RAND()&lt;'Demand Component Probability'!$B$4,1,0))</f>
        <v>0</v>
      </c>
      <c r="J31" s="5">
        <f ca="1">IF(E31=0,0,IF(RAND()&lt;'Demand Component Probability'!$B$6,1,0))</f>
        <v>0</v>
      </c>
      <c r="K31" s="5">
        <f ca="1">'Salary and Rating'!M32</f>
        <v>0</v>
      </c>
      <c r="L31" s="5">
        <f ca="1">IFERROR(IF(VLOOKUP(K31,Inputs!$A$20:$G$29,3,FALSE)="Stipend Award",VLOOKUP(K31,Inputs!$A$7:$G$16,3,FALSE),0),0)</f>
        <v>0</v>
      </c>
      <c r="M31" s="5">
        <f ca="1">IFERROR(IF(VLOOKUP(K31,Inputs!$A$20:$G$29,4,FALSE)="Stipend Award",VLOOKUP(K31,Inputs!$A$7:$G$16,4,FALSE),0),0)</f>
        <v>0</v>
      </c>
      <c r="N31" s="5">
        <f ca="1">IFERROR(IF(H31=1,IF(VLOOKUP(K31,Inputs!$A$20:$G$29,5,FALSE)="Stipend Award",VLOOKUP(K31,Inputs!$A$7:$G$16,5,FALSE),0),0),0)</f>
        <v>0</v>
      </c>
      <c r="O31" s="5">
        <f ca="1">IFERROR(IF(I31=1,IF(VLOOKUP(K31,Inputs!$A$20:$G$29,6,FALSE)="Stipend Award",VLOOKUP(K31,Inputs!$A$7:$G$16,6,FALSE),0),0),0)</f>
        <v>0</v>
      </c>
      <c r="P31" s="5">
        <f ca="1">IFERROR(IF(J31=1,IF(VLOOKUP(K31,Inputs!$A$20:$G$29,7,FALSE)="Stipend Award",VLOOKUP(K31,Inputs!$A$7:$G$16,7,FALSE),0),0),0)</f>
        <v>0</v>
      </c>
      <c r="Q31" s="5">
        <f ca="1">IFERROR(IF(VLOOKUP(K31,Inputs!$A$20:$G$29,3,FALSE)="Base Increase",VLOOKUP(K31,Inputs!$A$7:$G$16,3,FALSE),0),0)</f>
        <v>0</v>
      </c>
      <c r="R31" s="5">
        <f ca="1">IFERROR(IF(VLOOKUP(K31,Inputs!$A$20:$G$29,4,FALSE)="Base Increase",VLOOKUP(K31,Inputs!$A$7:$G$16,4,FALSE),0),0)</f>
        <v>0</v>
      </c>
      <c r="S31" s="5">
        <f ca="1">IFERROR(IF(H31=1,IF(VLOOKUP(K31,Inputs!$A$20:$G$29,5,FALSE)="Base Increase",VLOOKUP(K31,Inputs!$A$7:$G$16,5,FALSE),0),0),0)</f>
        <v>0</v>
      </c>
      <c r="T31" s="5">
        <f ca="1">IFERROR(IF(I31=1,IF(VLOOKUP(K31,Inputs!$A$20:$G$29,6,FALSE)="Base Increase",VLOOKUP(K31,Inputs!$A$7:$G$16,6,FALSE),0),0),0)</f>
        <v>0</v>
      </c>
      <c r="U31" s="5">
        <f ca="1">IFERROR(IF(J31=1,IF(VLOOKUP(K31,Inputs!$A$20:$G$29,7,FALSE)="Base Increase",VLOOKUP(K31,Inputs!$A$7:$G$16,7,FALSE),0),0),0)</f>
        <v>0</v>
      </c>
      <c r="V31" s="5">
        <f t="shared" ca="1" si="2"/>
        <v>0</v>
      </c>
      <c r="W31" s="5">
        <f t="shared" ca="1" si="3"/>
        <v>0</v>
      </c>
      <c r="X31" s="5">
        <f t="shared" ca="1" si="4"/>
        <v>0</v>
      </c>
      <c r="Y31" s="5">
        <f t="shared" ca="1" si="5"/>
        <v>0</v>
      </c>
      <c r="Z31" s="5">
        <f ca="1">IF(AND(K31&lt;=4,X31&gt;Inputs!$B$32),MAX(C31,Inputs!$B$32),X31)</f>
        <v>0</v>
      </c>
      <c r="AA31" s="5">
        <f ca="1">IF(AND(K31&lt;=4,Y31&gt;Inputs!$B$32),MAX(C31,Inputs!$B$32),Y31)</f>
        <v>0</v>
      </c>
      <c r="AB31" s="5">
        <f ca="1">IF(AND(K31&lt;=7,Z31&gt;Inputs!$B$33),MAX(C31,Inputs!$B$33),Z31)</f>
        <v>0</v>
      </c>
      <c r="AC31" s="5">
        <f ca="1">IF(Y31&gt;Inputs!$B$34,Inputs!$B$34,AA31)</f>
        <v>0</v>
      </c>
      <c r="AD31" s="5">
        <f ca="1">IF(AB31&gt;Inputs!$B$34,Inputs!$B$34,AB31)</f>
        <v>0</v>
      </c>
      <c r="AE31" s="5">
        <f ca="1">IF(AC31&gt;Inputs!$B$34,Inputs!$B$34,AC31)</f>
        <v>0</v>
      </c>
      <c r="AF31" s="11">
        <f ca="1">IF(AND(E31=1,G31=0),Inputs!$B$3,AD31)</f>
        <v>0</v>
      </c>
      <c r="AG31" s="11">
        <f ca="1">IF(AND(E31=1,G31=0),Inputs!$B$3,AE31)</f>
        <v>0</v>
      </c>
    </row>
    <row r="32" spans="1:33" x14ac:dyDescent="0.25">
      <c r="A32" s="1">
        <f>'Salary and Rating'!A33</f>
        <v>0</v>
      </c>
      <c r="B32" s="1">
        <f>'Salary and Rating'!B33</f>
        <v>0</v>
      </c>
      <c r="C32" s="13">
        <f ca="1">'2013-2014'!AF32</f>
        <v>0</v>
      </c>
      <c r="D32" s="44">
        <f ca="1">IF('2013-2014'!G32=0,0,'2013-2014'!D32+1)</f>
        <v>0</v>
      </c>
      <c r="E32" s="5">
        <f>'2012-2013'!E32</f>
        <v>0</v>
      </c>
      <c r="F32" s="42">
        <f ca="1">IF('Salary and Rating'!G33=1,VLOOKUP(D32,'Attrition Probabilities'!$A$5:$E$45,2,TRUE),IF('Salary and Rating'!G33=2,VLOOKUP(D32,'Attrition Probabilities'!$A$5:$E$45,3,TRUE),IF('Salary and Rating'!G33=3,VLOOKUP(D32,'Attrition Probabilities'!$A$5:$E$45,4,TRUE),IF('Salary and Rating'!G33=4,VLOOKUP(D32,'Attrition Probabilities'!$A$5:$E$45,5,TRUE),0))))</f>
        <v>0</v>
      </c>
      <c r="G32" s="5">
        <f t="shared" ca="1" si="0"/>
        <v>0</v>
      </c>
      <c r="H32" s="5">
        <f t="shared" ca="1" si="1"/>
        <v>0</v>
      </c>
      <c r="I32" s="5">
        <f ca="1">IF(E32=0,0,IF(RAND()&lt;'Demand Component Probability'!$B$4,1,0))</f>
        <v>0</v>
      </c>
      <c r="J32" s="5">
        <f ca="1">IF(E32=0,0,IF(RAND()&lt;'Demand Component Probability'!$B$6,1,0))</f>
        <v>0</v>
      </c>
      <c r="K32" s="5">
        <f ca="1">'Salary and Rating'!M33</f>
        <v>0</v>
      </c>
      <c r="L32" s="5">
        <f ca="1">IFERROR(IF(VLOOKUP(K32,Inputs!$A$20:$G$29,3,FALSE)="Stipend Award",VLOOKUP(K32,Inputs!$A$7:$G$16,3,FALSE),0),0)</f>
        <v>0</v>
      </c>
      <c r="M32" s="5">
        <f ca="1">IFERROR(IF(VLOOKUP(K32,Inputs!$A$20:$G$29,4,FALSE)="Stipend Award",VLOOKUP(K32,Inputs!$A$7:$G$16,4,FALSE),0),0)</f>
        <v>0</v>
      </c>
      <c r="N32" s="5">
        <f ca="1">IFERROR(IF(H32=1,IF(VLOOKUP(K32,Inputs!$A$20:$G$29,5,FALSE)="Stipend Award",VLOOKUP(K32,Inputs!$A$7:$G$16,5,FALSE),0),0),0)</f>
        <v>0</v>
      </c>
      <c r="O32" s="5">
        <f ca="1">IFERROR(IF(I32=1,IF(VLOOKUP(K32,Inputs!$A$20:$G$29,6,FALSE)="Stipend Award",VLOOKUP(K32,Inputs!$A$7:$G$16,6,FALSE),0),0),0)</f>
        <v>0</v>
      </c>
      <c r="P32" s="5">
        <f ca="1">IFERROR(IF(J32=1,IF(VLOOKUP(K32,Inputs!$A$20:$G$29,7,FALSE)="Stipend Award",VLOOKUP(K32,Inputs!$A$7:$G$16,7,FALSE),0),0),0)</f>
        <v>0</v>
      </c>
      <c r="Q32" s="5">
        <f ca="1">IFERROR(IF(VLOOKUP(K32,Inputs!$A$20:$G$29,3,FALSE)="Base Increase",VLOOKUP(K32,Inputs!$A$7:$G$16,3,FALSE),0),0)</f>
        <v>0</v>
      </c>
      <c r="R32" s="5">
        <f ca="1">IFERROR(IF(VLOOKUP(K32,Inputs!$A$20:$G$29,4,FALSE)="Base Increase",VLOOKUP(K32,Inputs!$A$7:$G$16,4,FALSE),0),0)</f>
        <v>0</v>
      </c>
      <c r="S32" s="5">
        <f ca="1">IFERROR(IF(H32=1,IF(VLOOKUP(K32,Inputs!$A$20:$G$29,5,FALSE)="Base Increase",VLOOKUP(K32,Inputs!$A$7:$G$16,5,FALSE),0),0),0)</f>
        <v>0</v>
      </c>
      <c r="T32" s="5">
        <f ca="1">IFERROR(IF(I32=1,IF(VLOOKUP(K32,Inputs!$A$20:$G$29,6,FALSE)="Base Increase",VLOOKUP(K32,Inputs!$A$7:$G$16,6,FALSE),0),0),0)</f>
        <v>0</v>
      </c>
      <c r="U32" s="5">
        <f ca="1">IFERROR(IF(J32=1,IF(VLOOKUP(K32,Inputs!$A$20:$G$29,7,FALSE)="Base Increase",VLOOKUP(K32,Inputs!$A$7:$G$16,7,FALSE),0),0),0)</f>
        <v>0</v>
      </c>
      <c r="V32" s="5">
        <f t="shared" ca="1" si="2"/>
        <v>0</v>
      </c>
      <c r="W32" s="5">
        <f t="shared" ca="1" si="3"/>
        <v>0</v>
      </c>
      <c r="X32" s="5">
        <f t="shared" ca="1" si="4"/>
        <v>0</v>
      </c>
      <c r="Y32" s="5">
        <f t="shared" ca="1" si="5"/>
        <v>0</v>
      </c>
      <c r="Z32" s="5">
        <f ca="1">IF(AND(K32&lt;=4,X32&gt;Inputs!$B$32),MAX(C32,Inputs!$B$32),X32)</f>
        <v>0</v>
      </c>
      <c r="AA32" s="5">
        <f ca="1">IF(AND(K32&lt;=4,Y32&gt;Inputs!$B$32),MAX(C32,Inputs!$B$32),Y32)</f>
        <v>0</v>
      </c>
      <c r="AB32" s="5">
        <f ca="1">IF(AND(K32&lt;=7,Z32&gt;Inputs!$B$33),MAX(C32,Inputs!$B$33),Z32)</f>
        <v>0</v>
      </c>
      <c r="AC32" s="5">
        <f ca="1">IF(Y32&gt;Inputs!$B$34,Inputs!$B$34,AA32)</f>
        <v>0</v>
      </c>
      <c r="AD32" s="5">
        <f ca="1">IF(AB32&gt;Inputs!$B$34,Inputs!$B$34,AB32)</f>
        <v>0</v>
      </c>
      <c r="AE32" s="5">
        <f ca="1">IF(AC32&gt;Inputs!$B$34,Inputs!$B$34,AC32)</f>
        <v>0</v>
      </c>
      <c r="AF32" s="11">
        <f ca="1">IF(AND(E32=1,G32=0),Inputs!$B$3,AD32)</f>
        <v>0</v>
      </c>
      <c r="AG32" s="11">
        <f ca="1">IF(AND(E32=1,G32=0),Inputs!$B$3,AE32)</f>
        <v>0</v>
      </c>
    </row>
    <row r="33" spans="1:33" x14ac:dyDescent="0.25">
      <c r="A33" s="1">
        <f>'Salary and Rating'!A34</f>
        <v>0</v>
      </c>
      <c r="B33" s="1">
        <f>'Salary and Rating'!B34</f>
        <v>0</v>
      </c>
      <c r="C33" s="13">
        <f ca="1">'2013-2014'!AF33</f>
        <v>0</v>
      </c>
      <c r="D33" s="44">
        <f ca="1">IF('2013-2014'!G33=0,0,'2013-2014'!D33+1)</f>
        <v>0</v>
      </c>
      <c r="E33" s="5">
        <f>'2012-2013'!E33</f>
        <v>0</v>
      </c>
      <c r="F33" s="42">
        <f ca="1">IF('Salary and Rating'!G34=1,VLOOKUP(D33,'Attrition Probabilities'!$A$5:$E$45,2,TRUE),IF('Salary and Rating'!G34=2,VLOOKUP(D33,'Attrition Probabilities'!$A$5:$E$45,3,TRUE),IF('Salary and Rating'!G34=3,VLOOKUP(D33,'Attrition Probabilities'!$A$5:$E$45,4,TRUE),IF('Salary and Rating'!G34=4,VLOOKUP(D33,'Attrition Probabilities'!$A$5:$E$45,5,TRUE),0))))</f>
        <v>0</v>
      </c>
      <c r="G33" s="5">
        <f t="shared" ca="1" si="0"/>
        <v>0</v>
      </c>
      <c r="H33" s="5">
        <f t="shared" ca="1" si="1"/>
        <v>0</v>
      </c>
      <c r="I33" s="5">
        <f ca="1">IF(E33=0,0,IF(RAND()&lt;'Demand Component Probability'!$B$4,1,0))</f>
        <v>0</v>
      </c>
      <c r="J33" s="5">
        <f ca="1">IF(E33=0,0,IF(RAND()&lt;'Demand Component Probability'!$B$6,1,0))</f>
        <v>0</v>
      </c>
      <c r="K33" s="5">
        <f ca="1">'Salary and Rating'!M34</f>
        <v>0</v>
      </c>
      <c r="L33" s="5">
        <f ca="1">IFERROR(IF(VLOOKUP(K33,Inputs!$A$20:$G$29,3,FALSE)="Stipend Award",VLOOKUP(K33,Inputs!$A$7:$G$16,3,FALSE),0),0)</f>
        <v>0</v>
      </c>
      <c r="M33" s="5">
        <f ca="1">IFERROR(IF(VLOOKUP(K33,Inputs!$A$20:$G$29,4,FALSE)="Stipend Award",VLOOKUP(K33,Inputs!$A$7:$G$16,4,FALSE),0),0)</f>
        <v>0</v>
      </c>
      <c r="N33" s="5">
        <f ca="1">IFERROR(IF(H33=1,IF(VLOOKUP(K33,Inputs!$A$20:$G$29,5,FALSE)="Stipend Award",VLOOKUP(K33,Inputs!$A$7:$G$16,5,FALSE),0),0),0)</f>
        <v>0</v>
      </c>
      <c r="O33" s="5">
        <f ca="1">IFERROR(IF(I33=1,IF(VLOOKUP(K33,Inputs!$A$20:$G$29,6,FALSE)="Stipend Award",VLOOKUP(K33,Inputs!$A$7:$G$16,6,FALSE),0),0),0)</f>
        <v>0</v>
      </c>
      <c r="P33" s="5">
        <f ca="1">IFERROR(IF(J33=1,IF(VLOOKUP(K33,Inputs!$A$20:$G$29,7,FALSE)="Stipend Award",VLOOKUP(K33,Inputs!$A$7:$G$16,7,FALSE),0),0),0)</f>
        <v>0</v>
      </c>
      <c r="Q33" s="5">
        <f ca="1">IFERROR(IF(VLOOKUP(K33,Inputs!$A$20:$G$29,3,FALSE)="Base Increase",VLOOKUP(K33,Inputs!$A$7:$G$16,3,FALSE),0),0)</f>
        <v>0</v>
      </c>
      <c r="R33" s="5">
        <f ca="1">IFERROR(IF(VLOOKUP(K33,Inputs!$A$20:$G$29,4,FALSE)="Base Increase",VLOOKUP(K33,Inputs!$A$7:$G$16,4,FALSE),0),0)</f>
        <v>0</v>
      </c>
      <c r="S33" s="5">
        <f ca="1">IFERROR(IF(H33=1,IF(VLOOKUP(K33,Inputs!$A$20:$G$29,5,FALSE)="Base Increase",VLOOKUP(K33,Inputs!$A$7:$G$16,5,FALSE),0),0),0)</f>
        <v>0</v>
      </c>
      <c r="T33" s="5">
        <f ca="1">IFERROR(IF(I33=1,IF(VLOOKUP(K33,Inputs!$A$20:$G$29,6,FALSE)="Base Increase",VLOOKUP(K33,Inputs!$A$7:$G$16,6,FALSE),0),0),0)</f>
        <v>0</v>
      </c>
      <c r="U33" s="5">
        <f ca="1">IFERROR(IF(J33=1,IF(VLOOKUP(K33,Inputs!$A$20:$G$29,7,FALSE)="Base Increase",VLOOKUP(K33,Inputs!$A$7:$G$16,7,FALSE),0),0),0)</f>
        <v>0</v>
      </c>
      <c r="V33" s="5">
        <f t="shared" ca="1" si="2"/>
        <v>0</v>
      </c>
      <c r="W33" s="5">
        <f t="shared" ca="1" si="3"/>
        <v>0</v>
      </c>
      <c r="X33" s="5">
        <f t="shared" ca="1" si="4"/>
        <v>0</v>
      </c>
      <c r="Y33" s="5">
        <f t="shared" ca="1" si="5"/>
        <v>0</v>
      </c>
      <c r="Z33" s="5">
        <f ca="1">IF(AND(K33&lt;=4,X33&gt;Inputs!$B$32),MAX(C33,Inputs!$B$32),X33)</f>
        <v>0</v>
      </c>
      <c r="AA33" s="5">
        <f ca="1">IF(AND(K33&lt;=4,Y33&gt;Inputs!$B$32),MAX(C33,Inputs!$B$32),Y33)</f>
        <v>0</v>
      </c>
      <c r="AB33" s="5">
        <f ca="1">IF(AND(K33&lt;=7,Z33&gt;Inputs!$B$33),MAX(C33,Inputs!$B$33),Z33)</f>
        <v>0</v>
      </c>
      <c r="AC33" s="5">
        <f ca="1">IF(Y33&gt;Inputs!$B$34,Inputs!$B$34,AA33)</f>
        <v>0</v>
      </c>
      <c r="AD33" s="5">
        <f ca="1">IF(AB33&gt;Inputs!$B$34,Inputs!$B$34,AB33)</f>
        <v>0</v>
      </c>
      <c r="AE33" s="5">
        <f ca="1">IF(AC33&gt;Inputs!$B$34,Inputs!$B$34,AC33)</f>
        <v>0</v>
      </c>
      <c r="AF33" s="11">
        <f ca="1">IF(AND(E33=1,G33=0),Inputs!$B$3,AD33)</f>
        <v>0</v>
      </c>
      <c r="AG33" s="11">
        <f ca="1">IF(AND(E33=1,G33=0),Inputs!$B$3,AE33)</f>
        <v>0</v>
      </c>
    </row>
    <row r="34" spans="1:33" x14ac:dyDescent="0.25">
      <c r="A34" s="1">
        <f>'Salary and Rating'!A35</f>
        <v>0</v>
      </c>
      <c r="B34" s="1">
        <f>'Salary and Rating'!B35</f>
        <v>0</v>
      </c>
      <c r="C34" s="13">
        <f ca="1">'2013-2014'!AF34</f>
        <v>0</v>
      </c>
      <c r="D34" s="44">
        <f ca="1">IF('2013-2014'!G34=0,0,'2013-2014'!D34+1)</f>
        <v>0</v>
      </c>
      <c r="E34" s="5">
        <f>'2012-2013'!E34</f>
        <v>0</v>
      </c>
      <c r="F34" s="42">
        <f ca="1">IF('Salary and Rating'!G35=1,VLOOKUP(D34,'Attrition Probabilities'!$A$5:$E$45,2,TRUE),IF('Salary and Rating'!G35=2,VLOOKUP(D34,'Attrition Probabilities'!$A$5:$E$45,3,TRUE),IF('Salary and Rating'!G35=3,VLOOKUP(D34,'Attrition Probabilities'!$A$5:$E$45,4,TRUE),IF('Salary and Rating'!G35=4,VLOOKUP(D34,'Attrition Probabilities'!$A$5:$E$45,5,TRUE),0))))</f>
        <v>0</v>
      </c>
      <c r="G34" s="5">
        <f t="shared" ca="1" si="0"/>
        <v>0</v>
      </c>
      <c r="H34" s="5">
        <f t="shared" ca="1" si="1"/>
        <v>0</v>
      </c>
      <c r="I34" s="5">
        <f ca="1">IF(E34=0,0,IF(RAND()&lt;'Demand Component Probability'!$B$4,1,0))</f>
        <v>0</v>
      </c>
      <c r="J34" s="5">
        <f ca="1">IF(E34=0,0,IF(RAND()&lt;'Demand Component Probability'!$B$6,1,0))</f>
        <v>0</v>
      </c>
      <c r="K34" s="5">
        <f ca="1">'Salary and Rating'!M35</f>
        <v>0</v>
      </c>
      <c r="L34" s="5">
        <f ca="1">IFERROR(IF(VLOOKUP(K34,Inputs!$A$20:$G$29,3,FALSE)="Stipend Award",VLOOKUP(K34,Inputs!$A$7:$G$16,3,FALSE),0),0)</f>
        <v>0</v>
      </c>
      <c r="M34" s="5">
        <f ca="1">IFERROR(IF(VLOOKUP(K34,Inputs!$A$20:$G$29,4,FALSE)="Stipend Award",VLOOKUP(K34,Inputs!$A$7:$G$16,4,FALSE),0),0)</f>
        <v>0</v>
      </c>
      <c r="N34" s="5">
        <f ca="1">IFERROR(IF(H34=1,IF(VLOOKUP(K34,Inputs!$A$20:$G$29,5,FALSE)="Stipend Award",VLOOKUP(K34,Inputs!$A$7:$G$16,5,FALSE),0),0),0)</f>
        <v>0</v>
      </c>
      <c r="O34" s="5">
        <f ca="1">IFERROR(IF(I34=1,IF(VLOOKUP(K34,Inputs!$A$20:$G$29,6,FALSE)="Stipend Award",VLOOKUP(K34,Inputs!$A$7:$G$16,6,FALSE),0),0),0)</f>
        <v>0</v>
      </c>
      <c r="P34" s="5">
        <f ca="1">IFERROR(IF(J34=1,IF(VLOOKUP(K34,Inputs!$A$20:$G$29,7,FALSE)="Stipend Award",VLOOKUP(K34,Inputs!$A$7:$G$16,7,FALSE),0),0),0)</f>
        <v>0</v>
      </c>
      <c r="Q34" s="5">
        <f ca="1">IFERROR(IF(VLOOKUP(K34,Inputs!$A$20:$G$29,3,FALSE)="Base Increase",VLOOKUP(K34,Inputs!$A$7:$G$16,3,FALSE),0),0)</f>
        <v>0</v>
      </c>
      <c r="R34" s="5">
        <f ca="1">IFERROR(IF(VLOOKUP(K34,Inputs!$A$20:$G$29,4,FALSE)="Base Increase",VLOOKUP(K34,Inputs!$A$7:$G$16,4,FALSE),0),0)</f>
        <v>0</v>
      </c>
      <c r="S34" s="5">
        <f ca="1">IFERROR(IF(H34=1,IF(VLOOKUP(K34,Inputs!$A$20:$G$29,5,FALSE)="Base Increase",VLOOKUP(K34,Inputs!$A$7:$G$16,5,FALSE),0),0),0)</f>
        <v>0</v>
      </c>
      <c r="T34" s="5">
        <f ca="1">IFERROR(IF(I34=1,IF(VLOOKUP(K34,Inputs!$A$20:$G$29,6,FALSE)="Base Increase",VLOOKUP(K34,Inputs!$A$7:$G$16,6,FALSE),0),0),0)</f>
        <v>0</v>
      </c>
      <c r="U34" s="5">
        <f ca="1">IFERROR(IF(J34=1,IF(VLOOKUP(K34,Inputs!$A$20:$G$29,7,FALSE)="Base Increase",VLOOKUP(K34,Inputs!$A$7:$G$16,7,FALSE),0),0),0)</f>
        <v>0</v>
      </c>
      <c r="V34" s="5">
        <f t="shared" ca="1" si="2"/>
        <v>0</v>
      </c>
      <c r="W34" s="5">
        <f t="shared" ca="1" si="3"/>
        <v>0</v>
      </c>
      <c r="X34" s="5">
        <f t="shared" ca="1" si="4"/>
        <v>0</v>
      </c>
      <c r="Y34" s="5">
        <f t="shared" ca="1" si="5"/>
        <v>0</v>
      </c>
      <c r="Z34" s="5">
        <f ca="1">IF(AND(K34&lt;=4,X34&gt;Inputs!$B$32),MAX(C34,Inputs!$B$32),X34)</f>
        <v>0</v>
      </c>
      <c r="AA34" s="5">
        <f ca="1">IF(AND(K34&lt;=4,Y34&gt;Inputs!$B$32),MAX(C34,Inputs!$B$32),Y34)</f>
        <v>0</v>
      </c>
      <c r="AB34" s="5">
        <f ca="1">IF(AND(K34&lt;=7,Z34&gt;Inputs!$B$33),MAX(C34,Inputs!$B$33),Z34)</f>
        <v>0</v>
      </c>
      <c r="AC34" s="5">
        <f ca="1">IF(Y34&gt;Inputs!$B$34,Inputs!$B$34,AA34)</f>
        <v>0</v>
      </c>
      <c r="AD34" s="5">
        <f ca="1">IF(AB34&gt;Inputs!$B$34,Inputs!$B$34,AB34)</f>
        <v>0</v>
      </c>
      <c r="AE34" s="5">
        <f ca="1">IF(AC34&gt;Inputs!$B$34,Inputs!$B$34,AC34)</f>
        <v>0</v>
      </c>
      <c r="AF34" s="11">
        <f ca="1">IF(AND(E34=1,G34=0),Inputs!$B$3,AD34)</f>
        <v>0</v>
      </c>
      <c r="AG34" s="11">
        <f ca="1">IF(AND(E34=1,G34=0),Inputs!$B$3,AE34)</f>
        <v>0</v>
      </c>
    </row>
    <row r="35" spans="1:33" x14ac:dyDescent="0.25">
      <c r="A35" s="1">
        <f>'Salary and Rating'!A36</f>
        <v>0</v>
      </c>
      <c r="B35" s="1">
        <f>'Salary and Rating'!B36</f>
        <v>0</v>
      </c>
      <c r="C35" s="13">
        <f ca="1">'2013-2014'!AF35</f>
        <v>0</v>
      </c>
      <c r="D35" s="44">
        <f ca="1">IF('2013-2014'!G35=0,0,'2013-2014'!D35+1)</f>
        <v>0</v>
      </c>
      <c r="E35" s="5">
        <f>'2012-2013'!E35</f>
        <v>0</v>
      </c>
      <c r="F35" s="42">
        <f ca="1">IF('Salary and Rating'!G36=1,VLOOKUP(D35,'Attrition Probabilities'!$A$5:$E$45,2,TRUE),IF('Salary and Rating'!G36=2,VLOOKUP(D35,'Attrition Probabilities'!$A$5:$E$45,3,TRUE),IF('Salary and Rating'!G36=3,VLOOKUP(D35,'Attrition Probabilities'!$A$5:$E$45,4,TRUE),IF('Salary and Rating'!G36=4,VLOOKUP(D35,'Attrition Probabilities'!$A$5:$E$45,5,TRUE),0))))</f>
        <v>0</v>
      </c>
      <c r="G35" s="5">
        <f t="shared" ca="1" si="0"/>
        <v>0</v>
      </c>
      <c r="H35" s="5">
        <f t="shared" ca="1" si="1"/>
        <v>0</v>
      </c>
      <c r="I35" s="5">
        <f ca="1">IF(E35=0,0,IF(RAND()&lt;'Demand Component Probability'!$B$4,1,0))</f>
        <v>0</v>
      </c>
      <c r="J35" s="5">
        <f ca="1">IF(E35=0,0,IF(RAND()&lt;'Demand Component Probability'!$B$6,1,0))</f>
        <v>0</v>
      </c>
      <c r="K35" s="5">
        <f ca="1">'Salary and Rating'!M36</f>
        <v>0</v>
      </c>
      <c r="L35" s="5">
        <f ca="1">IFERROR(IF(VLOOKUP(K35,Inputs!$A$20:$G$29,3,FALSE)="Stipend Award",VLOOKUP(K35,Inputs!$A$7:$G$16,3,FALSE),0),0)</f>
        <v>0</v>
      </c>
      <c r="M35" s="5">
        <f ca="1">IFERROR(IF(VLOOKUP(K35,Inputs!$A$20:$G$29,4,FALSE)="Stipend Award",VLOOKUP(K35,Inputs!$A$7:$G$16,4,FALSE),0),0)</f>
        <v>0</v>
      </c>
      <c r="N35" s="5">
        <f ca="1">IFERROR(IF(H35=1,IF(VLOOKUP(K35,Inputs!$A$20:$G$29,5,FALSE)="Stipend Award",VLOOKUP(K35,Inputs!$A$7:$G$16,5,FALSE),0),0),0)</f>
        <v>0</v>
      </c>
      <c r="O35" s="5">
        <f ca="1">IFERROR(IF(I35=1,IF(VLOOKUP(K35,Inputs!$A$20:$G$29,6,FALSE)="Stipend Award",VLOOKUP(K35,Inputs!$A$7:$G$16,6,FALSE),0),0),0)</f>
        <v>0</v>
      </c>
      <c r="P35" s="5">
        <f ca="1">IFERROR(IF(J35=1,IF(VLOOKUP(K35,Inputs!$A$20:$G$29,7,FALSE)="Stipend Award",VLOOKUP(K35,Inputs!$A$7:$G$16,7,FALSE),0),0),0)</f>
        <v>0</v>
      </c>
      <c r="Q35" s="5">
        <f ca="1">IFERROR(IF(VLOOKUP(K35,Inputs!$A$20:$G$29,3,FALSE)="Base Increase",VLOOKUP(K35,Inputs!$A$7:$G$16,3,FALSE),0),0)</f>
        <v>0</v>
      </c>
      <c r="R35" s="5">
        <f ca="1">IFERROR(IF(VLOOKUP(K35,Inputs!$A$20:$G$29,4,FALSE)="Base Increase",VLOOKUP(K35,Inputs!$A$7:$G$16,4,FALSE),0),0)</f>
        <v>0</v>
      </c>
      <c r="S35" s="5">
        <f ca="1">IFERROR(IF(H35=1,IF(VLOOKUP(K35,Inputs!$A$20:$G$29,5,FALSE)="Base Increase",VLOOKUP(K35,Inputs!$A$7:$G$16,5,FALSE),0),0),0)</f>
        <v>0</v>
      </c>
      <c r="T35" s="5">
        <f ca="1">IFERROR(IF(I35=1,IF(VLOOKUP(K35,Inputs!$A$20:$G$29,6,FALSE)="Base Increase",VLOOKUP(K35,Inputs!$A$7:$G$16,6,FALSE),0),0),0)</f>
        <v>0</v>
      </c>
      <c r="U35" s="5">
        <f ca="1">IFERROR(IF(J35=1,IF(VLOOKUP(K35,Inputs!$A$20:$G$29,7,FALSE)="Base Increase",VLOOKUP(K35,Inputs!$A$7:$G$16,7,FALSE),0),0),0)</f>
        <v>0</v>
      </c>
      <c r="V35" s="5">
        <f t="shared" ca="1" si="2"/>
        <v>0</v>
      </c>
      <c r="W35" s="5">
        <f t="shared" ca="1" si="3"/>
        <v>0</v>
      </c>
      <c r="X35" s="5">
        <f t="shared" ca="1" si="4"/>
        <v>0</v>
      </c>
      <c r="Y35" s="5">
        <f t="shared" ca="1" si="5"/>
        <v>0</v>
      </c>
      <c r="Z35" s="5">
        <f ca="1">IF(AND(K35&lt;=4,X35&gt;Inputs!$B$32),MAX(C35,Inputs!$B$32),X35)</f>
        <v>0</v>
      </c>
      <c r="AA35" s="5">
        <f ca="1">IF(AND(K35&lt;=4,Y35&gt;Inputs!$B$32),MAX(C35,Inputs!$B$32),Y35)</f>
        <v>0</v>
      </c>
      <c r="AB35" s="5">
        <f ca="1">IF(AND(K35&lt;=7,Z35&gt;Inputs!$B$33),MAX(C35,Inputs!$B$33),Z35)</f>
        <v>0</v>
      </c>
      <c r="AC35" s="5">
        <f ca="1">IF(Y35&gt;Inputs!$B$34,Inputs!$B$34,AA35)</f>
        <v>0</v>
      </c>
      <c r="AD35" s="5">
        <f ca="1">IF(AB35&gt;Inputs!$B$34,Inputs!$B$34,AB35)</f>
        <v>0</v>
      </c>
      <c r="AE35" s="5">
        <f ca="1">IF(AC35&gt;Inputs!$B$34,Inputs!$B$34,AC35)</f>
        <v>0</v>
      </c>
      <c r="AF35" s="11">
        <f ca="1">IF(AND(E35=1,G35=0),Inputs!$B$3,AD35)</f>
        <v>0</v>
      </c>
      <c r="AG35" s="11">
        <f ca="1">IF(AND(E35=1,G35=0),Inputs!$B$3,AE35)</f>
        <v>0</v>
      </c>
    </row>
    <row r="36" spans="1:33" x14ac:dyDescent="0.25">
      <c r="A36" s="1">
        <f>'Salary and Rating'!A37</f>
        <v>0</v>
      </c>
      <c r="B36" s="1">
        <f>'Salary and Rating'!B37</f>
        <v>0</v>
      </c>
      <c r="C36" s="13">
        <f ca="1">'2013-2014'!AF36</f>
        <v>0</v>
      </c>
      <c r="D36" s="44">
        <f ca="1">IF('2013-2014'!G36=0,0,'2013-2014'!D36+1)</f>
        <v>0</v>
      </c>
      <c r="E36" s="5">
        <f>'2012-2013'!E36</f>
        <v>0</v>
      </c>
      <c r="F36" s="42">
        <f ca="1">IF('Salary and Rating'!G37=1,VLOOKUP(D36,'Attrition Probabilities'!$A$5:$E$45,2,TRUE),IF('Salary and Rating'!G37=2,VLOOKUP(D36,'Attrition Probabilities'!$A$5:$E$45,3,TRUE),IF('Salary and Rating'!G37=3,VLOOKUP(D36,'Attrition Probabilities'!$A$5:$E$45,4,TRUE),IF('Salary and Rating'!G37=4,VLOOKUP(D36,'Attrition Probabilities'!$A$5:$E$45,5,TRUE),0))))</f>
        <v>0</v>
      </c>
      <c r="G36" s="5">
        <f t="shared" ca="1" si="0"/>
        <v>0</v>
      </c>
      <c r="H36" s="5">
        <f t="shared" ca="1" si="1"/>
        <v>0</v>
      </c>
      <c r="I36" s="5">
        <f ca="1">IF(E36=0,0,IF(RAND()&lt;'Demand Component Probability'!$B$4,1,0))</f>
        <v>0</v>
      </c>
      <c r="J36" s="5">
        <f ca="1">IF(E36=0,0,IF(RAND()&lt;'Demand Component Probability'!$B$6,1,0))</f>
        <v>0</v>
      </c>
      <c r="K36" s="5">
        <f ca="1">'Salary and Rating'!M37</f>
        <v>0</v>
      </c>
      <c r="L36" s="5">
        <f ca="1">IFERROR(IF(VLOOKUP(K36,Inputs!$A$20:$G$29,3,FALSE)="Stipend Award",VLOOKUP(K36,Inputs!$A$7:$G$16,3,FALSE),0),0)</f>
        <v>0</v>
      </c>
      <c r="M36" s="5">
        <f ca="1">IFERROR(IF(VLOOKUP(K36,Inputs!$A$20:$G$29,4,FALSE)="Stipend Award",VLOOKUP(K36,Inputs!$A$7:$G$16,4,FALSE),0),0)</f>
        <v>0</v>
      </c>
      <c r="N36" s="5">
        <f ca="1">IFERROR(IF(H36=1,IF(VLOOKUP(K36,Inputs!$A$20:$G$29,5,FALSE)="Stipend Award",VLOOKUP(K36,Inputs!$A$7:$G$16,5,FALSE),0),0),0)</f>
        <v>0</v>
      </c>
      <c r="O36" s="5">
        <f ca="1">IFERROR(IF(I36=1,IF(VLOOKUP(K36,Inputs!$A$20:$G$29,6,FALSE)="Stipend Award",VLOOKUP(K36,Inputs!$A$7:$G$16,6,FALSE),0),0),0)</f>
        <v>0</v>
      </c>
      <c r="P36" s="5">
        <f ca="1">IFERROR(IF(J36=1,IF(VLOOKUP(K36,Inputs!$A$20:$G$29,7,FALSE)="Stipend Award",VLOOKUP(K36,Inputs!$A$7:$G$16,7,FALSE),0),0),0)</f>
        <v>0</v>
      </c>
      <c r="Q36" s="5">
        <f ca="1">IFERROR(IF(VLOOKUP(K36,Inputs!$A$20:$G$29,3,FALSE)="Base Increase",VLOOKUP(K36,Inputs!$A$7:$G$16,3,FALSE),0),0)</f>
        <v>0</v>
      </c>
      <c r="R36" s="5">
        <f ca="1">IFERROR(IF(VLOOKUP(K36,Inputs!$A$20:$G$29,4,FALSE)="Base Increase",VLOOKUP(K36,Inputs!$A$7:$G$16,4,FALSE),0),0)</f>
        <v>0</v>
      </c>
      <c r="S36" s="5">
        <f ca="1">IFERROR(IF(H36=1,IF(VLOOKUP(K36,Inputs!$A$20:$G$29,5,FALSE)="Base Increase",VLOOKUP(K36,Inputs!$A$7:$G$16,5,FALSE),0),0),0)</f>
        <v>0</v>
      </c>
      <c r="T36" s="5">
        <f ca="1">IFERROR(IF(I36=1,IF(VLOOKUP(K36,Inputs!$A$20:$G$29,6,FALSE)="Base Increase",VLOOKUP(K36,Inputs!$A$7:$G$16,6,FALSE),0),0),0)</f>
        <v>0</v>
      </c>
      <c r="U36" s="5">
        <f ca="1">IFERROR(IF(J36=1,IF(VLOOKUP(K36,Inputs!$A$20:$G$29,7,FALSE)="Base Increase",VLOOKUP(K36,Inputs!$A$7:$G$16,7,FALSE),0),0),0)</f>
        <v>0</v>
      </c>
      <c r="V36" s="5">
        <f t="shared" ca="1" si="2"/>
        <v>0</v>
      </c>
      <c r="W36" s="5">
        <f t="shared" ca="1" si="3"/>
        <v>0</v>
      </c>
      <c r="X36" s="5">
        <f t="shared" ca="1" si="4"/>
        <v>0</v>
      </c>
      <c r="Y36" s="5">
        <f t="shared" ca="1" si="5"/>
        <v>0</v>
      </c>
      <c r="Z36" s="5">
        <f ca="1">IF(AND(K36&lt;=4,X36&gt;Inputs!$B$32),MAX(C36,Inputs!$B$32),X36)</f>
        <v>0</v>
      </c>
      <c r="AA36" s="5">
        <f ca="1">IF(AND(K36&lt;=4,Y36&gt;Inputs!$B$32),MAX(C36,Inputs!$B$32),Y36)</f>
        <v>0</v>
      </c>
      <c r="AB36" s="5">
        <f ca="1">IF(AND(K36&lt;=7,Z36&gt;Inputs!$B$33),MAX(C36,Inputs!$B$33),Z36)</f>
        <v>0</v>
      </c>
      <c r="AC36" s="5">
        <f ca="1">IF(Y36&gt;Inputs!$B$34,Inputs!$B$34,AA36)</f>
        <v>0</v>
      </c>
      <c r="AD36" s="5">
        <f ca="1">IF(AB36&gt;Inputs!$B$34,Inputs!$B$34,AB36)</f>
        <v>0</v>
      </c>
      <c r="AE36" s="5">
        <f ca="1">IF(AC36&gt;Inputs!$B$34,Inputs!$B$34,AC36)</f>
        <v>0</v>
      </c>
      <c r="AF36" s="11">
        <f ca="1">IF(AND(E36=1,G36=0),Inputs!$B$3,AD36)</f>
        <v>0</v>
      </c>
      <c r="AG36" s="11">
        <f ca="1">IF(AND(E36=1,G36=0),Inputs!$B$3,AE36)</f>
        <v>0</v>
      </c>
    </row>
    <row r="37" spans="1:33" x14ac:dyDescent="0.25">
      <c r="A37" s="1">
        <f>'Salary and Rating'!A38</f>
        <v>0</v>
      </c>
      <c r="B37" s="1">
        <f>'Salary and Rating'!B38</f>
        <v>0</v>
      </c>
      <c r="C37" s="13">
        <f ca="1">'2013-2014'!AF37</f>
        <v>0</v>
      </c>
      <c r="D37" s="44">
        <f ca="1">IF('2013-2014'!G37=0,0,'2013-2014'!D37+1)</f>
        <v>0</v>
      </c>
      <c r="E37" s="5">
        <f>'2012-2013'!E37</f>
        <v>0</v>
      </c>
      <c r="F37" s="42">
        <f ca="1">IF('Salary and Rating'!G38=1,VLOOKUP(D37,'Attrition Probabilities'!$A$5:$E$45,2,TRUE),IF('Salary and Rating'!G38=2,VLOOKUP(D37,'Attrition Probabilities'!$A$5:$E$45,3,TRUE),IF('Salary and Rating'!G38=3,VLOOKUP(D37,'Attrition Probabilities'!$A$5:$E$45,4,TRUE),IF('Salary and Rating'!G38=4,VLOOKUP(D37,'Attrition Probabilities'!$A$5:$E$45,5,TRUE),0))))</f>
        <v>0</v>
      </c>
      <c r="G37" s="5">
        <f t="shared" ca="1" si="0"/>
        <v>0</v>
      </c>
      <c r="H37" s="5">
        <f t="shared" ca="1" si="1"/>
        <v>0</v>
      </c>
      <c r="I37" s="5">
        <f ca="1">IF(E37=0,0,IF(RAND()&lt;'Demand Component Probability'!$B$4,1,0))</f>
        <v>0</v>
      </c>
      <c r="J37" s="5">
        <f ca="1">IF(E37=0,0,IF(RAND()&lt;'Demand Component Probability'!$B$6,1,0))</f>
        <v>0</v>
      </c>
      <c r="K37" s="5">
        <f ca="1">'Salary and Rating'!M38</f>
        <v>0</v>
      </c>
      <c r="L37" s="5">
        <f ca="1">IFERROR(IF(VLOOKUP(K37,Inputs!$A$20:$G$29,3,FALSE)="Stipend Award",VLOOKUP(K37,Inputs!$A$7:$G$16,3,FALSE),0),0)</f>
        <v>0</v>
      </c>
      <c r="M37" s="5">
        <f ca="1">IFERROR(IF(VLOOKUP(K37,Inputs!$A$20:$G$29,4,FALSE)="Stipend Award",VLOOKUP(K37,Inputs!$A$7:$G$16,4,FALSE),0),0)</f>
        <v>0</v>
      </c>
      <c r="N37" s="5">
        <f ca="1">IFERROR(IF(H37=1,IF(VLOOKUP(K37,Inputs!$A$20:$G$29,5,FALSE)="Stipend Award",VLOOKUP(K37,Inputs!$A$7:$G$16,5,FALSE),0),0),0)</f>
        <v>0</v>
      </c>
      <c r="O37" s="5">
        <f ca="1">IFERROR(IF(I37=1,IF(VLOOKUP(K37,Inputs!$A$20:$G$29,6,FALSE)="Stipend Award",VLOOKUP(K37,Inputs!$A$7:$G$16,6,FALSE),0),0),0)</f>
        <v>0</v>
      </c>
      <c r="P37" s="5">
        <f ca="1">IFERROR(IF(J37=1,IF(VLOOKUP(K37,Inputs!$A$20:$G$29,7,FALSE)="Stipend Award",VLOOKUP(K37,Inputs!$A$7:$G$16,7,FALSE),0),0),0)</f>
        <v>0</v>
      </c>
      <c r="Q37" s="5">
        <f ca="1">IFERROR(IF(VLOOKUP(K37,Inputs!$A$20:$G$29,3,FALSE)="Base Increase",VLOOKUP(K37,Inputs!$A$7:$G$16,3,FALSE),0),0)</f>
        <v>0</v>
      </c>
      <c r="R37" s="5">
        <f ca="1">IFERROR(IF(VLOOKUP(K37,Inputs!$A$20:$G$29,4,FALSE)="Base Increase",VLOOKUP(K37,Inputs!$A$7:$G$16,4,FALSE),0),0)</f>
        <v>0</v>
      </c>
      <c r="S37" s="5">
        <f ca="1">IFERROR(IF(H37=1,IF(VLOOKUP(K37,Inputs!$A$20:$G$29,5,FALSE)="Base Increase",VLOOKUP(K37,Inputs!$A$7:$G$16,5,FALSE),0),0),0)</f>
        <v>0</v>
      </c>
      <c r="T37" s="5">
        <f ca="1">IFERROR(IF(I37=1,IF(VLOOKUP(K37,Inputs!$A$20:$G$29,6,FALSE)="Base Increase",VLOOKUP(K37,Inputs!$A$7:$G$16,6,FALSE),0),0),0)</f>
        <v>0</v>
      </c>
      <c r="U37" s="5">
        <f ca="1">IFERROR(IF(J37=1,IF(VLOOKUP(K37,Inputs!$A$20:$G$29,7,FALSE)="Base Increase",VLOOKUP(K37,Inputs!$A$7:$G$16,7,FALSE),0),0),0)</f>
        <v>0</v>
      </c>
      <c r="V37" s="5">
        <f t="shared" ca="1" si="2"/>
        <v>0</v>
      </c>
      <c r="W37" s="5">
        <f t="shared" ca="1" si="3"/>
        <v>0</v>
      </c>
      <c r="X37" s="5">
        <f t="shared" ca="1" si="4"/>
        <v>0</v>
      </c>
      <c r="Y37" s="5">
        <f t="shared" ca="1" si="5"/>
        <v>0</v>
      </c>
      <c r="Z37" s="5">
        <f ca="1">IF(AND(K37&lt;=4,X37&gt;Inputs!$B$32),MAX(C37,Inputs!$B$32),X37)</f>
        <v>0</v>
      </c>
      <c r="AA37" s="5">
        <f ca="1">IF(AND(K37&lt;=4,Y37&gt;Inputs!$B$32),MAX(C37,Inputs!$B$32),Y37)</f>
        <v>0</v>
      </c>
      <c r="AB37" s="5">
        <f ca="1">IF(AND(K37&lt;=7,Z37&gt;Inputs!$B$33),MAX(C37,Inputs!$B$33),Z37)</f>
        <v>0</v>
      </c>
      <c r="AC37" s="5">
        <f ca="1">IF(Y37&gt;Inputs!$B$34,Inputs!$B$34,AA37)</f>
        <v>0</v>
      </c>
      <c r="AD37" s="5">
        <f ca="1">IF(AB37&gt;Inputs!$B$34,Inputs!$B$34,AB37)</f>
        <v>0</v>
      </c>
      <c r="AE37" s="5">
        <f ca="1">IF(AC37&gt;Inputs!$B$34,Inputs!$B$34,AC37)</f>
        <v>0</v>
      </c>
      <c r="AF37" s="11">
        <f ca="1">IF(AND(E37=1,G37=0),Inputs!$B$3,AD37)</f>
        <v>0</v>
      </c>
      <c r="AG37" s="11">
        <f ca="1">IF(AND(E37=1,G37=0),Inputs!$B$3,AE37)</f>
        <v>0</v>
      </c>
    </row>
    <row r="38" spans="1:33" x14ac:dyDescent="0.25">
      <c r="A38" s="1">
        <f>'Salary and Rating'!A39</f>
        <v>0</v>
      </c>
      <c r="B38" s="1">
        <f>'Salary and Rating'!B39</f>
        <v>0</v>
      </c>
      <c r="C38" s="13">
        <f ca="1">'2013-2014'!AF38</f>
        <v>0</v>
      </c>
      <c r="D38" s="44">
        <f ca="1">IF('2013-2014'!G38=0,0,'2013-2014'!D38+1)</f>
        <v>0</v>
      </c>
      <c r="E38" s="5">
        <f>'2012-2013'!E38</f>
        <v>0</v>
      </c>
      <c r="F38" s="42">
        <f ca="1">IF('Salary and Rating'!G39=1,VLOOKUP(D38,'Attrition Probabilities'!$A$5:$E$45,2,TRUE),IF('Salary and Rating'!G39=2,VLOOKUP(D38,'Attrition Probabilities'!$A$5:$E$45,3,TRUE),IF('Salary and Rating'!G39=3,VLOOKUP(D38,'Attrition Probabilities'!$A$5:$E$45,4,TRUE),IF('Salary and Rating'!G39=4,VLOOKUP(D38,'Attrition Probabilities'!$A$5:$E$45,5,TRUE),0))))</f>
        <v>0</v>
      </c>
      <c r="G38" s="5">
        <f t="shared" ca="1" si="0"/>
        <v>0</v>
      </c>
      <c r="H38" s="5">
        <f t="shared" ca="1" si="1"/>
        <v>0</v>
      </c>
      <c r="I38" s="5">
        <f ca="1">IF(E38=0,0,IF(RAND()&lt;'Demand Component Probability'!$B$4,1,0))</f>
        <v>0</v>
      </c>
      <c r="J38" s="5">
        <f ca="1">IF(E38=0,0,IF(RAND()&lt;'Demand Component Probability'!$B$6,1,0))</f>
        <v>0</v>
      </c>
      <c r="K38" s="5">
        <f ca="1">'Salary and Rating'!M39</f>
        <v>0</v>
      </c>
      <c r="L38" s="5">
        <f ca="1">IFERROR(IF(VLOOKUP(K38,Inputs!$A$20:$G$29,3,FALSE)="Stipend Award",VLOOKUP(K38,Inputs!$A$7:$G$16,3,FALSE),0),0)</f>
        <v>0</v>
      </c>
      <c r="M38" s="5">
        <f ca="1">IFERROR(IF(VLOOKUP(K38,Inputs!$A$20:$G$29,4,FALSE)="Stipend Award",VLOOKUP(K38,Inputs!$A$7:$G$16,4,FALSE),0),0)</f>
        <v>0</v>
      </c>
      <c r="N38" s="5">
        <f ca="1">IFERROR(IF(H38=1,IF(VLOOKUP(K38,Inputs!$A$20:$G$29,5,FALSE)="Stipend Award",VLOOKUP(K38,Inputs!$A$7:$G$16,5,FALSE),0),0),0)</f>
        <v>0</v>
      </c>
      <c r="O38" s="5">
        <f ca="1">IFERROR(IF(I38=1,IF(VLOOKUP(K38,Inputs!$A$20:$G$29,6,FALSE)="Stipend Award",VLOOKUP(K38,Inputs!$A$7:$G$16,6,FALSE),0),0),0)</f>
        <v>0</v>
      </c>
      <c r="P38" s="5">
        <f ca="1">IFERROR(IF(J38=1,IF(VLOOKUP(K38,Inputs!$A$20:$G$29,7,FALSE)="Stipend Award",VLOOKUP(K38,Inputs!$A$7:$G$16,7,FALSE),0),0),0)</f>
        <v>0</v>
      </c>
      <c r="Q38" s="5">
        <f ca="1">IFERROR(IF(VLOOKUP(K38,Inputs!$A$20:$G$29,3,FALSE)="Base Increase",VLOOKUP(K38,Inputs!$A$7:$G$16,3,FALSE),0),0)</f>
        <v>0</v>
      </c>
      <c r="R38" s="5">
        <f ca="1">IFERROR(IF(VLOOKUP(K38,Inputs!$A$20:$G$29,4,FALSE)="Base Increase",VLOOKUP(K38,Inputs!$A$7:$G$16,4,FALSE),0),0)</f>
        <v>0</v>
      </c>
      <c r="S38" s="5">
        <f ca="1">IFERROR(IF(H38=1,IF(VLOOKUP(K38,Inputs!$A$20:$G$29,5,FALSE)="Base Increase",VLOOKUP(K38,Inputs!$A$7:$G$16,5,FALSE),0),0),0)</f>
        <v>0</v>
      </c>
      <c r="T38" s="5">
        <f ca="1">IFERROR(IF(I38=1,IF(VLOOKUP(K38,Inputs!$A$20:$G$29,6,FALSE)="Base Increase",VLOOKUP(K38,Inputs!$A$7:$G$16,6,FALSE),0),0),0)</f>
        <v>0</v>
      </c>
      <c r="U38" s="5">
        <f ca="1">IFERROR(IF(J38=1,IF(VLOOKUP(K38,Inputs!$A$20:$G$29,7,FALSE)="Base Increase",VLOOKUP(K38,Inputs!$A$7:$G$16,7,FALSE),0),0),0)</f>
        <v>0</v>
      </c>
      <c r="V38" s="5">
        <f t="shared" ca="1" si="2"/>
        <v>0</v>
      </c>
      <c r="W38" s="5">
        <f t="shared" ca="1" si="3"/>
        <v>0</v>
      </c>
      <c r="X38" s="5">
        <f t="shared" ca="1" si="4"/>
        <v>0</v>
      </c>
      <c r="Y38" s="5">
        <f t="shared" ca="1" si="5"/>
        <v>0</v>
      </c>
      <c r="Z38" s="5">
        <f ca="1">IF(AND(K38&lt;=4,X38&gt;Inputs!$B$32),MAX(C38,Inputs!$B$32),X38)</f>
        <v>0</v>
      </c>
      <c r="AA38" s="5">
        <f ca="1">IF(AND(K38&lt;=4,Y38&gt;Inputs!$B$32),MAX(C38,Inputs!$B$32),Y38)</f>
        <v>0</v>
      </c>
      <c r="AB38" s="5">
        <f ca="1">IF(AND(K38&lt;=7,Z38&gt;Inputs!$B$33),MAX(C38,Inputs!$B$33),Z38)</f>
        <v>0</v>
      </c>
      <c r="AC38" s="5">
        <f ca="1">IF(Y38&gt;Inputs!$B$34,Inputs!$B$34,AA38)</f>
        <v>0</v>
      </c>
      <c r="AD38" s="5">
        <f ca="1">IF(AB38&gt;Inputs!$B$34,Inputs!$B$34,AB38)</f>
        <v>0</v>
      </c>
      <c r="AE38" s="5">
        <f ca="1">IF(AC38&gt;Inputs!$B$34,Inputs!$B$34,AC38)</f>
        <v>0</v>
      </c>
      <c r="AF38" s="11">
        <f ca="1">IF(AND(E38=1,G38=0),Inputs!$B$3,AD38)</f>
        <v>0</v>
      </c>
      <c r="AG38" s="11">
        <f ca="1">IF(AND(E38=1,G38=0),Inputs!$B$3,AE38)</f>
        <v>0</v>
      </c>
    </row>
    <row r="39" spans="1:33" x14ac:dyDescent="0.25">
      <c r="A39" s="1">
        <f>'Salary and Rating'!A40</f>
        <v>0</v>
      </c>
      <c r="B39" s="1">
        <f>'Salary and Rating'!B40</f>
        <v>0</v>
      </c>
      <c r="C39" s="13">
        <f ca="1">'2013-2014'!AF39</f>
        <v>0</v>
      </c>
      <c r="D39" s="44">
        <f ca="1">IF('2013-2014'!G39=0,0,'2013-2014'!D39+1)</f>
        <v>0</v>
      </c>
      <c r="E39" s="5">
        <f>'2012-2013'!E39</f>
        <v>0</v>
      </c>
      <c r="F39" s="42">
        <f ca="1">IF('Salary and Rating'!G40=1,VLOOKUP(D39,'Attrition Probabilities'!$A$5:$E$45,2,TRUE),IF('Salary and Rating'!G40=2,VLOOKUP(D39,'Attrition Probabilities'!$A$5:$E$45,3,TRUE),IF('Salary and Rating'!G40=3,VLOOKUP(D39,'Attrition Probabilities'!$A$5:$E$45,4,TRUE),IF('Salary and Rating'!G40=4,VLOOKUP(D39,'Attrition Probabilities'!$A$5:$E$45,5,TRUE),0))))</f>
        <v>0</v>
      </c>
      <c r="G39" s="5">
        <f t="shared" ca="1" si="0"/>
        <v>0</v>
      </c>
      <c r="H39" s="5">
        <f t="shared" ca="1" si="1"/>
        <v>0</v>
      </c>
      <c r="I39" s="5">
        <f ca="1">IF(E39=0,0,IF(RAND()&lt;'Demand Component Probability'!$B$4,1,0))</f>
        <v>0</v>
      </c>
      <c r="J39" s="5">
        <f ca="1">IF(E39=0,0,IF(RAND()&lt;'Demand Component Probability'!$B$6,1,0))</f>
        <v>0</v>
      </c>
      <c r="K39" s="5">
        <f ca="1">'Salary and Rating'!M40</f>
        <v>0</v>
      </c>
      <c r="L39" s="5">
        <f ca="1">IFERROR(IF(VLOOKUP(K39,Inputs!$A$20:$G$29,3,FALSE)="Stipend Award",VLOOKUP(K39,Inputs!$A$7:$G$16,3,FALSE),0),0)</f>
        <v>0</v>
      </c>
      <c r="M39" s="5">
        <f ca="1">IFERROR(IF(VLOOKUP(K39,Inputs!$A$20:$G$29,4,FALSE)="Stipend Award",VLOOKUP(K39,Inputs!$A$7:$G$16,4,FALSE),0),0)</f>
        <v>0</v>
      </c>
      <c r="N39" s="5">
        <f ca="1">IFERROR(IF(H39=1,IF(VLOOKUP(K39,Inputs!$A$20:$G$29,5,FALSE)="Stipend Award",VLOOKUP(K39,Inputs!$A$7:$G$16,5,FALSE),0),0),0)</f>
        <v>0</v>
      </c>
      <c r="O39" s="5">
        <f ca="1">IFERROR(IF(I39=1,IF(VLOOKUP(K39,Inputs!$A$20:$G$29,6,FALSE)="Stipend Award",VLOOKUP(K39,Inputs!$A$7:$G$16,6,FALSE),0),0),0)</f>
        <v>0</v>
      </c>
      <c r="P39" s="5">
        <f ca="1">IFERROR(IF(J39=1,IF(VLOOKUP(K39,Inputs!$A$20:$G$29,7,FALSE)="Stipend Award",VLOOKUP(K39,Inputs!$A$7:$G$16,7,FALSE),0),0),0)</f>
        <v>0</v>
      </c>
      <c r="Q39" s="5">
        <f ca="1">IFERROR(IF(VLOOKUP(K39,Inputs!$A$20:$G$29,3,FALSE)="Base Increase",VLOOKUP(K39,Inputs!$A$7:$G$16,3,FALSE),0),0)</f>
        <v>0</v>
      </c>
      <c r="R39" s="5">
        <f ca="1">IFERROR(IF(VLOOKUP(K39,Inputs!$A$20:$G$29,4,FALSE)="Base Increase",VLOOKUP(K39,Inputs!$A$7:$G$16,4,FALSE),0),0)</f>
        <v>0</v>
      </c>
      <c r="S39" s="5">
        <f ca="1">IFERROR(IF(H39=1,IF(VLOOKUP(K39,Inputs!$A$20:$G$29,5,FALSE)="Base Increase",VLOOKUP(K39,Inputs!$A$7:$G$16,5,FALSE),0),0),0)</f>
        <v>0</v>
      </c>
      <c r="T39" s="5">
        <f ca="1">IFERROR(IF(I39=1,IF(VLOOKUP(K39,Inputs!$A$20:$G$29,6,FALSE)="Base Increase",VLOOKUP(K39,Inputs!$A$7:$G$16,6,FALSE),0),0),0)</f>
        <v>0</v>
      </c>
      <c r="U39" s="5">
        <f ca="1">IFERROR(IF(J39=1,IF(VLOOKUP(K39,Inputs!$A$20:$G$29,7,FALSE)="Base Increase",VLOOKUP(K39,Inputs!$A$7:$G$16,7,FALSE),0),0),0)</f>
        <v>0</v>
      </c>
      <c r="V39" s="5">
        <f t="shared" ca="1" si="2"/>
        <v>0</v>
      </c>
      <c r="W39" s="5">
        <f t="shared" ca="1" si="3"/>
        <v>0</v>
      </c>
      <c r="X39" s="5">
        <f t="shared" ca="1" si="4"/>
        <v>0</v>
      </c>
      <c r="Y39" s="5">
        <f t="shared" ca="1" si="5"/>
        <v>0</v>
      </c>
      <c r="Z39" s="5">
        <f ca="1">IF(AND(K39&lt;=4,X39&gt;Inputs!$B$32),MAX(C39,Inputs!$B$32),X39)</f>
        <v>0</v>
      </c>
      <c r="AA39" s="5">
        <f ca="1">IF(AND(K39&lt;=4,Y39&gt;Inputs!$B$32),MAX(C39,Inputs!$B$32),Y39)</f>
        <v>0</v>
      </c>
      <c r="AB39" s="5">
        <f ca="1">IF(AND(K39&lt;=7,Z39&gt;Inputs!$B$33),MAX(C39,Inputs!$B$33),Z39)</f>
        <v>0</v>
      </c>
      <c r="AC39" s="5">
        <f ca="1">IF(Y39&gt;Inputs!$B$34,Inputs!$B$34,AA39)</f>
        <v>0</v>
      </c>
      <c r="AD39" s="5">
        <f ca="1">IF(AB39&gt;Inputs!$B$34,Inputs!$B$34,AB39)</f>
        <v>0</v>
      </c>
      <c r="AE39" s="5">
        <f ca="1">IF(AC39&gt;Inputs!$B$34,Inputs!$B$34,AC39)</f>
        <v>0</v>
      </c>
      <c r="AF39" s="11">
        <f ca="1">IF(AND(E39=1,G39=0),Inputs!$B$3,AD39)</f>
        <v>0</v>
      </c>
      <c r="AG39" s="11">
        <f ca="1">IF(AND(E39=1,G39=0),Inputs!$B$3,AE39)</f>
        <v>0</v>
      </c>
    </row>
    <row r="40" spans="1:33" x14ac:dyDescent="0.25">
      <c r="A40" s="1">
        <f>'Salary and Rating'!A41</f>
        <v>0</v>
      </c>
      <c r="B40" s="1">
        <f>'Salary and Rating'!B41</f>
        <v>0</v>
      </c>
      <c r="C40" s="13">
        <f ca="1">'2013-2014'!AF40</f>
        <v>0</v>
      </c>
      <c r="D40" s="44">
        <f ca="1">IF('2013-2014'!G40=0,0,'2013-2014'!D40+1)</f>
        <v>0</v>
      </c>
      <c r="E40" s="5">
        <f>'2012-2013'!E40</f>
        <v>0</v>
      </c>
      <c r="F40" s="42">
        <f ca="1">IF('Salary and Rating'!G41=1,VLOOKUP(D40,'Attrition Probabilities'!$A$5:$E$45,2,TRUE),IF('Salary and Rating'!G41=2,VLOOKUP(D40,'Attrition Probabilities'!$A$5:$E$45,3,TRUE),IF('Salary and Rating'!G41=3,VLOOKUP(D40,'Attrition Probabilities'!$A$5:$E$45,4,TRUE),IF('Salary and Rating'!G41=4,VLOOKUP(D40,'Attrition Probabilities'!$A$5:$E$45,5,TRUE),0))))</f>
        <v>0</v>
      </c>
      <c r="G40" s="5">
        <f t="shared" ca="1" si="0"/>
        <v>0</v>
      </c>
      <c r="H40" s="5">
        <f t="shared" ca="1" si="1"/>
        <v>0</v>
      </c>
      <c r="I40" s="5">
        <f ca="1">IF(E40=0,0,IF(RAND()&lt;'Demand Component Probability'!$B$4,1,0))</f>
        <v>0</v>
      </c>
      <c r="J40" s="5">
        <f ca="1">IF(E40=0,0,IF(RAND()&lt;'Demand Component Probability'!$B$6,1,0))</f>
        <v>0</v>
      </c>
      <c r="K40" s="5">
        <f ca="1">'Salary and Rating'!M41</f>
        <v>0</v>
      </c>
      <c r="L40" s="5">
        <f ca="1">IFERROR(IF(VLOOKUP(K40,Inputs!$A$20:$G$29,3,FALSE)="Stipend Award",VLOOKUP(K40,Inputs!$A$7:$G$16,3,FALSE),0),0)</f>
        <v>0</v>
      </c>
      <c r="M40" s="5">
        <f ca="1">IFERROR(IF(VLOOKUP(K40,Inputs!$A$20:$G$29,4,FALSE)="Stipend Award",VLOOKUP(K40,Inputs!$A$7:$G$16,4,FALSE),0),0)</f>
        <v>0</v>
      </c>
      <c r="N40" s="5">
        <f ca="1">IFERROR(IF(H40=1,IF(VLOOKUP(K40,Inputs!$A$20:$G$29,5,FALSE)="Stipend Award",VLOOKUP(K40,Inputs!$A$7:$G$16,5,FALSE),0),0),0)</f>
        <v>0</v>
      </c>
      <c r="O40" s="5">
        <f ca="1">IFERROR(IF(I40=1,IF(VLOOKUP(K40,Inputs!$A$20:$G$29,6,FALSE)="Stipend Award",VLOOKUP(K40,Inputs!$A$7:$G$16,6,FALSE),0),0),0)</f>
        <v>0</v>
      </c>
      <c r="P40" s="5">
        <f ca="1">IFERROR(IF(J40=1,IF(VLOOKUP(K40,Inputs!$A$20:$G$29,7,FALSE)="Stipend Award",VLOOKUP(K40,Inputs!$A$7:$G$16,7,FALSE),0),0),0)</f>
        <v>0</v>
      </c>
      <c r="Q40" s="5">
        <f ca="1">IFERROR(IF(VLOOKUP(K40,Inputs!$A$20:$G$29,3,FALSE)="Base Increase",VLOOKUP(K40,Inputs!$A$7:$G$16,3,FALSE),0),0)</f>
        <v>0</v>
      </c>
      <c r="R40" s="5">
        <f ca="1">IFERROR(IF(VLOOKUP(K40,Inputs!$A$20:$G$29,4,FALSE)="Base Increase",VLOOKUP(K40,Inputs!$A$7:$G$16,4,FALSE),0),0)</f>
        <v>0</v>
      </c>
      <c r="S40" s="5">
        <f ca="1">IFERROR(IF(H40=1,IF(VLOOKUP(K40,Inputs!$A$20:$G$29,5,FALSE)="Base Increase",VLOOKUP(K40,Inputs!$A$7:$G$16,5,FALSE),0),0),0)</f>
        <v>0</v>
      </c>
      <c r="T40" s="5">
        <f ca="1">IFERROR(IF(I40=1,IF(VLOOKUP(K40,Inputs!$A$20:$G$29,6,FALSE)="Base Increase",VLOOKUP(K40,Inputs!$A$7:$G$16,6,FALSE),0),0),0)</f>
        <v>0</v>
      </c>
      <c r="U40" s="5">
        <f ca="1">IFERROR(IF(J40=1,IF(VLOOKUP(K40,Inputs!$A$20:$G$29,7,FALSE)="Base Increase",VLOOKUP(K40,Inputs!$A$7:$G$16,7,FALSE),0),0),0)</f>
        <v>0</v>
      </c>
      <c r="V40" s="5">
        <f t="shared" ca="1" si="2"/>
        <v>0</v>
      </c>
      <c r="W40" s="5">
        <f t="shared" ca="1" si="3"/>
        <v>0</v>
      </c>
      <c r="X40" s="5">
        <f t="shared" ca="1" si="4"/>
        <v>0</v>
      </c>
      <c r="Y40" s="5">
        <f t="shared" ca="1" si="5"/>
        <v>0</v>
      </c>
      <c r="Z40" s="5">
        <f ca="1">IF(AND(K40&lt;=4,X40&gt;Inputs!$B$32),MAX(C40,Inputs!$B$32),X40)</f>
        <v>0</v>
      </c>
      <c r="AA40" s="5">
        <f ca="1">IF(AND(K40&lt;=4,Y40&gt;Inputs!$B$32),MAX(C40,Inputs!$B$32),Y40)</f>
        <v>0</v>
      </c>
      <c r="AB40" s="5">
        <f ca="1">IF(AND(K40&lt;=7,Z40&gt;Inputs!$B$33),MAX(C40,Inputs!$B$33),Z40)</f>
        <v>0</v>
      </c>
      <c r="AC40" s="5">
        <f ca="1">IF(Y40&gt;Inputs!$B$34,Inputs!$B$34,AA40)</f>
        <v>0</v>
      </c>
      <c r="AD40" s="5">
        <f ca="1">IF(AB40&gt;Inputs!$B$34,Inputs!$B$34,AB40)</f>
        <v>0</v>
      </c>
      <c r="AE40" s="5">
        <f ca="1">IF(AC40&gt;Inputs!$B$34,Inputs!$B$34,AC40)</f>
        <v>0</v>
      </c>
      <c r="AF40" s="11">
        <f ca="1">IF(AND(E40=1,G40=0),Inputs!$B$3,AD40)</f>
        <v>0</v>
      </c>
      <c r="AG40" s="11">
        <f ca="1">IF(AND(E40=1,G40=0),Inputs!$B$3,AE40)</f>
        <v>0</v>
      </c>
    </row>
    <row r="41" spans="1:33" x14ac:dyDescent="0.25">
      <c r="A41" s="1">
        <f>'Salary and Rating'!A42</f>
        <v>0</v>
      </c>
      <c r="B41" s="1">
        <f>'Salary and Rating'!B42</f>
        <v>0</v>
      </c>
      <c r="C41" s="13">
        <f ca="1">'2013-2014'!AF41</f>
        <v>0</v>
      </c>
      <c r="D41" s="44">
        <f ca="1">IF('2013-2014'!G41=0,0,'2013-2014'!D41+1)</f>
        <v>0</v>
      </c>
      <c r="E41" s="5">
        <f>'2012-2013'!E41</f>
        <v>0</v>
      </c>
      <c r="F41" s="42">
        <f ca="1">IF('Salary and Rating'!G42=1,VLOOKUP(D41,'Attrition Probabilities'!$A$5:$E$45,2,TRUE),IF('Salary and Rating'!G42=2,VLOOKUP(D41,'Attrition Probabilities'!$A$5:$E$45,3,TRUE),IF('Salary and Rating'!G42=3,VLOOKUP(D41,'Attrition Probabilities'!$A$5:$E$45,4,TRUE),IF('Salary and Rating'!G42=4,VLOOKUP(D41,'Attrition Probabilities'!$A$5:$E$45,5,TRUE),0))))</f>
        <v>0</v>
      </c>
      <c r="G41" s="5">
        <f t="shared" ca="1" si="0"/>
        <v>0</v>
      </c>
      <c r="H41" s="5">
        <f t="shared" ca="1" si="1"/>
        <v>0</v>
      </c>
      <c r="I41" s="5">
        <f ca="1">IF(E41=0,0,IF(RAND()&lt;'Demand Component Probability'!$B$4,1,0))</f>
        <v>0</v>
      </c>
      <c r="J41" s="5">
        <f ca="1">IF(E41=0,0,IF(RAND()&lt;'Demand Component Probability'!$B$6,1,0))</f>
        <v>0</v>
      </c>
      <c r="K41" s="5">
        <f ca="1">'Salary and Rating'!M42</f>
        <v>0</v>
      </c>
      <c r="L41" s="5">
        <f ca="1">IFERROR(IF(VLOOKUP(K41,Inputs!$A$20:$G$29,3,FALSE)="Stipend Award",VLOOKUP(K41,Inputs!$A$7:$G$16,3,FALSE),0),0)</f>
        <v>0</v>
      </c>
      <c r="M41" s="5">
        <f ca="1">IFERROR(IF(VLOOKUP(K41,Inputs!$A$20:$G$29,4,FALSE)="Stipend Award",VLOOKUP(K41,Inputs!$A$7:$G$16,4,FALSE),0),0)</f>
        <v>0</v>
      </c>
      <c r="N41" s="5">
        <f ca="1">IFERROR(IF(H41=1,IF(VLOOKUP(K41,Inputs!$A$20:$G$29,5,FALSE)="Stipend Award",VLOOKUP(K41,Inputs!$A$7:$G$16,5,FALSE),0),0),0)</f>
        <v>0</v>
      </c>
      <c r="O41" s="5">
        <f ca="1">IFERROR(IF(I41=1,IF(VLOOKUP(K41,Inputs!$A$20:$G$29,6,FALSE)="Stipend Award",VLOOKUP(K41,Inputs!$A$7:$G$16,6,FALSE),0),0),0)</f>
        <v>0</v>
      </c>
      <c r="P41" s="5">
        <f ca="1">IFERROR(IF(J41=1,IF(VLOOKUP(K41,Inputs!$A$20:$G$29,7,FALSE)="Stipend Award",VLOOKUP(K41,Inputs!$A$7:$G$16,7,FALSE),0),0),0)</f>
        <v>0</v>
      </c>
      <c r="Q41" s="5">
        <f ca="1">IFERROR(IF(VLOOKUP(K41,Inputs!$A$20:$G$29,3,FALSE)="Base Increase",VLOOKUP(K41,Inputs!$A$7:$G$16,3,FALSE),0),0)</f>
        <v>0</v>
      </c>
      <c r="R41" s="5">
        <f ca="1">IFERROR(IF(VLOOKUP(K41,Inputs!$A$20:$G$29,4,FALSE)="Base Increase",VLOOKUP(K41,Inputs!$A$7:$G$16,4,FALSE),0),0)</f>
        <v>0</v>
      </c>
      <c r="S41" s="5">
        <f ca="1">IFERROR(IF(H41=1,IF(VLOOKUP(K41,Inputs!$A$20:$G$29,5,FALSE)="Base Increase",VLOOKUP(K41,Inputs!$A$7:$G$16,5,FALSE),0),0),0)</f>
        <v>0</v>
      </c>
      <c r="T41" s="5">
        <f ca="1">IFERROR(IF(I41=1,IF(VLOOKUP(K41,Inputs!$A$20:$G$29,6,FALSE)="Base Increase",VLOOKUP(K41,Inputs!$A$7:$G$16,6,FALSE),0),0),0)</f>
        <v>0</v>
      </c>
      <c r="U41" s="5">
        <f ca="1">IFERROR(IF(J41=1,IF(VLOOKUP(K41,Inputs!$A$20:$G$29,7,FALSE)="Base Increase",VLOOKUP(K41,Inputs!$A$7:$G$16,7,FALSE),0),0),0)</f>
        <v>0</v>
      </c>
      <c r="V41" s="5">
        <f t="shared" ca="1" si="2"/>
        <v>0</v>
      </c>
      <c r="W41" s="5">
        <f t="shared" ca="1" si="3"/>
        <v>0</v>
      </c>
      <c r="X41" s="5">
        <f t="shared" ca="1" si="4"/>
        <v>0</v>
      </c>
      <c r="Y41" s="5">
        <f t="shared" ca="1" si="5"/>
        <v>0</v>
      </c>
      <c r="Z41" s="5">
        <f ca="1">IF(AND(K41&lt;=4,X41&gt;Inputs!$B$32),MAX(C41,Inputs!$B$32),X41)</f>
        <v>0</v>
      </c>
      <c r="AA41" s="5">
        <f ca="1">IF(AND(K41&lt;=4,Y41&gt;Inputs!$B$32),MAX(C41,Inputs!$B$32),Y41)</f>
        <v>0</v>
      </c>
      <c r="AB41" s="5">
        <f ca="1">IF(AND(K41&lt;=7,Z41&gt;Inputs!$B$33),MAX(C41,Inputs!$B$33),Z41)</f>
        <v>0</v>
      </c>
      <c r="AC41" s="5">
        <f ca="1">IF(Y41&gt;Inputs!$B$34,Inputs!$B$34,AA41)</f>
        <v>0</v>
      </c>
      <c r="AD41" s="5">
        <f ca="1">IF(AB41&gt;Inputs!$B$34,Inputs!$B$34,AB41)</f>
        <v>0</v>
      </c>
      <c r="AE41" s="5">
        <f ca="1">IF(AC41&gt;Inputs!$B$34,Inputs!$B$34,AC41)</f>
        <v>0</v>
      </c>
      <c r="AF41" s="11">
        <f ca="1">IF(AND(E41=1,G41=0),Inputs!$B$3,AD41)</f>
        <v>0</v>
      </c>
      <c r="AG41" s="11">
        <f ca="1">IF(AND(E41=1,G41=0),Inputs!$B$3,AE41)</f>
        <v>0</v>
      </c>
    </row>
    <row r="42" spans="1:33" x14ac:dyDescent="0.25">
      <c r="A42" s="1">
        <f>'Salary and Rating'!A43</f>
        <v>0</v>
      </c>
      <c r="B42" s="1">
        <f>'Salary and Rating'!B43</f>
        <v>0</v>
      </c>
      <c r="C42" s="13">
        <f ca="1">'2013-2014'!AF42</f>
        <v>0</v>
      </c>
      <c r="D42" s="44">
        <f ca="1">IF('2013-2014'!G42=0,0,'2013-2014'!D42+1)</f>
        <v>0</v>
      </c>
      <c r="E42" s="5">
        <f>'2012-2013'!E42</f>
        <v>0</v>
      </c>
      <c r="F42" s="42">
        <f ca="1">IF('Salary and Rating'!G43=1,VLOOKUP(D42,'Attrition Probabilities'!$A$5:$E$45,2,TRUE),IF('Salary and Rating'!G43=2,VLOOKUP(D42,'Attrition Probabilities'!$A$5:$E$45,3,TRUE),IF('Salary and Rating'!G43=3,VLOOKUP(D42,'Attrition Probabilities'!$A$5:$E$45,4,TRUE),IF('Salary and Rating'!G43=4,VLOOKUP(D42,'Attrition Probabilities'!$A$5:$E$45,5,TRUE),0))))</f>
        <v>0</v>
      </c>
      <c r="G42" s="5">
        <f t="shared" ca="1" si="0"/>
        <v>0</v>
      </c>
      <c r="H42" s="5">
        <f t="shared" ca="1" si="1"/>
        <v>0</v>
      </c>
      <c r="I42" s="5">
        <f ca="1">IF(E42=0,0,IF(RAND()&lt;'Demand Component Probability'!$B$4,1,0))</f>
        <v>0</v>
      </c>
      <c r="J42" s="5">
        <f ca="1">IF(E42=0,0,IF(RAND()&lt;'Demand Component Probability'!$B$6,1,0))</f>
        <v>0</v>
      </c>
      <c r="K42" s="5">
        <f ca="1">'Salary and Rating'!M43</f>
        <v>0</v>
      </c>
      <c r="L42" s="5">
        <f ca="1">IFERROR(IF(VLOOKUP(K42,Inputs!$A$20:$G$29,3,FALSE)="Stipend Award",VLOOKUP(K42,Inputs!$A$7:$G$16,3,FALSE),0),0)</f>
        <v>0</v>
      </c>
      <c r="M42" s="5">
        <f ca="1">IFERROR(IF(VLOOKUP(K42,Inputs!$A$20:$G$29,4,FALSE)="Stipend Award",VLOOKUP(K42,Inputs!$A$7:$G$16,4,FALSE),0),0)</f>
        <v>0</v>
      </c>
      <c r="N42" s="5">
        <f ca="1">IFERROR(IF(H42=1,IF(VLOOKUP(K42,Inputs!$A$20:$G$29,5,FALSE)="Stipend Award",VLOOKUP(K42,Inputs!$A$7:$G$16,5,FALSE),0),0),0)</f>
        <v>0</v>
      </c>
      <c r="O42" s="5">
        <f ca="1">IFERROR(IF(I42=1,IF(VLOOKUP(K42,Inputs!$A$20:$G$29,6,FALSE)="Stipend Award",VLOOKUP(K42,Inputs!$A$7:$G$16,6,FALSE),0),0),0)</f>
        <v>0</v>
      </c>
      <c r="P42" s="5">
        <f ca="1">IFERROR(IF(J42=1,IF(VLOOKUP(K42,Inputs!$A$20:$G$29,7,FALSE)="Stipend Award",VLOOKUP(K42,Inputs!$A$7:$G$16,7,FALSE),0),0),0)</f>
        <v>0</v>
      </c>
      <c r="Q42" s="5">
        <f ca="1">IFERROR(IF(VLOOKUP(K42,Inputs!$A$20:$G$29,3,FALSE)="Base Increase",VLOOKUP(K42,Inputs!$A$7:$G$16,3,FALSE),0),0)</f>
        <v>0</v>
      </c>
      <c r="R42" s="5">
        <f ca="1">IFERROR(IF(VLOOKUP(K42,Inputs!$A$20:$G$29,4,FALSE)="Base Increase",VLOOKUP(K42,Inputs!$A$7:$G$16,4,FALSE),0),0)</f>
        <v>0</v>
      </c>
      <c r="S42" s="5">
        <f ca="1">IFERROR(IF(H42=1,IF(VLOOKUP(K42,Inputs!$A$20:$G$29,5,FALSE)="Base Increase",VLOOKUP(K42,Inputs!$A$7:$G$16,5,FALSE),0),0),0)</f>
        <v>0</v>
      </c>
      <c r="T42" s="5">
        <f ca="1">IFERROR(IF(I42=1,IF(VLOOKUP(K42,Inputs!$A$20:$G$29,6,FALSE)="Base Increase",VLOOKUP(K42,Inputs!$A$7:$G$16,6,FALSE),0),0),0)</f>
        <v>0</v>
      </c>
      <c r="U42" s="5">
        <f ca="1">IFERROR(IF(J42=1,IF(VLOOKUP(K42,Inputs!$A$20:$G$29,7,FALSE)="Base Increase",VLOOKUP(K42,Inputs!$A$7:$G$16,7,FALSE),0),0),0)</f>
        <v>0</v>
      </c>
      <c r="V42" s="5">
        <f t="shared" ca="1" si="2"/>
        <v>0</v>
      </c>
      <c r="W42" s="5">
        <f t="shared" ca="1" si="3"/>
        <v>0</v>
      </c>
      <c r="X42" s="5">
        <f t="shared" ca="1" si="4"/>
        <v>0</v>
      </c>
      <c r="Y42" s="5">
        <f t="shared" ca="1" si="5"/>
        <v>0</v>
      </c>
      <c r="Z42" s="5">
        <f ca="1">IF(AND(K42&lt;=4,X42&gt;Inputs!$B$32),MAX(C42,Inputs!$B$32),X42)</f>
        <v>0</v>
      </c>
      <c r="AA42" s="5">
        <f ca="1">IF(AND(K42&lt;=4,Y42&gt;Inputs!$B$32),MAX(C42,Inputs!$B$32),Y42)</f>
        <v>0</v>
      </c>
      <c r="AB42" s="5">
        <f ca="1">IF(AND(K42&lt;=7,Z42&gt;Inputs!$B$33),MAX(C42,Inputs!$B$33),Z42)</f>
        <v>0</v>
      </c>
      <c r="AC42" s="5">
        <f ca="1">IF(Y42&gt;Inputs!$B$34,Inputs!$B$34,AA42)</f>
        <v>0</v>
      </c>
      <c r="AD42" s="5">
        <f ca="1">IF(AB42&gt;Inputs!$B$34,Inputs!$B$34,AB42)</f>
        <v>0</v>
      </c>
      <c r="AE42" s="5">
        <f ca="1">IF(AC42&gt;Inputs!$B$34,Inputs!$B$34,AC42)</f>
        <v>0</v>
      </c>
      <c r="AF42" s="11">
        <f ca="1">IF(AND(E42=1,G42=0),Inputs!$B$3,AD42)</f>
        <v>0</v>
      </c>
      <c r="AG42" s="11">
        <f ca="1">IF(AND(E42=1,G42=0),Inputs!$B$3,AE42)</f>
        <v>0</v>
      </c>
    </row>
    <row r="43" spans="1:33" x14ac:dyDescent="0.25">
      <c r="A43" s="1">
        <f>'Salary and Rating'!A44</f>
        <v>0</v>
      </c>
      <c r="B43" s="1">
        <f>'Salary and Rating'!B44</f>
        <v>0</v>
      </c>
      <c r="C43" s="13">
        <f ca="1">'2013-2014'!AF43</f>
        <v>0</v>
      </c>
      <c r="D43" s="44">
        <f ca="1">IF('2013-2014'!G43=0,0,'2013-2014'!D43+1)</f>
        <v>0</v>
      </c>
      <c r="E43" s="5">
        <f>'2012-2013'!E43</f>
        <v>0</v>
      </c>
      <c r="F43" s="42">
        <f ca="1">IF('Salary and Rating'!G44=1,VLOOKUP(D43,'Attrition Probabilities'!$A$5:$E$45,2,TRUE),IF('Salary and Rating'!G44=2,VLOOKUP(D43,'Attrition Probabilities'!$A$5:$E$45,3,TRUE),IF('Salary and Rating'!G44=3,VLOOKUP(D43,'Attrition Probabilities'!$A$5:$E$45,4,TRUE),IF('Salary and Rating'!G44=4,VLOOKUP(D43,'Attrition Probabilities'!$A$5:$E$45,5,TRUE),0))))</f>
        <v>0</v>
      </c>
      <c r="G43" s="5">
        <f t="shared" ca="1" si="0"/>
        <v>0</v>
      </c>
      <c r="H43" s="5">
        <f t="shared" ca="1" si="1"/>
        <v>0</v>
      </c>
      <c r="I43" s="5">
        <f ca="1">IF(E43=0,0,IF(RAND()&lt;'Demand Component Probability'!$B$4,1,0))</f>
        <v>0</v>
      </c>
      <c r="J43" s="5">
        <f ca="1">IF(E43=0,0,IF(RAND()&lt;'Demand Component Probability'!$B$6,1,0))</f>
        <v>0</v>
      </c>
      <c r="K43" s="5">
        <f ca="1">'Salary and Rating'!M44</f>
        <v>0</v>
      </c>
      <c r="L43" s="5">
        <f ca="1">IFERROR(IF(VLOOKUP(K43,Inputs!$A$20:$G$29,3,FALSE)="Stipend Award",VLOOKUP(K43,Inputs!$A$7:$G$16,3,FALSE),0),0)</f>
        <v>0</v>
      </c>
      <c r="M43" s="5">
        <f ca="1">IFERROR(IF(VLOOKUP(K43,Inputs!$A$20:$G$29,4,FALSE)="Stipend Award",VLOOKUP(K43,Inputs!$A$7:$G$16,4,FALSE),0),0)</f>
        <v>0</v>
      </c>
      <c r="N43" s="5">
        <f ca="1">IFERROR(IF(H43=1,IF(VLOOKUP(K43,Inputs!$A$20:$G$29,5,FALSE)="Stipend Award",VLOOKUP(K43,Inputs!$A$7:$G$16,5,FALSE),0),0),0)</f>
        <v>0</v>
      </c>
      <c r="O43" s="5">
        <f ca="1">IFERROR(IF(I43=1,IF(VLOOKUP(K43,Inputs!$A$20:$G$29,6,FALSE)="Stipend Award",VLOOKUP(K43,Inputs!$A$7:$G$16,6,FALSE),0),0),0)</f>
        <v>0</v>
      </c>
      <c r="P43" s="5">
        <f ca="1">IFERROR(IF(J43=1,IF(VLOOKUP(K43,Inputs!$A$20:$G$29,7,FALSE)="Stipend Award",VLOOKUP(K43,Inputs!$A$7:$G$16,7,FALSE),0),0),0)</f>
        <v>0</v>
      </c>
      <c r="Q43" s="5">
        <f ca="1">IFERROR(IF(VLOOKUP(K43,Inputs!$A$20:$G$29,3,FALSE)="Base Increase",VLOOKUP(K43,Inputs!$A$7:$G$16,3,FALSE),0),0)</f>
        <v>0</v>
      </c>
      <c r="R43" s="5">
        <f ca="1">IFERROR(IF(VLOOKUP(K43,Inputs!$A$20:$G$29,4,FALSE)="Base Increase",VLOOKUP(K43,Inputs!$A$7:$G$16,4,FALSE),0),0)</f>
        <v>0</v>
      </c>
      <c r="S43" s="5">
        <f ca="1">IFERROR(IF(H43=1,IF(VLOOKUP(K43,Inputs!$A$20:$G$29,5,FALSE)="Base Increase",VLOOKUP(K43,Inputs!$A$7:$G$16,5,FALSE),0),0),0)</f>
        <v>0</v>
      </c>
      <c r="T43" s="5">
        <f ca="1">IFERROR(IF(I43=1,IF(VLOOKUP(K43,Inputs!$A$20:$G$29,6,FALSE)="Base Increase",VLOOKUP(K43,Inputs!$A$7:$G$16,6,FALSE),0),0),0)</f>
        <v>0</v>
      </c>
      <c r="U43" s="5">
        <f ca="1">IFERROR(IF(J43=1,IF(VLOOKUP(K43,Inputs!$A$20:$G$29,7,FALSE)="Base Increase",VLOOKUP(K43,Inputs!$A$7:$G$16,7,FALSE),0),0),0)</f>
        <v>0</v>
      </c>
      <c r="V43" s="5">
        <f t="shared" ca="1" si="2"/>
        <v>0</v>
      </c>
      <c r="W43" s="5">
        <f t="shared" ca="1" si="3"/>
        <v>0</v>
      </c>
      <c r="X43" s="5">
        <f t="shared" ca="1" si="4"/>
        <v>0</v>
      </c>
      <c r="Y43" s="5">
        <f t="shared" ca="1" si="5"/>
        <v>0</v>
      </c>
      <c r="Z43" s="5">
        <f ca="1">IF(AND(K43&lt;=4,X43&gt;Inputs!$B$32),MAX(C43,Inputs!$B$32),X43)</f>
        <v>0</v>
      </c>
      <c r="AA43" s="5">
        <f ca="1">IF(AND(K43&lt;=4,Y43&gt;Inputs!$B$32),MAX(C43,Inputs!$B$32),Y43)</f>
        <v>0</v>
      </c>
      <c r="AB43" s="5">
        <f ca="1">IF(AND(K43&lt;=7,Z43&gt;Inputs!$B$33),MAX(C43,Inputs!$B$33),Z43)</f>
        <v>0</v>
      </c>
      <c r="AC43" s="5">
        <f ca="1">IF(Y43&gt;Inputs!$B$34,Inputs!$B$34,AA43)</f>
        <v>0</v>
      </c>
      <c r="AD43" s="5">
        <f ca="1">IF(AB43&gt;Inputs!$B$34,Inputs!$B$34,AB43)</f>
        <v>0</v>
      </c>
      <c r="AE43" s="5">
        <f ca="1">IF(AC43&gt;Inputs!$B$34,Inputs!$B$34,AC43)</f>
        <v>0</v>
      </c>
      <c r="AF43" s="11">
        <f ca="1">IF(AND(E43=1,G43=0),Inputs!$B$3,AD43)</f>
        <v>0</v>
      </c>
      <c r="AG43" s="11">
        <f ca="1">IF(AND(E43=1,G43=0),Inputs!$B$3,AE43)</f>
        <v>0</v>
      </c>
    </row>
    <row r="44" spans="1:33" x14ac:dyDescent="0.25">
      <c r="A44" s="1">
        <f>'Salary and Rating'!A45</f>
        <v>0</v>
      </c>
      <c r="B44" s="1">
        <f>'Salary and Rating'!B45</f>
        <v>0</v>
      </c>
      <c r="C44" s="13">
        <f ca="1">'2013-2014'!AF44</f>
        <v>0</v>
      </c>
      <c r="D44" s="44">
        <f ca="1">IF('2013-2014'!G44=0,0,'2013-2014'!D44+1)</f>
        <v>0</v>
      </c>
      <c r="E44" s="5">
        <f>'2012-2013'!E44</f>
        <v>0</v>
      </c>
      <c r="F44" s="42">
        <f ca="1">IF('Salary and Rating'!G45=1,VLOOKUP(D44,'Attrition Probabilities'!$A$5:$E$45,2,TRUE),IF('Salary and Rating'!G45=2,VLOOKUP(D44,'Attrition Probabilities'!$A$5:$E$45,3,TRUE),IF('Salary and Rating'!G45=3,VLOOKUP(D44,'Attrition Probabilities'!$A$5:$E$45,4,TRUE),IF('Salary and Rating'!G45=4,VLOOKUP(D44,'Attrition Probabilities'!$A$5:$E$45,5,TRUE),0))))</f>
        <v>0</v>
      </c>
      <c r="G44" s="5">
        <f t="shared" ca="1" si="0"/>
        <v>0</v>
      </c>
      <c r="H44" s="5">
        <f t="shared" ca="1" si="1"/>
        <v>0</v>
      </c>
      <c r="I44" s="5">
        <f ca="1">IF(E44=0,0,IF(RAND()&lt;'Demand Component Probability'!$B$4,1,0))</f>
        <v>0</v>
      </c>
      <c r="J44" s="5">
        <f ca="1">IF(E44=0,0,IF(RAND()&lt;'Demand Component Probability'!$B$6,1,0))</f>
        <v>0</v>
      </c>
      <c r="K44" s="5">
        <f ca="1">'Salary and Rating'!M45</f>
        <v>0</v>
      </c>
      <c r="L44" s="5">
        <f ca="1">IFERROR(IF(VLOOKUP(K44,Inputs!$A$20:$G$29,3,FALSE)="Stipend Award",VLOOKUP(K44,Inputs!$A$7:$G$16,3,FALSE),0),0)</f>
        <v>0</v>
      </c>
      <c r="M44" s="5">
        <f ca="1">IFERROR(IF(VLOOKUP(K44,Inputs!$A$20:$G$29,4,FALSE)="Stipend Award",VLOOKUP(K44,Inputs!$A$7:$G$16,4,FALSE),0),0)</f>
        <v>0</v>
      </c>
      <c r="N44" s="5">
        <f ca="1">IFERROR(IF(H44=1,IF(VLOOKUP(K44,Inputs!$A$20:$G$29,5,FALSE)="Stipend Award",VLOOKUP(K44,Inputs!$A$7:$G$16,5,FALSE),0),0),0)</f>
        <v>0</v>
      </c>
      <c r="O44" s="5">
        <f ca="1">IFERROR(IF(I44=1,IF(VLOOKUP(K44,Inputs!$A$20:$G$29,6,FALSE)="Stipend Award",VLOOKUP(K44,Inputs!$A$7:$G$16,6,FALSE),0),0),0)</f>
        <v>0</v>
      </c>
      <c r="P44" s="5">
        <f ca="1">IFERROR(IF(J44=1,IF(VLOOKUP(K44,Inputs!$A$20:$G$29,7,FALSE)="Stipend Award",VLOOKUP(K44,Inputs!$A$7:$G$16,7,FALSE),0),0),0)</f>
        <v>0</v>
      </c>
      <c r="Q44" s="5">
        <f ca="1">IFERROR(IF(VLOOKUP(K44,Inputs!$A$20:$G$29,3,FALSE)="Base Increase",VLOOKUP(K44,Inputs!$A$7:$G$16,3,FALSE),0),0)</f>
        <v>0</v>
      </c>
      <c r="R44" s="5">
        <f ca="1">IFERROR(IF(VLOOKUP(K44,Inputs!$A$20:$G$29,4,FALSE)="Base Increase",VLOOKUP(K44,Inputs!$A$7:$G$16,4,FALSE),0),0)</f>
        <v>0</v>
      </c>
      <c r="S44" s="5">
        <f ca="1">IFERROR(IF(H44=1,IF(VLOOKUP(K44,Inputs!$A$20:$G$29,5,FALSE)="Base Increase",VLOOKUP(K44,Inputs!$A$7:$G$16,5,FALSE),0),0),0)</f>
        <v>0</v>
      </c>
      <c r="T44" s="5">
        <f ca="1">IFERROR(IF(I44=1,IF(VLOOKUP(K44,Inputs!$A$20:$G$29,6,FALSE)="Base Increase",VLOOKUP(K44,Inputs!$A$7:$G$16,6,FALSE),0),0),0)</f>
        <v>0</v>
      </c>
      <c r="U44" s="5">
        <f ca="1">IFERROR(IF(J44=1,IF(VLOOKUP(K44,Inputs!$A$20:$G$29,7,FALSE)="Base Increase",VLOOKUP(K44,Inputs!$A$7:$G$16,7,FALSE),0),0),0)</f>
        <v>0</v>
      </c>
      <c r="V44" s="5">
        <f t="shared" ca="1" si="2"/>
        <v>0</v>
      </c>
      <c r="W44" s="5">
        <f t="shared" ca="1" si="3"/>
        <v>0</v>
      </c>
      <c r="X44" s="5">
        <f t="shared" ca="1" si="4"/>
        <v>0</v>
      </c>
      <c r="Y44" s="5">
        <f t="shared" ca="1" si="5"/>
        <v>0</v>
      </c>
      <c r="Z44" s="5">
        <f ca="1">IF(AND(K44&lt;=4,X44&gt;Inputs!$B$32),MAX(C44,Inputs!$B$32),X44)</f>
        <v>0</v>
      </c>
      <c r="AA44" s="5">
        <f ca="1">IF(AND(K44&lt;=4,Y44&gt;Inputs!$B$32),MAX(C44,Inputs!$B$32),Y44)</f>
        <v>0</v>
      </c>
      <c r="AB44" s="5">
        <f ca="1">IF(AND(K44&lt;=7,Z44&gt;Inputs!$B$33),MAX(C44,Inputs!$B$33),Z44)</f>
        <v>0</v>
      </c>
      <c r="AC44" s="5">
        <f ca="1">IF(Y44&gt;Inputs!$B$34,Inputs!$B$34,AA44)</f>
        <v>0</v>
      </c>
      <c r="AD44" s="5">
        <f ca="1">IF(AB44&gt;Inputs!$B$34,Inputs!$B$34,AB44)</f>
        <v>0</v>
      </c>
      <c r="AE44" s="5">
        <f ca="1">IF(AC44&gt;Inputs!$B$34,Inputs!$B$34,AC44)</f>
        <v>0</v>
      </c>
      <c r="AF44" s="11">
        <f ca="1">IF(AND(E44=1,G44=0),Inputs!$B$3,AD44)</f>
        <v>0</v>
      </c>
      <c r="AG44" s="11">
        <f ca="1">IF(AND(E44=1,G44=0),Inputs!$B$3,AE44)</f>
        <v>0</v>
      </c>
    </row>
    <row r="45" spans="1:33" x14ac:dyDescent="0.25">
      <c r="A45" s="1">
        <f>'Salary and Rating'!A46</f>
        <v>0</v>
      </c>
      <c r="B45" s="1">
        <f>'Salary and Rating'!B46</f>
        <v>0</v>
      </c>
      <c r="C45" s="13">
        <f ca="1">'2013-2014'!AF45</f>
        <v>0</v>
      </c>
      <c r="D45" s="44">
        <f ca="1">IF('2013-2014'!G45=0,0,'2013-2014'!D45+1)</f>
        <v>0</v>
      </c>
      <c r="E45" s="5">
        <f>'2012-2013'!E45</f>
        <v>0</v>
      </c>
      <c r="F45" s="42">
        <f ca="1">IF('Salary and Rating'!G46=1,VLOOKUP(D45,'Attrition Probabilities'!$A$5:$E$45,2,TRUE),IF('Salary and Rating'!G46=2,VLOOKUP(D45,'Attrition Probabilities'!$A$5:$E$45,3,TRUE),IF('Salary and Rating'!G46=3,VLOOKUP(D45,'Attrition Probabilities'!$A$5:$E$45,4,TRUE),IF('Salary and Rating'!G46=4,VLOOKUP(D45,'Attrition Probabilities'!$A$5:$E$45,5,TRUE),0))))</f>
        <v>0</v>
      </c>
      <c r="G45" s="5">
        <f t="shared" ca="1" si="0"/>
        <v>0</v>
      </c>
      <c r="H45" s="5">
        <f t="shared" ca="1" si="1"/>
        <v>0</v>
      </c>
      <c r="I45" s="5">
        <f ca="1">IF(E45=0,0,IF(RAND()&lt;'Demand Component Probability'!$B$4,1,0))</f>
        <v>0</v>
      </c>
      <c r="J45" s="5">
        <f ca="1">IF(E45=0,0,IF(RAND()&lt;'Demand Component Probability'!$B$6,1,0))</f>
        <v>0</v>
      </c>
      <c r="K45" s="5">
        <f ca="1">'Salary and Rating'!M46</f>
        <v>0</v>
      </c>
      <c r="L45" s="5">
        <f ca="1">IFERROR(IF(VLOOKUP(K45,Inputs!$A$20:$G$29,3,FALSE)="Stipend Award",VLOOKUP(K45,Inputs!$A$7:$G$16,3,FALSE),0),0)</f>
        <v>0</v>
      </c>
      <c r="M45" s="5">
        <f ca="1">IFERROR(IF(VLOOKUP(K45,Inputs!$A$20:$G$29,4,FALSE)="Stipend Award",VLOOKUP(K45,Inputs!$A$7:$G$16,4,FALSE),0),0)</f>
        <v>0</v>
      </c>
      <c r="N45" s="5">
        <f ca="1">IFERROR(IF(H45=1,IF(VLOOKUP(K45,Inputs!$A$20:$G$29,5,FALSE)="Stipend Award",VLOOKUP(K45,Inputs!$A$7:$G$16,5,FALSE),0),0),0)</f>
        <v>0</v>
      </c>
      <c r="O45" s="5">
        <f ca="1">IFERROR(IF(I45=1,IF(VLOOKUP(K45,Inputs!$A$20:$G$29,6,FALSE)="Stipend Award",VLOOKUP(K45,Inputs!$A$7:$G$16,6,FALSE),0),0),0)</f>
        <v>0</v>
      </c>
      <c r="P45" s="5">
        <f ca="1">IFERROR(IF(J45=1,IF(VLOOKUP(K45,Inputs!$A$20:$G$29,7,FALSE)="Stipend Award",VLOOKUP(K45,Inputs!$A$7:$G$16,7,FALSE),0),0),0)</f>
        <v>0</v>
      </c>
      <c r="Q45" s="5">
        <f ca="1">IFERROR(IF(VLOOKUP(K45,Inputs!$A$20:$G$29,3,FALSE)="Base Increase",VLOOKUP(K45,Inputs!$A$7:$G$16,3,FALSE),0),0)</f>
        <v>0</v>
      </c>
      <c r="R45" s="5">
        <f ca="1">IFERROR(IF(VLOOKUP(K45,Inputs!$A$20:$G$29,4,FALSE)="Base Increase",VLOOKUP(K45,Inputs!$A$7:$G$16,4,FALSE),0),0)</f>
        <v>0</v>
      </c>
      <c r="S45" s="5">
        <f ca="1">IFERROR(IF(H45=1,IF(VLOOKUP(K45,Inputs!$A$20:$G$29,5,FALSE)="Base Increase",VLOOKUP(K45,Inputs!$A$7:$G$16,5,FALSE),0),0),0)</f>
        <v>0</v>
      </c>
      <c r="T45" s="5">
        <f ca="1">IFERROR(IF(I45=1,IF(VLOOKUP(K45,Inputs!$A$20:$G$29,6,FALSE)="Base Increase",VLOOKUP(K45,Inputs!$A$7:$G$16,6,FALSE),0),0),0)</f>
        <v>0</v>
      </c>
      <c r="U45" s="5">
        <f ca="1">IFERROR(IF(J45=1,IF(VLOOKUP(K45,Inputs!$A$20:$G$29,7,FALSE)="Base Increase",VLOOKUP(K45,Inputs!$A$7:$G$16,7,FALSE),0),0),0)</f>
        <v>0</v>
      </c>
      <c r="V45" s="5">
        <f t="shared" ca="1" si="2"/>
        <v>0</v>
      </c>
      <c r="W45" s="5">
        <f t="shared" ca="1" si="3"/>
        <v>0</v>
      </c>
      <c r="X45" s="5">
        <f t="shared" ca="1" si="4"/>
        <v>0</v>
      </c>
      <c r="Y45" s="5">
        <f t="shared" ca="1" si="5"/>
        <v>0</v>
      </c>
      <c r="Z45" s="5">
        <f ca="1">IF(AND(K45&lt;=4,X45&gt;Inputs!$B$32),MAX(C45,Inputs!$B$32),X45)</f>
        <v>0</v>
      </c>
      <c r="AA45" s="5">
        <f ca="1">IF(AND(K45&lt;=4,Y45&gt;Inputs!$B$32),MAX(C45,Inputs!$B$32),Y45)</f>
        <v>0</v>
      </c>
      <c r="AB45" s="5">
        <f ca="1">IF(AND(K45&lt;=7,Z45&gt;Inputs!$B$33),MAX(C45,Inputs!$B$33),Z45)</f>
        <v>0</v>
      </c>
      <c r="AC45" s="5">
        <f ca="1">IF(Y45&gt;Inputs!$B$34,Inputs!$B$34,AA45)</f>
        <v>0</v>
      </c>
      <c r="AD45" s="5">
        <f ca="1">IF(AB45&gt;Inputs!$B$34,Inputs!$B$34,AB45)</f>
        <v>0</v>
      </c>
      <c r="AE45" s="5">
        <f ca="1">IF(AC45&gt;Inputs!$B$34,Inputs!$B$34,AC45)</f>
        <v>0</v>
      </c>
      <c r="AF45" s="11">
        <f ca="1">IF(AND(E45=1,G45=0),Inputs!$B$3,AD45)</f>
        <v>0</v>
      </c>
      <c r="AG45" s="11">
        <f ca="1">IF(AND(E45=1,G45=0),Inputs!$B$3,AE45)</f>
        <v>0</v>
      </c>
    </row>
    <row r="46" spans="1:33" x14ac:dyDescent="0.25">
      <c r="A46" s="1">
        <f>'Salary and Rating'!A47</f>
        <v>0</v>
      </c>
      <c r="B46" s="1">
        <f>'Salary and Rating'!B47</f>
        <v>0</v>
      </c>
      <c r="C46" s="13">
        <f ca="1">'2013-2014'!AF46</f>
        <v>0</v>
      </c>
      <c r="D46" s="44">
        <f ca="1">IF('2013-2014'!G46=0,0,'2013-2014'!D46+1)</f>
        <v>0</v>
      </c>
      <c r="E46" s="5">
        <f>'2012-2013'!E46</f>
        <v>0</v>
      </c>
      <c r="F46" s="42">
        <f ca="1">IF('Salary and Rating'!G47=1,VLOOKUP(D46,'Attrition Probabilities'!$A$5:$E$45,2,TRUE),IF('Salary and Rating'!G47=2,VLOOKUP(D46,'Attrition Probabilities'!$A$5:$E$45,3,TRUE),IF('Salary and Rating'!G47=3,VLOOKUP(D46,'Attrition Probabilities'!$A$5:$E$45,4,TRUE),IF('Salary and Rating'!G47=4,VLOOKUP(D46,'Attrition Probabilities'!$A$5:$E$45,5,TRUE),0))))</f>
        <v>0</v>
      </c>
      <c r="G46" s="5">
        <f t="shared" ca="1" si="0"/>
        <v>0</v>
      </c>
      <c r="H46" s="5">
        <f t="shared" ca="1" si="1"/>
        <v>0</v>
      </c>
      <c r="I46" s="5">
        <f ca="1">IF(E46=0,0,IF(RAND()&lt;'Demand Component Probability'!$B$4,1,0))</f>
        <v>0</v>
      </c>
      <c r="J46" s="5">
        <f ca="1">IF(E46=0,0,IF(RAND()&lt;'Demand Component Probability'!$B$6,1,0))</f>
        <v>0</v>
      </c>
      <c r="K46" s="5">
        <f ca="1">'Salary and Rating'!M47</f>
        <v>0</v>
      </c>
      <c r="L46" s="5">
        <f ca="1">IFERROR(IF(VLOOKUP(K46,Inputs!$A$20:$G$29,3,FALSE)="Stipend Award",VLOOKUP(K46,Inputs!$A$7:$G$16,3,FALSE),0),0)</f>
        <v>0</v>
      </c>
      <c r="M46" s="5">
        <f ca="1">IFERROR(IF(VLOOKUP(K46,Inputs!$A$20:$G$29,4,FALSE)="Stipend Award",VLOOKUP(K46,Inputs!$A$7:$G$16,4,FALSE),0),0)</f>
        <v>0</v>
      </c>
      <c r="N46" s="5">
        <f ca="1">IFERROR(IF(H46=1,IF(VLOOKUP(K46,Inputs!$A$20:$G$29,5,FALSE)="Stipend Award",VLOOKUP(K46,Inputs!$A$7:$G$16,5,FALSE),0),0),0)</f>
        <v>0</v>
      </c>
      <c r="O46" s="5">
        <f ca="1">IFERROR(IF(I46=1,IF(VLOOKUP(K46,Inputs!$A$20:$G$29,6,FALSE)="Stipend Award",VLOOKUP(K46,Inputs!$A$7:$G$16,6,FALSE),0),0),0)</f>
        <v>0</v>
      </c>
      <c r="P46" s="5">
        <f ca="1">IFERROR(IF(J46=1,IF(VLOOKUP(K46,Inputs!$A$20:$G$29,7,FALSE)="Stipend Award",VLOOKUP(K46,Inputs!$A$7:$G$16,7,FALSE),0),0),0)</f>
        <v>0</v>
      </c>
      <c r="Q46" s="5">
        <f ca="1">IFERROR(IF(VLOOKUP(K46,Inputs!$A$20:$G$29,3,FALSE)="Base Increase",VLOOKUP(K46,Inputs!$A$7:$G$16,3,FALSE),0),0)</f>
        <v>0</v>
      </c>
      <c r="R46" s="5">
        <f ca="1">IFERROR(IF(VLOOKUP(K46,Inputs!$A$20:$G$29,4,FALSE)="Base Increase",VLOOKUP(K46,Inputs!$A$7:$G$16,4,FALSE),0),0)</f>
        <v>0</v>
      </c>
      <c r="S46" s="5">
        <f ca="1">IFERROR(IF(H46=1,IF(VLOOKUP(K46,Inputs!$A$20:$G$29,5,FALSE)="Base Increase",VLOOKUP(K46,Inputs!$A$7:$G$16,5,FALSE),0),0),0)</f>
        <v>0</v>
      </c>
      <c r="T46" s="5">
        <f ca="1">IFERROR(IF(I46=1,IF(VLOOKUP(K46,Inputs!$A$20:$G$29,6,FALSE)="Base Increase",VLOOKUP(K46,Inputs!$A$7:$G$16,6,FALSE),0),0),0)</f>
        <v>0</v>
      </c>
      <c r="U46" s="5">
        <f ca="1">IFERROR(IF(J46=1,IF(VLOOKUP(K46,Inputs!$A$20:$G$29,7,FALSE)="Base Increase",VLOOKUP(K46,Inputs!$A$7:$G$16,7,FALSE),0),0),0)</f>
        <v>0</v>
      </c>
      <c r="V46" s="5">
        <f t="shared" ca="1" si="2"/>
        <v>0</v>
      </c>
      <c r="W46" s="5">
        <f t="shared" ca="1" si="3"/>
        <v>0</v>
      </c>
      <c r="X46" s="5">
        <f t="shared" ca="1" si="4"/>
        <v>0</v>
      </c>
      <c r="Y46" s="5">
        <f t="shared" ca="1" si="5"/>
        <v>0</v>
      </c>
      <c r="Z46" s="5">
        <f ca="1">IF(AND(K46&lt;=4,X46&gt;Inputs!$B$32),MAX(C46,Inputs!$B$32),X46)</f>
        <v>0</v>
      </c>
      <c r="AA46" s="5">
        <f ca="1">IF(AND(K46&lt;=4,Y46&gt;Inputs!$B$32),MAX(C46,Inputs!$B$32),Y46)</f>
        <v>0</v>
      </c>
      <c r="AB46" s="5">
        <f ca="1">IF(AND(K46&lt;=7,Z46&gt;Inputs!$B$33),MAX(C46,Inputs!$B$33),Z46)</f>
        <v>0</v>
      </c>
      <c r="AC46" s="5">
        <f ca="1">IF(Y46&gt;Inputs!$B$34,Inputs!$B$34,AA46)</f>
        <v>0</v>
      </c>
      <c r="AD46" s="5">
        <f ca="1">IF(AB46&gt;Inputs!$B$34,Inputs!$B$34,AB46)</f>
        <v>0</v>
      </c>
      <c r="AE46" s="5">
        <f ca="1">IF(AC46&gt;Inputs!$B$34,Inputs!$B$34,AC46)</f>
        <v>0</v>
      </c>
      <c r="AF46" s="11">
        <f ca="1">IF(AND(E46=1,G46=0),Inputs!$B$3,AD46)</f>
        <v>0</v>
      </c>
      <c r="AG46" s="11">
        <f ca="1">IF(AND(E46=1,G46=0),Inputs!$B$3,AE46)</f>
        <v>0</v>
      </c>
    </row>
    <row r="47" spans="1:33" x14ac:dyDescent="0.25">
      <c r="A47" s="1">
        <f>'Salary and Rating'!A48</f>
        <v>0</v>
      </c>
      <c r="B47" s="1">
        <f>'Salary and Rating'!B48</f>
        <v>0</v>
      </c>
      <c r="C47" s="13">
        <f ca="1">'2013-2014'!AF47</f>
        <v>0</v>
      </c>
      <c r="D47" s="44">
        <f ca="1">IF('2013-2014'!G47=0,0,'2013-2014'!D47+1)</f>
        <v>0</v>
      </c>
      <c r="E47" s="5">
        <f>'2012-2013'!E47</f>
        <v>0</v>
      </c>
      <c r="F47" s="42">
        <f ca="1">IF('Salary and Rating'!G48=1,VLOOKUP(D47,'Attrition Probabilities'!$A$5:$E$45,2,TRUE),IF('Salary and Rating'!G48=2,VLOOKUP(D47,'Attrition Probabilities'!$A$5:$E$45,3,TRUE),IF('Salary and Rating'!G48=3,VLOOKUP(D47,'Attrition Probabilities'!$A$5:$E$45,4,TRUE),IF('Salary and Rating'!G48=4,VLOOKUP(D47,'Attrition Probabilities'!$A$5:$E$45,5,TRUE),0))))</f>
        <v>0</v>
      </c>
      <c r="G47" s="5">
        <f t="shared" ca="1" si="0"/>
        <v>0</v>
      </c>
      <c r="H47" s="5">
        <f t="shared" ca="1" si="1"/>
        <v>0</v>
      </c>
      <c r="I47" s="5">
        <f ca="1">IF(E47=0,0,IF(RAND()&lt;'Demand Component Probability'!$B$4,1,0))</f>
        <v>0</v>
      </c>
      <c r="J47" s="5">
        <f ca="1">IF(E47=0,0,IF(RAND()&lt;'Demand Component Probability'!$B$6,1,0))</f>
        <v>0</v>
      </c>
      <c r="K47" s="5">
        <f ca="1">'Salary and Rating'!M48</f>
        <v>0</v>
      </c>
      <c r="L47" s="5">
        <f ca="1">IFERROR(IF(VLOOKUP(K47,Inputs!$A$20:$G$29,3,FALSE)="Stipend Award",VLOOKUP(K47,Inputs!$A$7:$G$16,3,FALSE),0),0)</f>
        <v>0</v>
      </c>
      <c r="M47" s="5">
        <f ca="1">IFERROR(IF(VLOOKUP(K47,Inputs!$A$20:$G$29,4,FALSE)="Stipend Award",VLOOKUP(K47,Inputs!$A$7:$G$16,4,FALSE),0),0)</f>
        <v>0</v>
      </c>
      <c r="N47" s="5">
        <f ca="1">IFERROR(IF(H47=1,IF(VLOOKUP(K47,Inputs!$A$20:$G$29,5,FALSE)="Stipend Award",VLOOKUP(K47,Inputs!$A$7:$G$16,5,FALSE),0),0),0)</f>
        <v>0</v>
      </c>
      <c r="O47" s="5">
        <f ca="1">IFERROR(IF(I47=1,IF(VLOOKUP(K47,Inputs!$A$20:$G$29,6,FALSE)="Stipend Award",VLOOKUP(K47,Inputs!$A$7:$G$16,6,FALSE),0),0),0)</f>
        <v>0</v>
      </c>
      <c r="P47" s="5">
        <f ca="1">IFERROR(IF(J47=1,IF(VLOOKUP(K47,Inputs!$A$20:$G$29,7,FALSE)="Stipend Award",VLOOKUP(K47,Inputs!$A$7:$G$16,7,FALSE),0),0),0)</f>
        <v>0</v>
      </c>
      <c r="Q47" s="5">
        <f ca="1">IFERROR(IF(VLOOKUP(K47,Inputs!$A$20:$G$29,3,FALSE)="Base Increase",VLOOKUP(K47,Inputs!$A$7:$G$16,3,FALSE),0),0)</f>
        <v>0</v>
      </c>
      <c r="R47" s="5">
        <f ca="1">IFERROR(IF(VLOOKUP(K47,Inputs!$A$20:$G$29,4,FALSE)="Base Increase",VLOOKUP(K47,Inputs!$A$7:$G$16,4,FALSE),0),0)</f>
        <v>0</v>
      </c>
      <c r="S47" s="5">
        <f ca="1">IFERROR(IF(H47=1,IF(VLOOKUP(K47,Inputs!$A$20:$G$29,5,FALSE)="Base Increase",VLOOKUP(K47,Inputs!$A$7:$G$16,5,FALSE),0),0),0)</f>
        <v>0</v>
      </c>
      <c r="T47" s="5">
        <f ca="1">IFERROR(IF(I47=1,IF(VLOOKUP(K47,Inputs!$A$20:$G$29,6,FALSE)="Base Increase",VLOOKUP(K47,Inputs!$A$7:$G$16,6,FALSE),0),0),0)</f>
        <v>0</v>
      </c>
      <c r="U47" s="5">
        <f ca="1">IFERROR(IF(J47=1,IF(VLOOKUP(K47,Inputs!$A$20:$G$29,7,FALSE)="Base Increase",VLOOKUP(K47,Inputs!$A$7:$G$16,7,FALSE),0),0),0)</f>
        <v>0</v>
      </c>
      <c r="V47" s="5">
        <f t="shared" ca="1" si="2"/>
        <v>0</v>
      </c>
      <c r="W47" s="5">
        <f t="shared" ca="1" si="3"/>
        <v>0</v>
      </c>
      <c r="X47" s="5">
        <f t="shared" ca="1" si="4"/>
        <v>0</v>
      </c>
      <c r="Y47" s="5">
        <f t="shared" ca="1" si="5"/>
        <v>0</v>
      </c>
      <c r="Z47" s="5">
        <f ca="1">IF(AND(K47&lt;=4,X47&gt;Inputs!$B$32),MAX(C47,Inputs!$B$32),X47)</f>
        <v>0</v>
      </c>
      <c r="AA47" s="5">
        <f ca="1">IF(AND(K47&lt;=4,Y47&gt;Inputs!$B$32),MAX(C47,Inputs!$B$32),Y47)</f>
        <v>0</v>
      </c>
      <c r="AB47" s="5">
        <f ca="1">IF(AND(K47&lt;=7,Z47&gt;Inputs!$B$33),MAX(C47,Inputs!$B$33),Z47)</f>
        <v>0</v>
      </c>
      <c r="AC47" s="5">
        <f ca="1">IF(Y47&gt;Inputs!$B$34,Inputs!$B$34,AA47)</f>
        <v>0</v>
      </c>
      <c r="AD47" s="5">
        <f ca="1">IF(AB47&gt;Inputs!$B$34,Inputs!$B$34,AB47)</f>
        <v>0</v>
      </c>
      <c r="AE47" s="5">
        <f ca="1">IF(AC47&gt;Inputs!$B$34,Inputs!$B$34,AC47)</f>
        <v>0</v>
      </c>
      <c r="AF47" s="11">
        <f ca="1">IF(AND(E47=1,G47=0),Inputs!$B$3,AD47)</f>
        <v>0</v>
      </c>
      <c r="AG47" s="11">
        <f ca="1">IF(AND(E47=1,G47=0),Inputs!$B$3,AE47)</f>
        <v>0</v>
      </c>
    </row>
    <row r="48" spans="1:33" x14ac:dyDescent="0.25">
      <c r="A48" s="1">
        <f>'Salary and Rating'!A49</f>
        <v>0</v>
      </c>
      <c r="B48" s="1">
        <f>'Salary and Rating'!B49</f>
        <v>0</v>
      </c>
      <c r="C48" s="13">
        <f ca="1">'2013-2014'!AF48</f>
        <v>0</v>
      </c>
      <c r="D48" s="44">
        <f ca="1">IF('2013-2014'!G48=0,0,'2013-2014'!D48+1)</f>
        <v>0</v>
      </c>
      <c r="E48" s="5">
        <f>'2012-2013'!E48</f>
        <v>0</v>
      </c>
      <c r="F48" s="42">
        <f ca="1">IF('Salary and Rating'!G49=1,VLOOKUP(D48,'Attrition Probabilities'!$A$5:$E$45,2,TRUE),IF('Salary and Rating'!G49=2,VLOOKUP(D48,'Attrition Probabilities'!$A$5:$E$45,3,TRUE),IF('Salary and Rating'!G49=3,VLOOKUP(D48,'Attrition Probabilities'!$A$5:$E$45,4,TRUE),IF('Salary and Rating'!G49=4,VLOOKUP(D48,'Attrition Probabilities'!$A$5:$E$45,5,TRUE),0))))</f>
        <v>0</v>
      </c>
      <c r="G48" s="5">
        <f t="shared" ca="1" si="0"/>
        <v>0</v>
      </c>
      <c r="H48" s="5">
        <f t="shared" ca="1" si="1"/>
        <v>0</v>
      </c>
      <c r="I48" s="5">
        <f ca="1">IF(E48=0,0,IF(RAND()&lt;'Demand Component Probability'!$B$4,1,0))</f>
        <v>0</v>
      </c>
      <c r="J48" s="5">
        <f ca="1">IF(E48=0,0,IF(RAND()&lt;'Demand Component Probability'!$B$6,1,0))</f>
        <v>0</v>
      </c>
      <c r="K48" s="5">
        <f ca="1">'Salary and Rating'!M49</f>
        <v>0</v>
      </c>
      <c r="L48" s="5">
        <f ca="1">IFERROR(IF(VLOOKUP(K48,Inputs!$A$20:$G$29,3,FALSE)="Stipend Award",VLOOKUP(K48,Inputs!$A$7:$G$16,3,FALSE),0),0)</f>
        <v>0</v>
      </c>
      <c r="M48" s="5">
        <f ca="1">IFERROR(IF(VLOOKUP(K48,Inputs!$A$20:$G$29,4,FALSE)="Stipend Award",VLOOKUP(K48,Inputs!$A$7:$G$16,4,FALSE),0),0)</f>
        <v>0</v>
      </c>
      <c r="N48" s="5">
        <f ca="1">IFERROR(IF(H48=1,IF(VLOOKUP(K48,Inputs!$A$20:$G$29,5,FALSE)="Stipend Award",VLOOKUP(K48,Inputs!$A$7:$G$16,5,FALSE),0),0),0)</f>
        <v>0</v>
      </c>
      <c r="O48" s="5">
        <f ca="1">IFERROR(IF(I48=1,IF(VLOOKUP(K48,Inputs!$A$20:$G$29,6,FALSE)="Stipend Award",VLOOKUP(K48,Inputs!$A$7:$G$16,6,FALSE),0),0),0)</f>
        <v>0</v>
      </c>
      <c r="P48" s="5">
        <f ca="1">IFERROR(IF(J48=1,IF(VLOOKUP(K48,Inputs!$A$20:$G$29,7,FALSE)="Stipend Award",VLOOKUP(K48,Inputs!$A$7:$G$16,7,FALSE),0),0),0)</f>
        <v>0</v>
      </c>
      <c r="Q48" s="5">
        <f ca="1">IFERROR(IF(VLOOKUP(K48,Inputs!$A$20:$G$29,3,FALSE)="Base Increase",VLOOKUP(K48,Inputs!$A$7:$G$16,3,FALSE),0),0)</f>
        <v>0</v>
      </c>
      <c r="R48" s="5">
        <f ca="1">IFERROR(IF(VLOOKUP(K48,Inputs!$A$20:$G$29,4,FALSE)="Base Increase",VLOOKUP(K48,Inputs!$A$7:$G$16,4,FALSE),0),0)</f>
        <v>0</v>
      </c>
      <c r="S48" s="5">
        <f ca="1">IFERROR(IF(H48=1,IF(VLOOKUP(K48,Inputs!$A$20:$G$29,5,FALSE)="Base Increase",VLOOKUP(K48,Inputs!$A$7:$G$16,5,FALSE),0),0),0)</f>
        <v>0</v>
      </c>
      <c r="T48" s="5">
        <f ca="1">IFERROR(IF(I48=1,IF(VLOOKUP(K48,Inputs!$A$20:$G$29,6,FALSE)="Base Increase",VLOOKUP(K48,Inputs!$A$7:$G$16,6,FALSE),0),0),0)</f>
        <v>0</v>
      </c>
      <c r="U48" s="5">
        <f ca="1">IFERROR(IF(J48=1,IF(VLOOKUP(K48,Inputs!$A$20:$G$29,7,FALSE)="Base Increase",VLOOKUP(K48,Inputs!$A$7:$G$16,7,FALSE),0),0),0)</f>
        <v>0</v>
      </c>
      <c r="V48" s="5">
        <f t="shared" ca="1" si="2"/>
        <v>0</v>
      </c>
      <c r="W48" s="5">
        <f t="shared" ca="1" si="3"/>
        <v>0</v>
      </c>
      <c r="X48" s="5">
        <f t="shared" ca="1" si="4"/>
        <v>0</v>
      </c>
      <c r="Y48" s="5">
        <f t="shared" ca="1" si="5"/>
        <v>0</v>
      </c>
      <c r="Z48" s="5">
        <f ca="1">IF(AND(K48&lt;=4,X48&gt;Inputs!$B$32),MAX(C48,Inputs!$B$32),X48)</f>
        <v>0</v>
      </c>
      <c r="AA48" s="5">
        <f ca="1">IF(AND(K48&lt;=4,Y48&gt;Inputs!$B$32),MAX(C48,Inputs!$B$32),Y48)</f>
        <v>0</v>
      </c>
      <c r="AB48" s="5">
        <f ca="1">IF(AND(K48&lt;=7,Z48&gt;Inputs!$B$33),MAX(C48,Inputs!$B$33),Z48)</f>
        <v>0</v>
      </c>
      <c r="AC48" s="5">
        <f ca="1">IF(Y48&gt;Inputs!$B$34,Inputs!$B$34,AA48)</f>
        <v>0</v>
      </c>
      <c r="AD48" s="5">
        <f ca="1">IF(AB48&gt;Inputs!$B$34,Inputs!$B$34,AB48)</f>
        <v>0</v>
      </c>
      <c r="AE48" s="5">
        <f ca="1">IF(AC48&gt;Inputs!$B$34,Inputs!$B$34,AC48)</f>
        <v>0</v>
      </c>
      <c r="AF48" s="11">
        <f ca="1">IF(AND(E48=1,G48=0),Inputs!$B$3,AD48)</f>
        <v>0</v>
      </c>
      <c r="AG48" s="11">
        <f ca="1">IF(AND(E48=1,G48=0),Inputs!$B$3,AE48)</f>
        <v>0</v>
      </c>
    </row>
    <row r="49" spans="1:33" x14ac:dyDescent="0.25">
      <c r="A49" s="1">
        <f>'Salary and Rating'!A50</f>
        <v>0</v>
      </c>
      <c r="B49" s="1">
        <f>'Salary and Rating'!B50</f>
        <v>0</v>
      </c>
      <c r="C49" s="13">
        <f ca="1">'2013-2014'!AF49</f>
        <v>0</v>
      </c>
      <c r="D49" s="44">
        <f ca="1">IF('2013-2014'!G49=0,0,'2013-2014'!D49+1)</f>
        <v>0</v>
      </c>
      <c r="E49" s="5">
        <f>'2012-2013'!E49</f>
        <v>0</v>
      </c>
      <c r="F49" s="42">
        <f ca="1">IF('Salary and Rating'!G50=1,VLOOKUP(D49,'Attrition Probabilities'!$A$5:$E$45,2,TRUE),IF('Salary and Rating'!G50=2,VLOOKUP(D49,'Attrition Probabilities'!$A$5:$E$45,3,TRUE),IF('Salary and Rating'!G50=3,VLOOKUP(D49,'Attrition Probabilities'!$A$5:$E$45,4,TRUE),IF('Salary and Rating'!G50=4,VLOOKUP(D49,'Attrition Probabilities'!$A$5:$E$45,5,TRUE),0))))</f>
        <v>0</v>
      </c>
      <c r="G49" s="5">
        <f t="shared" ca="1" si="0"/>
        <v>0</v>
      </c>
      <c r="H49" s="5">
        <f t="shared" ca="1" si="1"/>
        <v>0</v>
      </c>
      <c r="I49" s="5">
        <f ca="1">IF(E49=0,0,IF(RAND()&lt;'Demand Component Probability'!$B$4,1,0))</f>
        <v>0</v>
      </c>
      <c r="J49" s="5">
        <f ca="1">IF(E49=0,0,IF(RAND()&lt;'Demand Component Probability'!$B$6,1,0))</f>
        <v>0</v>
      </c>
      <c r="K49" s="5">
        <f ca="1">'Salary and Rating'!M50</f>
        <v>0</v>
      </c>
      <c r="L49" s="5">
        <f ca="1">IFERROR(IF(VLOOKUP(K49,Inputs!$A$20:$G$29,3,FALSE)="Stipend Award",VLOOKUP(K49,Inputs!$A$7:$G$16,3,FALSE),0),0)</f>
        <v>0</v>
      </c>
      <c r="M49" s="5">
        <f ca="1">IFERROR(IF(VLOOKUP(K49,Inputs!$A$20:$G$29,4,FALSE)="Stipend Award",VLOOKUP(K49,Inputs!$A$7:$G$16,4,FALSE),0),0)</f>
        <v>0</v>
      </c>
      <c r="N49" s="5">
        <f ca="1">IFERROR(IF(H49=1,IF(VLOOKUP(K49,Inputs!$A$20:$G$29,5,FALSE)="Stipend Award",VLOOKUP(K49,Inputs!$A$7:$G$16,5,FALSE),0),0),0)</f>
        <v>0</v>
      </c>
      <c r="O49" s="5">
        <f ca="1">IFERROR(IF(I49=1,IF(VLOOKUP(K49,Inputs!$A$20:$G$29,6,FALSE)="Stipend Award",VLOOKUP(K49,Inputs!$A$7:$G$16,6,FALSE),0),0),0)</f>
        <v>0</v>
      </c>
      <c r="P49" s="5">
        <f ca="1">IFERROR(IF(J49=1,IF(VLOOKUP(K49,Inputs!$A$20:$G$29,7,FALSE)="Stipend Award",VLOOKUP(K49,Inputs!$A$7:$G$16,7,FALSE),0),0),0)</f>
        <v>0</v>
      </c>
      <c r="Q49" s="5">
        <f ca="1">IFERROR(IF(VLOOKUP(K49,Inputs!$A$20:$G$29,3,FALSE)="Base Increase",VLOOKUP(K49,Inputs!$A$7:$G$16,3,FALSE),0),0)</f>
        <v>0</v>
      </c>
      <c r="R49" s="5">
        <f ca="1">IFERROR(IF(VLOOKUP(K49,Inputs!$A$20:$G$29,4,FALSE)="Base Increase",VLOOKUP(K49,Inputs!$A$7:$G$16,4,FALSE),0),0)</f>
        <v>0</v>
      </c>
      <c r="S49" s="5">
        <f ca="1">IFERROR(IF(H49=1,IF(VLOOKUP(K49,Inputs!$A$20:$G$29,5,FALSE)="Base Increase",VLOOKUP(K49,Inputs!$A$7:$G$16,5,FALSE),0),0),0)</f>
        <v>0</v>
      </c>
      <c r="T49" s="5">
        <f ca="1">IFERROR(IF(I49=1,IF(VLOOKUP(K49,Inputs!$A$20:$G$29,6,FALSE)="Base Increase",VLOOKUP(K49,Inputs!$A$7:$G$16,6,FALSE),0),0),0)</f>
        <v>0</v>
      </c>
      <c r="U49" s="5">
        <f ca="1">IFERROR(IF(J49=1,IF(VLOOKUP(K49,Inputs!$A$20:$G$29,7,FALSE)="Base Increase",VLOOKUP(K49,Inputs!$A$7:$G$16,7,FALSE),0),0),0)</f>
        <v>0</v>
      </c>
      <c r="V49" s="5">
        <f t="shared" ca="1" si="2"/>
        <v>0</v>
      </c>
      <c r="W49" s="5">
        <f t="shared" ca="1" si="3"/>
        <v>0</v>
      </c>
      <c r="X49" s="5">
        <f t="shared" ca="1" si="4"/>
        <v>0</v>
      </c>
      <c r="Y49" s="5">
        <f t="shared" ca="1" si="5"/>
        <v>0</v>
      </c>
      <c r="Z49" s="5">
        <f ca="1">IF(AND(K49&lt;=4,X49&gt;Inputs!$B$32),MAX(C49,Inputs!$B$32),X49)</f>
        <v>0</v>
      </c>
      <c r="AA49" s="5">
        <f ca="1">IF(AND(K49&lt;=4,Y49&gt;Inputs!$B$32),MAX(C49,Inputs!$B$32),Y49)</f>
        <v>0</v>
      </c>
      <c r="AB49" s="5">
        <f ca="1">IF(AND(K49&lt;=7,Z49&gt;Inputs!$B$33),MAX(C49,Inputs!$B$33),Z49)</f>
        <v>0</v>
      </c>
      <c r="AC49" s="5">
        <f ca="1">IF(Y49&gt;Inputs!$B$34,Inputs!$B$34,AA49)</f>
        <v>0</v>
      </c>
      <c r="AD49" s="5">
        <f ca="1">IF(AB49&gt;Inputs!$B$34,Inputs!$B$34,AB49)</f>
        <v>0</v>
      </c>
      <c r="AE49" s="5">
        <f ca="1">IF(AC49&gt;Inputs!$B$34,Inputs!$B$34,AC49)</f>
        <v>0</v>
      </c>
      <c r="AF49" s="11">
        <f ca="1">IF(AND(E49=1,G49=0),Inputs!$B$3,AD49)</f>
        <v>0</v>
      </c>
      <c r="AG49" s="11">
        <f ca="1">IF(AND(E49=1,G49=0),Inputs!$B$3,AE49)</f>
        <v>0</v>
      </c>
    </row>
    <row r="50" spans="1:33" x14ac:dyDescent="0.25">
      <c r="A50" s="1">
        <f>'Salary and Rating'!A51</f>
        <v>0</v>
      </c>
      <c r="B50" s="1">
        <f>'Salary and Rating'!B51</f>
        <v>0</v>
      </c>
      <c r="C50" s="13">
        <f ca="1">'2013-2014'!AF50</f>
        <v>0</v>
      </c>
      <c r="D50" s="44">
        <f ca="1">IF('2013-2014'!G50=0,0,'2013-2014'!D50+1)</f>
        <v>0</v>
      </c>
      <c r="E50" s="5">
        <f>'2012-2013'!E50</f>
        <v>0</v>
      </c>
      <c r="F50" s="42">
        <f ca="1">IF('Salary and Rating'!G51=1,VLOOKUP(D50,'Attrition Probabilities'!$A$5:$E$45,2,TRUE),IF('Salary and Rating'!G51=2,VLOOKUP(D50,'Attrition Probabilities'!$A$5:$E$45,3,TRUE),IF('Salary and Rating'!G51=3,VLOOKUP(D50,'Attrition Probabilities'!$A$5:$E$45,4,TRUE),IF('Salary and Rating'!G51=4,VLOOKUP(D50,'Attrition Probabilities'!$A$5:$E$45,5,TRUE),0))))</f>
        <v>0</v>
      </c>
      <c r="G50" s="5">
        <f t="shared" ca="1" si="0"/>
        <v>0</v>
      </c>
      <c r="H50" s="5">
        <f t="shared" ca="1" si="1"/>
        <v>0</v>
      </c>
      <c r="I50" s="5">
        <f ca="1">IF(E50=0,0,IF(RAND()&lt;'Demand Component Probability'!$B$4,1,0))</f>
        <v>0</v>
      </c>
      <c r="J50" s="5">
        <f ca="1">IF(E50=0,0,IF(RAND()&lt;'Demand Component Probability'!$B$6,1,0))</f>
        <v>0</v>
      </c>
      <c r="K50" s="5">
        <f ca="1">'Salary and Rating'!M51</f>
        <v>0</v>
      </c>
      <c r="L50" s="5">
        <f ca="1">IFERROR(IF(VLOOKUP(K50,Inputs!$A$20:$G$29,3,FALSE)="Stipend Award",VLOOKUP(K50,Inputs!$A$7:$G$16,3,FALSE),0),0)</f>
        <v>0</v>
      </c>
      <c r="M50" s="5">
        <f ca="1">IFERROR(IF(VLOOKUP(K50,Inputs!$A$20:$G$29,4,FALSE)="Stipend Award",VLOOKUP(K50,Inputs!$A$7:$G$16,4,FALSE),0),0)</f>
        <v>0</v>
      </c>
      <c r="N50" s="5">
        <f ca="1">IFERROR(IF(H50=1,IF(VLOOKUP(K50,Inputs!$A$20:$G$29,5,FALSE)="Stipend Award",VLOOKUP(K50,Inputs!$A$7:$G$16,5,FALSE),0),0),0)</f>
        <v>0</v>
      </c>
      <c r="O50" s="5">
        <f ca="1">IFERROR(IF(I50=1,IF(VLOOKUP(K50,Inputs!$A$20:$G$29,6,FALSE)="Stipend Award",VLOOKUP(K50,Inputs!$A$7:$G$16,6,FALSE),0),0),0)</f>
        <v>0</v>
      </c>
      <c r="P50" s="5">
        <f ca="1">IFERROR(IF(J50=1,IF(VLOOKUP(K50,Inputs!$A$20:$G$29,7,FALSE)="Stipend Award",VLOOKUP(K50,Inputs!$A$7:$G$16,7,FALSE),0),0),0)</f>
        <v>0</v>
      </c>
      <c r="Q50" s="5">
        <f ca="1">IFERROR(IF(VLOOKUP(K50,Inputs!$A$20:$G$29,3,FALSE)="Base Increase",VLOOKUP(K50,Inputs!$A$7:$G$16,3,FALSE),0),0)</f>
        <v>0</v>
      </c>
      <c r="R50" s="5">
        <f ca="1">IFERROR(IF(VLOOKUP(K50,Inputs!$A$20:$G$29,4,FALSE)="Base Increase",VLOOKUP(K50,Inputs!$A$7:$G$16,4,FALSE),0),0)</f>
        <v>0</v>
      </c>
      <c r="S50" s="5">
        <f ca="1">IFERROR(IF(H50=1,IF(VLOOKUP(K50,Inputs!$A$20:$G$29,5,FALSE)="Base Increase",VLOOKUP(K50,Inputs!$A$7:$G$16,5,FALSE),0),0),0)</f>
        <v>0</v>
      </c>
      <c r="T50" s="5">
        <f ca="1">IFERROR(IF(I50=1,IF(VLOOKUP(K50,Inputs!$A$20:$G$29,6,FALSE)="Base Increase",VLOOKUP(K50,Inputs!$A$7:$G$16,6,FALSE),0),0),0)</f>
        <v>0</v>
      </c>
      <c r="U50" s="5">
        <f ca="1">IFERROR(IF(J50=1,IF(VLOOKUP(K50,Inputs!$A$20:$G$29,7,FALSE)="Base Increase",VLOOKUP(K50,Inputs!$A$7:$G$16,7,FALSE),0),0),0)</f>
        <v>0</v>
      </c>
      <c r="V50" s="5">
        <f t="shared" ca="1" si="2"/>
        <v>0</v>
      </c>
      <c r="W50" s="5">
        <f t="shared" ca="1" si="3"/>
        <v>0</v>
      </c>
      <c r="X50" s="5">
        <f t="shared" ca="1" si="4"/>
        <v>0</v>
      </c>
      <c r="Y50" s="5">
        <f t="shared" ca="1" si="5"/>
        <v>0</v>
      </c>
      <c r="Z50" s="5">
        <f ca="1">IF(AND(K50&lt;=4,X50&gt;Inputs!$B$32),MAX(C50,Inputs!$B$32),X50)</f>
        <v>0</v>
      </c>
      <c r="AA50" s="5">
        <f ca="1">IF(AND(K50&lt;=4,Y50&gt;Inputs!$B$32),MAX(C50,Inputs!$B$32),Y50)</f>
        <v>0</v>
      </c>
      <c r="AB50" s="5">
        <f ca="1">IF(AND(K50&lt;=7,Z50&gt;Inputs!$B$33),MAX(C50,Inputs!$B$33),Z50)</f>
        <v>0</v>
      </c>
      <c r="AC50" s="5">
        <f ca="1">IF(Y50&gt;Inputs!$B$34,Inputs!$B$34,AA50)</f>
        <v>0</v>
      </c>
      <c r="AD50" s="5">
        <f ca="1">IF(AB50&gt;Inputs!$B$34,Inputs!$B$34,AB50)</f>
        <v>0</v>
      </c>
      <c r="AE50" s="5">
        <f ca="1">IF(AC50&gt;Inputs!$B$34,Inputs!$B$34,AC50)</f>
        <v>0</v>
      </c>
      <c r="AF50" s="11">
        <f ca="1">IF(AND(E50=1,G50=0),Inputs!$B$3,AD50)</f>
        <v>0</v>
      </c>
      <c r="AG50" s="11">
        <f ca="1">IF(AND(E50=1,G50=0),Inputs!$B$3,AE50)</f>
        <v>0</v>
      </c>
    </row>
    <row r="51" spans="1:33" x14ac:dyDescent="0.25">
      <c r="A51" s="1">
        <f>'Salary and Rating'!A52</f>
        <v>0</v>
      </c>
      <c r="B51" s="1">
        <f>'Salary and Rating'!B52</f>
        <v>0</v>
      </c>
      <c r="C51" s="13">
        <f ca="1">'2013-2014'!AF51</f>
        <v>0</v>
      </c>
      <c r="D51" s="44">
        <f ca="1">IF('2013-2014'!G51=0,0,'2013-2014'!D51+1)</f>
        <v>0</v>
      </c>
      <c r="E51" s="5">
        <f>'2012-2013'!E51</f>
        <v>0</v>
      </c>
      <c r="F51" s="42">
        <f ca="1">IF('Salary and Rating'!G52=1,VLOOKUP(D51,'Attrition Probabilities'!$A$5:$E$45,2,TRUE),IF('Salary and Rating'!G52=2,VLOOKUP(D51,'Attrition Probabilities'!$A$5:$E$45,3,TRUE),IF('Salary and Rating'!G52=3,VLOOKUP(D51,'Attrition Probabilities'!$A$5:$E$45,4,TRUE),IF('Salary and Rating'!G52=4,VLOOKUP(D51,'Attrition Probabilities'!$A$5:$E$45,5,TRUE),0))))</f>
        <v>0</v>
      </c>
      <c r="G51" s="5">
        <f t="shared" ca="1" si="0"/>
        <v>0</v>
      </c>
      <c r="H51" s="5">
        <f t="shared" ca="1" si="1"/>
        <v>0</v>
      </c>
      <c r="I51" s="5">
        <f ca="1">IF(E51=0,0,IF(RAND()&lt;'Demand Component Probability'!$B$4,1,0))</f>
        <v>0</v>
      </c>
      <c r="J51" s="5">
        <f ca="1">IF(E51=0,0,IF(RAND()&lt;'Demand Component Probability'!$B$6,1,0))</f>
        <v>0</v>
      </c>
      <c r="K51" s="5">
        <f ca="1">'Salary and Rating'!M52</f>
        <v>0</v>
      </c>
      <c r="L51" s="5">
        <f ca="1">IFERROR(IF(VLOOKUP(K51,Inputs!$A$20:$G$29,3,FALSE)="Stipend Award",VLOOKUP(K51,Inputs!$A$7:$G$16,3,FALSE),0),0)</f>
        <v>0</v>
      </c>
      <c r="M51" s="5">
        <f ca="1">IFERROR(IF(VLOOKUP(K51,Inputs!$A$20:$G$29,4,FALSE)="Stipend Award",VLOOKUP(K51,Inputs!$A$7:$G$16,4,FALSE),0),0)</f>
        <v>0</v>
      </c>
      <c r="N51" s="5">
        <f ca="1">IFERROR(IF(H51=1,IF(VLOOKUP(K51,Inputs!$A$20:$G$29,5,FALSE)="Stipend Award",VLOOKUP(K51,Inputs!$A$7:$G$16,5,FALSE),0),0),0)</f>
        <v>0</v>
      </c>
      <c r="O51" s="5">
        <f ca="1">IFERROR(IF(I51=1,IF(VLOOKUP(K51,Inputs!$A$20:$G$29,6,FALSE)="Stipend Award",VLOOKUP(K51,Inputs!$A$7:$G$16,6,FALSE),0),0),0)</f>
        <v>0</v>
      </c>
      <c r="P51" s="5">
        <f ca="1">IFERROR(IF(J51=1,IF(VLOOKUP(K51,Inputs!$A$20:$G$29,7,FALSE)="Stipend Award",VLOOKUP(K51,Inputs!$A$7:$G$16,7,FALSE),0),0),0)</f>
        <v>0</v>
      </c>
      <c r="Q51" s="5">
        <f ca="1">IFERROR(IF(VLOOKUP(K51,Inputs!$A$20:$G$29,3,FALSE)="Base Increase",VLOOKUP(K51,Inputs!$A$7:$G$16,3,FALSE),0),0)</f>
        <v>0</v>
      </c>
      <c r="R51" s="5">
        <f ca="1">IFERROR(IF(VLOOKUP(K51,Inputs!$A$20:$G$29,4,FALSE)="Base Increase",VLOOKUP(K51,Inputs!$A$7:$G$16,4,FALSE),0),0)</f>
        <v>0</v>
      </c>
      <c r="S51" s="5">
        <f ca="1">IFERROR(IF(H51=1,IF(VLOOKUP(K51,Inputs!$A$20:$G$29,5,FALSE)="Base Increase",VLOOKUP(K51,Inputs!$A$7:$G$16,5,FALSE),0),0),0)</f>
        <v>0</v>
      </c>
      <c r="T51" s="5">
        <f ca="1">IFERROR(IF(I51=1,IF(VLOOKUP(K51,Inputs!$A$20:$G$29,6,FALSE)="Base Increase",VLOOKUP(K51,Inputs!$A$7:$G$16,6,FALSE),0),0),0)</f>
        <v>0</v>
      </c>
      <c r="U51" s="5">
        <f ca="1">IFERROR(IF(J51=1,IF(VLOOKUP(K51,Inputs!$A$20:$G$29,7,FALSE)="Base Increase",VLOOKUP(K51,Inputs!$A$7:$G$16,7,FALSE),0),0),0)</f>
        <v>0</v>
      </c>
      <c r="V51" s="5">
        <f t="shared" ca="1" si="2"/>
        <v>0</v>
      </c>
      <c r="W51" s="5">
        <f t="shared" ca="1" si="3"/>
        <v>0</v>
      </c>
      <c r="X51" s="5">
        <f t="shared" ca="1" si="4"/>
        <v>0</v>
      </c>
      <c r="Y51" s="5">
        <f t="shared" ca="1" si="5"/>
        <v>0</v>
      </c>
      <c r="Z51" s="5">
        <f ca="1">IF(AND(K51&lt;=4,X51&gt;Inputs!$B$32),MAX(C51,Inputs!$B$32),X51)</f>
        <v>0</v>
      </c>
      <c r="AA51" s="5">
        <f ca="1">IF(AND(K51&lt;=4,Y51&gt;Inputs!$B$32),MAX(C51,Inputs!$B$32),Y51)</f>
        <v>0</v>
      </c>
      <c r="AB51" s="5">
        <f ca="1">IF(AND(K51&lt;=7,Z51&gt;Inputs!$B$33),MAX(C51,Inputs!$B$33),Z51)</f>
        <v>0</v>
      </c>
      <c r="AC51" s="5">
        <f ca="1">IF(Y51&gt;Inputs!$B$34,Inputs!$B$34,AA51)</f>
        <v>0</v>
      </c>
      <c r="AD51" s="5">
        <f ca="1">IF(AB51&gt;Inputs!$B$34,Inputs!$B$34,AB51)</f>
        <v>0</v>
      </c>
      <c r="AE51" s="5">
        <f ca="1">IF(AC51&gt;Inputs!$B$34,Inputs!$B$34,AC51)</f>
        <v>0</v>
      </c>
      <c r="AF51" s="11">
        <f ca="1">IF(AND(E51=1,G51=0),Inputs!$B$3,AD51)</f>
        <v>0</v>
      </c>
      <c r="AG51" s="11">
        <f ca="1">IF(AND(E51=1,G51=0),Inputs!$B$3,AE51)</f>
        <v>0</v>
      </c>
    </row>
    <row r="52" spans="1:33" x14ac:dyDescent="0.25">
      <c r="A52" s="1">
        <f>'Salary and Rating'!A53</f>
        <v>0</v>
      </c>
      <c r="B52" s="1">
        <f>'Salary and Rating'!B53</f>
        <v>0</v>
      </c>
      <c r="C52" s="13">
        <f ca="1">'2013-2014'!AF52</f>
        <v>0</v>
      </c>
      <c r="D52" s="44">
        <f ca="1">IF('2013-2014'!G52=0,0,'2013-2014'!D52+1)</f>
        <v>0</v>
      </c>
      <c r="E52" s="5">
        <f>'2012-2013'!E52</f>
        <v>0</v>
      </c>
      <c r="F52" s="42">
        <f ca="1">IF('Salary and Rating'!G53=1,VLOOKUP(D52,'Attrition Probabilities'!$A$5:$E$45,2,TRUE),IF('Salary and Rating'!G53=2,VLOOKUP(D52,'Attrition Probabilities'!$A$5:$E$45,3,TRUE),IF('Salary and Rating'!G53=3,VLOOKUP(D52,'Attrition Probabilities'!$A$5:$E$45,4,TRUE),IF('Salary and Rating'!G53=4,VLOOKUP(D52,'Attrition Probabilities'!$A$5:$E$45,5,TRUE),0))))</f>
        <v>0</v>
      </c>
      <c r="G52" s="5">
        <f t="shared" ca="1" si="0"/>
        <v>0</v>
      </c>
      <c r="H52" s="5">
        <f t="shared" ca="1" si="1"/>
        <v>0</v>
      </c>
      <c r="I52" s="5">
        <f ca="1">IF(E52=0,0,IF(RAND()&lt;'Demand Component Probability'!$B$4,1,0))</f>
        <v>0</v>
      </c>
      <c r="J52" s="5">
        <f ca="1">IF(E52=0,0,IF(RAND()&lt;'Demand Component Probability'!$B$6,1,0))</f>
        <v>0</v>
      </c>
      <c r="K52" s="5">
        <f ca="1">'Salary and Rating'!M53</f>
        <v>0</v>
      </c>
      <c r="L52" s="5">
        <f ca="1">IFERROR(IF(VLOOKUP(K52,Inputs!$A$20:$G$29,3,FALSE)="Stipend Award",VLOOKUP(K52,Inputs!$A$7:$G$16,3,FALSE),0),0)</f>
        <v>0</v>
      </c>
      <c r="M52" s="5">
        <f ca="1">IFERROR(IF(VLOOKUP(K52,Inputs!$A$20:$G$29,4,FALSE)="Stipend Award",VLOOKUP(K52,Inputs!$A$7:$G$16,4,FALSE),0),0)</f>
        <v>0</v>
      </c>
      <c r="N52" s="5">
        <f ca="1">IFERROR(IF(H52=1,IF(VLOOKUP(K52,Inputs!$A$20:$G$29,5,FALSE)="Stipend Award",VLOOKUP(K52,Inputs!$A$7:$G$16,5,FALSE),0),0),0)</f>
        <v>0</v>
      </c>
      <c r="O52" s="5">
        <f ca="1">IFERROR(IF(I52=1,IF(VLOOKUP(K52,Inputs!$A$20:$G$29,6,FALSE)="Stipend Award",VLOOKUP(K52,Inputs!$A$7:$G$16,6,FALSE),0),0),0)</f>
        <v>0</v>
      </c>
      <c r="P52" s="5">
        <f ca="1">IFERROR(IF(J52=1,IF(VLOOKUP(K52,Inputs!$A$20:$G$29,7,FALSE)="Stipend Award",VLOOKUP(K52,Inputs!$A$7:$G$16,7,FALSE),0),0),0)</f>
        <v>0</v>
      </c>
      <c r="Q52" s="5">
        <f ca="1">IFERROR(IF(VLOOKUP(K52,Inputs!$A$20:$G$29,3,FALSE)="Base Increase",VLOOKUP(K52,Inputs!$A$7:$G$16,3,FALSE),0),0)</f>
        <v>0</v>
      </c>
      <c r="R52" s="5">
        <f ca="1">IFERROR(IF(VLOOKUP(K52,Inputs!$A$20:$G$29,4,FALSE)="Base Increase",VLOOKUP(K52,Inputs!$A$7:$G$16,4,FALSE),0),0)</f>
        <v>0</v>
      </c>
      <c r="S52" s="5">
        <f ca="1">IFERROR(IF(H52=1,IF(VLOOKUP(K52,Inputs!$A$20:$G$29,5,FALSE)="Base Increase",VLOOKUP(K52,Inputs!$A$7:$G$16,5,FALSE),0),0),0)</f>
        <v>0</v>
      </c>
      <c r="T52" s="5">
        <f ca="1">IFERROR(IF(I52=1,IF(VLOOKUP(K52,Inputs!$A$20:$G$29,6,FALSE)="Base Increase",VLOOKUP(K52,Inputs!$A$7:$G$16,6,FALSE),0),0),0)</f>
        <v>0</v>
      </c>
      <c r="U52" s="5">
        <f ca="1">IFERROR(IF(J52=1,IF(VLOOKUP(K52,Inputs!$A$20:$G$29,7,FALSE)="Base Increase",VLOOKUP(K52,Inputs!$A$7:$G$16,7,FALSE),0),0),0)</f>
        <v>0</v>
      </c>
      <c r="V52" s="5">
        <f t="shared" ca="1" si="2"/>
        <v>0</v>
      </c>
      <c r="W52" s="5">
        <f t="shared" ca="1" si="3"/>
        <v>0</v>
      </c>
      <c r="X52" s="5">
        <f t="shared" ca="1" si="4"/>
        <v>0</v>
      </c>
      <c r="Y52" s="5">
        <f t="shared" ca="1" si="5"/>
        <v>0</v>
      </c>
      <c r="Z52" s="5">
        <f ca="1">IF(AND(K52&lt;=4,X52&gt;Inputs!$B$32),MAX(C52,Inputs!$B$32),X52)</f>
        <v>0</v>
      </c>
      <c r="AA52" s="5">
        <f ca="1">IF(AND(K52&lt;=4,Y52&gt;Inputs!$B$32),MAX(C52,Inputs!$B$32),Y52)</f>
        <v>0</v>
      </c>
      <c r="AB52" s="5">
        <f ca="1">IF(AND(K52&lt;=7,Z52&gt;Inputs!$B$33),MAX(C52,Inputs!$B$33),Z52)</f>
        <v>0</v>
      </c>
      <c r="AC52" s="5">
        <f ca="1">IF(Y52&gt;Inputs!$B$34,Inputs!$B$34,AA52)</f>
        <v>0</v>
      </c>
      <c r="AD52" s="5">
        <f ca="1">IF(AB52&gt;Inputs!$B$34,Inputs!$B$34,AB52)</f>
        <v>0</v>
      </c>
      <c r="AE52" s="5">
        <f ca="1">IF(AC52&gt;Inputs!$B$34,Inputs!$B$34,AC52)</f>
        <v>0</v>
      </c>
      <c r="AF52" s="11">
        <f ca="1">IF(AND(E52=1,G52=0),Inputs!$B$3,AD52)</f>
        <v>0</v>
      </c>
      <c r="AG52" s="11">
        <f ca="1">IF(AND(E52=1,G52=0),Inputs!$B$3,AE52)</f>
        <v>0</v>
      </c>
    </row>
    <row r="53" spans="1:33" x14ac:dyDescent="0.25">
      <c r="A53" s="1">
        <f>'Salary and Rating'!A54</f>
        <v>0</v>
      </c>
      <c r="B53" s="1">
        <f>'Salary and Rating'!B54</f>
        <v>0</v>
      </c>
      <c r="C53" s="13">
        <f ca="1">'2013-2014'!AF53</f>
        <v>0</v>
      </c>
      <c r="D53" s="44">
        <f ca="1">IF('2013-2014'!G53=0,0,'2013-2014'!D53+1)</f>
        <v>0</v>
      </c>
      <c r="E53" s="5">
        <f>'2012-2013'!E53</f>
        <v>0</v>
      </c>
      <c r="F53" s="42">
        <f ca="1">IF('Salary and Rating'!G54=1,VLOOKUP(D53,'Attrition Probabilities'!$A$5:$E$45,2,TRUE),IF('Salary and Rating'!G54=2,VLOOKUP(D53,'Attrition Probabilities'!$A$5:$E$45,3,TRUE),IF('Salary and Rating'!G54=3,VLOOKUP(D53,'Attrition Probabilities'!$A$5:$E$45,4,TRUE),IF('Salary and Rating'!G54=4,VLOOKUP(D53,'Attrition Probabilities'!$A$5:$E$45,5,TRUE),0))))</f>
        <v>0</v>
      </c>
      <c r="G53" s="5">
        <f t="shared" ca="1" si="0"/>
        <v>0</v>
      </c>
      <c r="H53" s="5">
        <f t="shared" ca="1" si="1"/>
        <v>0</v>
      </c>
      <c r="I53" s="5">
        <f ca="1">IF(E53=0,0,IF(RAND()&lt;'Demand Component Probability'!$B$4,1,0))</f>
        <v>0</v>
      </c>
      <c r="J53" s="5">
        <f ca="1">IF(E53=0,0,IF(RAND()&lt;'Demand Component Probability'!$B$6,1,0))</f>
        <v>0</v>
      </c>
      <c r="K53" s="5">
        <f ca="1">'Salary and Rating'!M54</f>
        <v>0</v>
      </c>
      <c r="L53" s="5">
        <f ca="1">IFERROR(IF(VLOOKUP(K53,Inputs!$A$20:$G$29,3,FALSE)="Stipend Award",VLOOKUP(K53,Inputs!$A$7:$G$16,3,FALSE),0),0)</f>
        <v>0</v>
      </c>
      <c r="M53" s="5">
        <f ca="1">IFERROR(IF(VLOOKUP(K53,Inputs!$A$20:$G$29,4,FALSE)="Stipend Award",VLOOKUP(K53,Inputs!$A$7:$G$16,4,FALSE),0),0)</f>
        <v>0</v>
      </c>
      <c r="N53" s="5">
        <f ca="1">IFERROR(IF(H53=1,IF(VLOOKUP(K53,Inputs!$A$20:$G$29,5,FALSE)="Stipend Award",VLOOKUP(K53,Inputs!$A$7:$G$16,5,FALSE),0),0),0)</f>
        <v>0</v>
      </c>
      <c r="O53" s="5">
        <f ca="1">IFERROR(IF(I53=1,IF(VLOOKUP(K53,Inputs!$A$20:$G$29,6,FALSE)="Stipend Award",VLOOKUP(K53,Inputs!$A$7:$G$16,6,FALSE),0),0),0)</f>
        <v>0</v>
      </c>
      <c r="P53" s="5">
        <f ca="1">IFERROR(IF(J53=1,IF(VLOOKUP(K53,Inputs!$A$20:$G$29,7,FALSE)="Stipend Award",VLOOKUP(K53,Inputs!$A$7:$G$16,7,FALSE),0),0),0)</f>
        <v>0</v>
      </c>
      <c r="Q53" s="5">
        <f ca="1">IFERROR(IF(VLOOKUP(K53,Inputs!$A$20:$G$29,3,FALSE)="Base Increase",VLOOKUP(K53,Inputs!$A$7:$G$16,3,FALSE),0),0)</f>
        <v>0</v>
      </c>
      <c r="R53" s="5">
        <f ca="1">IFERROR(IF(VLOOKUP(K53,Inputs!$A$20:$G$29,4,FALSE)="Base Increase",VLOOKUP(K53,Inputs!$A$7:$G$16,4,FALSE),0),0)</f>
        <v>0</v>
      </c>
      <c r="S53" s="5">
        <f ca="1">IFERROR(IF(H53=1,IF(VLOOKUP(K53,Inputs!$A$20:$G$29,5,FALSE)="Base Increase",VLOOKUP(K53,Inputs!$A$7:$G$16,5,FALSE),0),0),0)</f>
        <v>0</v>
      </c>
      <c r="T53" s="5">
        <f ca="1">IFERROR(IF(I53=1,IF(VLOOKUP(K53,Inputs!$A$20:$G$29,6,FALSE)="Base Increase",VLOOKUP(K53,Inputs!$A$7:$G$16,6,FALSE),0),0),0)</f>
        <v>0</v>
      </c>
      <c r="U53" s="5">
        <f ca="1">IFERROR(IF(J53=1,IF(VLOOKUP(K53,Inputs!$A$20:$G$29,7,FALSE)="Base Increase",VLOOKUP(K53,Inputs!$A$7:$G$16,7,FALSE),0),0),0)</f>
        <v>0</v>
      </c>
      <c r="V53" s="5">
        <f t="shared" ca="1" si="2"/>
        <v>0</v>
      </c>
      <c r="W53" s="5">
        <f t="shared" ca="1" si="3"/>
        <v>0</v>
      </c>
      <c r="X53" s="5">
        <f t="shared" ca="1" si="4"/>
        <v>0</v>
      </c>
      <c r="Y53" s="5">
        <f t="shared" ca="1" si="5"/>
        <v>0</v>
      </c>
      <c r="Z53" s="5">
        <f ca="1">IF(AND(K53&lt;=4,X53&gt;Inputs!$B$32),MAX(C53,Inputs!$B$32),X53)</f>
        <v>0</v>
      </c>
      <c r="AA53" s="5">
        <f ca="1">IF(AND(K53&lt;=4,Y53&gt;Inputs!$B$32),MAX(C53,Inputs!$B$32),Y53)</f>
        <v>0</v>
      </c>
      <c r="AB53" s="5">
        <f ca="1">IF(AND(K53&lt;=7,Z53&gt;Inputs!$B$33),MAX(C53,Inputs!$B$33),Z53)</f>
        <v>0</v>
      </c>
      <c r="AC53" s="5">
        <f ca="1">IF(Y53&gt;Inputs!$B$34,Inputs!$B$34,AA53)</f>
        <v>0</v>
      </c>
      <c r="AD53" s="5">
        <f ca="1">IF(AB53&gt;Inputs!$B$34,Inputs!$B$34,AB53)</f>
        <v>0</v>
      </c>
      <c r="AE53" s="5">
        <f ca="1">IF(AC53&gt;Inputs!$B$34,Inputs!$B$34,AC53)</f>
        <v>0</v>
      </c>
      <c r="AF53" s="11">
        <f ca="1">IF(AND(E53=1,G53=0),Inputs!$B$3,AD53)</f>
        <v>0</v>
      </c>
      <c r="AG53" s="11">
        <f ca="1">IF(AND(E53=1,G53=0),Inputs!$B$3,AE53)</f>
        <v>0</v>
      </c>
    </row>
    <row r="54" spans="1:33" x14ac:dyDescent="0.25">
      <c r="A54" s="1">
        <f>'Salary and Rating'!A55</f>
        <v>0</v>
      </c>
      <c r="B54" s="1">
        <f>'Salary and Rating'!B55</f>
        <v>0</v>
      </c>
      <c r="C54" s="13">
        <f ca="1">'2013-2014'!AF54</f>
        <v>0</v>
      </c>
      <c r="D54" s="44">
        <f ca="1">IF('2013-2014'!G54=0,0,'2013-2014'!D54+1)</f>
        <v>0</v>
      </c>
      <c r="E54" s="5">
        <f>'2012-2013'!E54</f>
        <v>0</v>
      </c>
      <c r="F54" s="42">
        <f ca="1">IF('Salary and Rating'!G55=1,VLOOKUP(D54,'Attrition Probabilities'!$A$5:$E$45,2,TRUE),IF('Salary and Rating'!G55=2,VLOOKUP(D54,'Attrition Probabilities'!$A$5:$E$45,3,TRUE),IF('Salary and Rating'!G55=3,VLOOKUP(D54,'Attrition Probabilities'!$A$5:$E$45,4,TRUE),IF('Salary and Rating'!G55=4,VLOOKUP(D54,'Attrition Probabilities'!$A$5:$E$45,5,TRUE),0))))</f>
        <v>0</v>
      </c>
      <c r="G54" s="5">
        <f t="shared" ca="1" si="0"/>
        <v>0</v>
      </c>
      <c r="H54" s="5">
        <f t="shared" ca="1" si="1"/>
        <v>0</v>
      </c>
      <c r="I54" s="5">
        <f ca="1">IF(E54=0,0,IF(RAND()&lt;'Demand Component Probability'!$B$4,1,0))</f>
        <v>0</v>
      </c>
      <c r="J54" s="5">
        <f ca="1">IF(E54=0,0,IF(RAND()&lt;'Demand Component Probability'!$B$6,1,0))</f>
        <v>0</v>
      </c>
      <c r="K54" s="5">
        <f ca="1">'Salary and Rating'!M55</f>
        <v>0</v>
      </c>
      <c r="L54" s="5">
        <f ca="1">IFERROR(IF(VLOOKUP(K54,Inputs!$A$20:$G$29,3,FALSE)="Stipend Award",VLOOKUP(K54,Inputs!$A$7:$G$16,3,FALSE),0),0)</f>
        <v>0</v>
      </c>
      <c r="M54" s="5">
        <f ca="1">IFERROR(IF(VLOOKUP(K54,Inputs!$A$20:$G$29,4,FALSE)="Stipend Award",VLOOKUP(K54,Inputs!$A$7:$G$16,4,FALSE),0),0)</f>
        <v>0</v>
      </c>
      <c r="N54" s="5">
        <f ca="1">IFERROR(IF(H54=1,IF(VLOOKUP(K54,Inputs!$A$20:$G$29,5,FALSE)="Stipend Award",VLOOKUP(K54,Inputs!$A$7:$G$16,5,FALSE),0),0),0)</f>
        <v>0</v>
      </c>
      <c r="O54" s="5">
        <f ca="1">IFERROR(IF(I54=1,IF(VLOOKUP(K54,Inputs!$A$20:$G$29,6,FALSE)="Stipend Award",VLOOKUP(K54,Inputs!$A$7:$G$16,6,FALSE),0),0),0)</f>
        <v>0</v>
      </c>
      <c r="P54" s="5">
        <f ca="1">IFERROR(IF(J54=1,IF(VLOOKUP(K54,Inputs!$A$20:$G$29,7,FALSE)="Stipend Award",VLOOKUP(K54,Inputs!$A$7:$G$16,7,FALSE),0),0),0)</f>
        <v>0</v>
      </c>
      <c r="Q54" s="5">
        <f ca="1">IFERROR(IF(VLOOKUP(K54,Inputs!$A$20:$G$29,3,FALSE)="Base Increase",VLOOKUP(K54,Inputs!$A$7:$G$16,3,FALSE),0),0)</f>
        <v>0</v>
      </c>
      <c r="R54" s="5">
        <f ca="1">IFERROR(IF(VLOOKUP(K54,Inputs!$A$20:$G$29,4,FALSE)="Base Increase",VLOOKUP(K54,Inputs!$A$7:$G$16,4,FALSE),0),0)</f>
        <v>0</v>
      </c>
      <c r="S54" s="5">
        <f ca="1">IFERROR(IF(H54=1,IF(VLOOKUP(K54,Inputs!$A$20:$G$29,5,FALSE)="Base Increase",VLOOKUP(K54,Inputs!$A$7:$G$16,5,FALSE),0),0),0)</f>
        <v>0</v>
      </c>
      <c r="T54" s="5">
        <f ca="1">IFERROR(IF(I54=1,IF(VLOOKUP(K54,Inputs!$A$20:$G$29,6,FALSE)="Base Increase",VLOOKUP(K54,Inputs!$A$7:$G$16,6,FALSE),0),0),0)</f>
        <v>0</v>
      </c>
      <c r="U54" s="5">
        <f ca="1">IFERROR(IF(J54=1,IF(VLOOKUP(K54,Inputs!$A$20:$G$29,7,FALSE)="Base Increase",VLOOKUP(K54,Inputs!$A$7:$G$16,7,FALSE),0),0),0)</f>
        <v>0</v>
      </c>
      <c r="V54" s="5">
        <f t="shared" ca="1" si="2"/>
        <v>0</v>
      </c>
      <c r="W54" s="5">
        <f t="shared" ca="1" si="3"/>
        <v>0</v>
      </c>
      <c r="X54" s="5">
        <f t="shared" ca="1" si="4"/>
        <v>0</v>
      </c>
      <c r="Y54" s="5">
        <f t="shared" ca="1" si="5"/>
        <v>0</v>
      </c>
      <c r="Z54" s="5">
        <f ca="1">IF(AND(K54&lt;=4,X54&gt;Inputs!$B$32),MAX(C54,Inputs!$B$32),X54)</f>
        <v>0</v>
      </c>
      <c r="AA54" s="5">
        <f ca="1">IF(AND(K54&lt;=4,Y54&gt;Inputs!$B$32),MAX(C54,Inputs!$B$32),Y54)</f>
        <v>0</v>
      </c>
      <c r="AB54" s="5">
        <f ca="1">IF(AND(K54&lt;=7,Z54&gt;Inputs!$B$33),MAX(C54,Inputs!$B$33),Z54)</f>
        <v>0</v>
      </c>
      <c r="AC54" s="5">
        <f ca="1">IF(Y54&gt;Inputs!$B$34,Inputs!$B$34,AA54)</f>
        <v>0</v>
      </c>
      <c r="AD54" s="5">
        <f ca="1">IF(AB54&gt;Inputs!$B$34,Inputs!$B$34,AB54)</f>
        <v>0</v>
      </c>
      <c r="AE54" s="5">
        <f ca="1">IF(AC54&gt;Inputs!$B$34,Inputs!$B$34,AC54)</f>
        <v>0</v>
      </c>
      <c r="AF54" s="11">
        <f ca="1">IF(AND(E54=1,G54=0),Inputs!$B$3,AD54)</f>
        <v>0</v>
      </c>
      <c r="AG54" s="11">
        <f ca="1">IF(AND(E54=1,G54=0),Inputs!$B$3,AE54)</f>
        <v>0</v>
      </c>
    </row>
    <row r="55" spans="1:33" x14ac:dyDescent="0.25">
      <c r="A55" s="1">
        <f>'Salary and Rating'!A56</f>
        <v>0</v>
      </c>
      <c r="B55" s="1">
        <f>'Salary and Rating'!B56</f>
        <v>0</v>
      </c>
      <c r="C55" s="13">
        <f ca="1">'2013-2014'!AF55</f>
        <v>0</v>
      </c>
      <c r="D55" s="44">
        <f ca="1">IF('2013-2014'!G55=0,0,'2013-2014'!D55+1)</f>
        <v>0</v>
      </c>
      <c r="E55" s="5">
        <f>'2012-2013'!E55</f>
        <v>0</v>
      </c>
      <c r="F55" s="42">
        <f ca="1">IF('Salary and Rating'!G56=1,VLOOKUP(D55,'Attrition Probabilities'!$A$5:$E$45,2,TRUE),IF('Salary and Rating'!G56=2,VLOOKUP(D55,'Attrition Probabilities'!$A$5:$E$45,3,TRUE),IF('Salary and Rating'!G56=3,VLOOKUP(D55,'Attrition Probabilities'!$A$5:$E$45,4,TRUE),IF('Salary and Rating'!G56=4,VLOOKUP(D55,'Attrition Probabilities'!$A$5:$E$45,5,TRUE),0))))</f>
        <v>0</v>
      </c>
      <c r="G55" s="5">
        <f t="shared" ca="1" si="0"/>
        <v>0</v>
      </c>
      <c r="H55" s="5">
        <f t="shared" ca="1" si="1"/>
        <v>0</v>
      </c>
      <c r="I55" s="5">
        <f ca="1">IF(E55=0,0,IF(RAND()&lt;'Demand Component Probability'!$B$4,1,0))</f>
        <v>0</v>
      </c>
      <c r="J55" s="5">
        <f ca="1">IF(E55=0,0,IF(RAND()&lt;'Demand Component Probability'!$B$6,1,0))</f>
        <v>0</v>
      </c>
      <c r="K55" s="5">
        <f ca="1">'Salary and Rating'!M56</f>
        <v>0</v>
      </c>
      <c r="L55" s="5">
        <f ca="1">IFERROR(IF(VLOOKUP(K55,Inputs!$A$20:$G$29,3,FALSE)="Stipend Award",VLOOKUP(K55,Inputs!$A$7:$G$16,3,FALSE),0),0)</f>
        <v>0</v>
      </c>
      <c r="M55" s="5">
        <f ca="1">IFERROR(IF(VLOOKUP(K55,Inputs!$A$20:$G$29,4,FALSE)="Stipend Award",VLOOKUP(K55,Inputs!$A$7:$G$16,4,FALSE),0),0)</f>
        <v>0</v>
      </c>
      <c r="N55" s="5">
        <f ca="1">IFERROR(IF(H55=1,IF(VLOOKUP(K55,Inputs!$A$20:$G$29,5,FALSE)="Stipend Award",VLOOKUP(K55,Inputs!$A$7:$G$16,5,FALSE),0),0),0)</f>
        <v>0</v>
      </c>
      <c r="O55" s="5">
        <f ca="1">IFERROR(IF(I55=1,IF(VLOOKUP(K55,Inputs!$A$20:$G$29,6,FALSE)="Stipend Award",VLOOKUP(K55,Inputs!$A$7:$G$16,6,FALSE),0),0),0)</f>
        <v>0</v>
      </c>
      <c r="P55" s="5">
        <f ca="1">IFERROR(IF(J55=1,IF(VLOOKUP(K55,Inputs!$A$20:$G$29,7,FALSE)="Stipend Award",VLOOKUP(K55,Inputs!$A$7:$G$16,7,FALSE),0),0),0)</f>
        <v>0</v>
      </c>
      <c r="Q55" s="5">
        <f ca="1">IFERROR(IF(VLOOKUP(K55,Inputs!$A$20:$G$29,3,FALSE)="Base Increase",VLOOKUP(K55,Inputs!$A$7:$G$16,3,FALSE),0),0)</f>
        <v>0</v>
      </c>
      <c r="R55" s="5">
        <f ca="1">IFERROR(IF(VLOOKUP(K55,Inputs!$A$20:$G$29,4,FALSE)="Base Increase",VLOOKUP(K55,Inputs!$A$7:$G$16,4,FALSE),0),0)</f>
        <v>0</v>
      </c>
      <c r="S55" s="5">
        <f ca="1">IFERROR(IF(H55=1,IF(VLOOKUP(K55,Inputs!$A$20:$G$29,5,FALSE)="Base Increase",VLOOKUP(K55,Inputs!$A$7:$G$16,5,FALSE),0),0),0)</f>
        <v>0</v>
      </c>
      <c r="T55" s="5">
        <f ca="1">IFERROR(IF(I55=1,IF(VLOOKUP(K55,Inputs!$A$20:$G$29,6,FALSE)="Base Increase",VLOOKUP(K55,Inputs!$A$7:$G$16,6,FALSE),0),0),0)</f>
        <v>0</v>
      </c>
      <c r="U55" s="5">
        <f ca="1">IFERROR(IF(J55=1,IF(VLOOKUP(K55,Inputs!$A$20:$G$29,7,FALSE)="Base Increase",VLOOKUP(K55,Inputs!$A$7:$G$16,7,FALSE),0),0),0)</f>
        <v>0</v>
      </c>
      <c r="V55" s="5">
        <f t="shared" ca="1" si="2"/>
        <v>0</v>
      </c>
      <c r="W55" s="5">
        <f t="shared" ca="1" si="3"/>
        <v>0</v>
      </c>
      <c r="X55" s="5">
        <f t="shared" ca="1" si="4"/>
        <v>0</v>
      </c>
      <c r="Y55" s="5">
        <f t="shared" ca="1" si="5"/>
        <v>0</v>
      </c>
      <c r="Z55" s="5">
        <f ca="1">IF(AND(K55&lt;=4,X55&gt;Inputs!$B$32),MAX(C55,Inputs!$B$32),X55)</f>
        <v>0</v>
      </c>
      <c r="AA55" s="5">
        <f ca="1">IF(AND(K55&lt;=4,Y55&gt;Inputs!$B$32),MAX(C55,Inputs!$B$32),Y55)</f>
        <v>0</v>
      </c>
      <c r="AB55" s="5">
        <f ca="1">IF(AND(K55&lt;=7,Z55&gt;Inputs!$B$33),MAX(C55,Inputs!$B$33),Z55)</f>
        <v>0</v>
      </c>
      <c r="AC55" s="5">
        <f ca="1">IF(Y55&gt;Inputs!$B$34,Inputs!$B$34,AA55)</f>
        <v>0</v>
      </c>
      <c r="AD55" s="5">
        <f ca="1">IF(AB55&gt;Inputs!$B$34,Inputs!$B$34,AB55)</f>
        <v>0</v>
      </c>
      <c r="AE55" s="5">
        <f ca="1">IF(AC55&gt;Inputs!$B$34,Inputs!$B$34,AC55)</f>
        <v>0</v>
      </c>
      <c r="AF55" s="11">
        <f ca="1">IF(AND(E55=1,G55=0),Inputs!$B$3,AD55)</f>
        <v>0</v>
      </c>
      <c r="AG55" s="11">
        <f ca="1">IF(AND(E55=1,G55=0),Inputs!$B$3,AE55)</f>
        <v>0</v>
      </c>
    </row>
    <row r="56" spans="1:33" x14ac:dyDescent="0.25">
      <c r="A56" s="1">
        <f>'Salary and Rating'!A57</f>
        <v>0</v>
      </c>
      <c r="B56" s="1">
        <f>'Salary and Rating'!B57</f>
        <v>0</v>
      </c>
      <c r="C56" s="13">
        <f ca="1">'2013-2014'!AF56</f>
        <v>0</v>
      </c>
      <c r="D56" s="44">
        <f ca="1">IF('2013-2014'!G56=0,0,'2013-2014'!D56+1)</f>
        <v>0</v>
      </c>
      <c r="E56" s="5">
        <f>'2012-2013'!E56</f>
        <v>0</v>
      </c>
      <c r="F56" s="42">
        <f ca="1">IF('Salary and Rating'!G57=1,VLOOKUP(D56,'Attrition Probabilities'!$A$5:$E$45,2,TRUE),IF('Salary and Rating'!G57=2,VLOOKUP(D56,'Attrition Probabilities'!$A$5:$E$45,3,TRUE),IF('Salary and Rating'!G57=3,VLOOKUP(D56,'Attrition Probabilities'!$A$5:$E$45,4,TRUE),IF('Salary and Rating'!G57=4,VLOOKUP(D56,'Attrition Probabilities'!$A$5:$E$45,5,TRUE),0))))</f>
        <v>0</v>
      </c>
      <c r="G56" s="5">
        <f t="shared" ca="1" si="0"/>
        <v>0</v>
      </c>
      <c r="H56" s="5">
        <f t="shared" ca="1" si="1"/>
        <v>0</v>
      </c>
      <c r="I56" s="5">
        <f ca="1">IF(E56=0,0,IF(RAND()&lt;'Demand Component Probability'!$B$4,1,0))</f>
        <v>0</v>
      </c>
      <c r="J56" s="5">
        <f ca="1">IF(E56=0,0,IF(RAND()&lt;'Demand Component Probability'!$B$6,1,0))</f>
        <v>0</v>
      </c>
      <c r="K56" s="5">
        <f ca="1">'Salary and Rating'!M57</f>
        <v>0</v>
      </c>
      <c r="L56" s="5">
        <f ca="1">IFERROR(IF(VLOOKUP(K56,Inputs!$A$20:$G$29,3,FALSE)="Stipend Award",VLOOKUP(K56,Inputs!$A$7:$G$16,3,FALSE),0),0)</f>
        <v>0</v>
      </c>
      <c r="M56" s="5">
        <f ca="1">IFERROR(IF(VLOOKUP(K56,Inputs!$A$20:$G$29,4,FALSE)="Stipend Award",VLOOKUP(K56,Inputs!$A$7:$G$16,4,FALSE),0),0)</f>
        <v>0</v>
      </c>
      <c r="N56" s="5">
        <f ca="1">IFERROR(IF(H56=1,IF(VLOOKUP(K56,Inputs!$A$20:$G$29,5,FALSE)="Stipend Award",VLOOKUP(K56,Inputs!$A$7:$G$16,5,FALSE),0),0),0)</f>
        <v>0</v>
      </c>
      <c r="O56" s="5">
        <f ca="1">IFERROR(IF(I56=1,IF(VLOOKUP(K56,Inputs!$A$20:$G$29,6,FALSE)="Stipend Award",VLOOKUP(K56,Inputs!$A$7:$G$16,6,FALSE),0),0),0)</f>
        <v>0</v>
      </c>
      <c r="P56" s="5">
        <f ca="1">IFERROR(IF(J56=1,IF(VLOOKUP(K56,Inputs!$A$20:$G$29,7,FALSE)="Stipend Award",VLOOKUP(K56,Inputs!$A$7:$G$16,7,FALSE),0),0),0)</f>
        <v>0</v>
      </c>
      <c r="Q56" s="5">
        <f ca="1">IFERROR(IF(VLOOKUP(K56,Inputs!$A$20:$G$29,3,FALSE)="Base Increase",VLOOKUP(K56,Inputs!$A$7:$G$16,3,FALSE),0),0)</f>
        <v>0</v>
      </c>
      <c r="R56" s="5">
        <f ca="1">IFERROR(IF(VLOOKUP(K56,Inputs!$A$20:$G$29,4,FALSE)="Base Increase",VLOOKUP(K56,Inputs!$A$7:$G$16,4,FALSE),0),0)</f>
        <v>0</v>
      </c>
      <c r="S56" s="5">
        <f ca="1">IFERROR(IF(H56=1,IF(VLOOKUP(K56,Inputs!$A$20:$G$29,5,FALSE)="Base Increase",VLOOKUP(K56,Inputs!$A$7:$G$16,5,FALSE),0),0),0)</f>
        <v>0</v>
      </c>
      <c r="T56" s="5">
        <f ca="1">IFERROR(IF(I56=1,IF(VLOOKUP(K56,Inputs!$A$20:$G$29,6,FALSE)="Base Increase",VLOOKUP(K56,Inputs!$A$7:$G$16,6,FALSE),0),0),0)</f>
        <v>0</v>
      </c>
      <c r="U56" s="5">
        <f ca="1">IFERROR(IF(J56=1,IF(VLOOKUP(K56,Inputs!$A$20:$G$29,7,FALSE)="Base Increase",VLOOKUP(K56,Inputs!$A$7:$G$16,7,FALSE),0),0),0)</f>
        <v>0</v>
      </c>
      <c r="V56" s="5">
        <f t="shared" ca="1" si="2"/>
        <v>0</v>
      </c>
      <c r="W56" s="5">
        <f t="shared" ca="1" si="3"/>
        <v>0</v>
      </c>
      <c r="X56" s="5">
        <f t="shared" ca="1" si="4"/>
        <v>0</v>
      </c>
      <c r="Y56" s="5">
        <f t="shared" ca="1" si="5"/>
        <v>0</v>
      </c>
      <c r="Z56" s="5">
        <f ca="1">IF(AND(K56&lt;=4,X56&gt;Inputs!$B$32),MAX(C56,Inputs!$B$32),X56)</f>
        <v>0</v>
      </c>
      <c r="AA56" s="5">
        <f ca="1">IF(AND(K56&lt;=4,Y56&gt;Inputs!$B$32),MAX(C56,Inputs!$B$32),Y56)</f>
        <v>0</v>
      </c>
      <c r="AB56" s="5">
        <f ca="1">IF(AND(K56&lt;=7,Z56&gt;Inputs!$B$33),MAX(C56,Inputs!$B$33),Z56)</f>
        <v>0</v>
      </c>
      <c r="AC56" s="5">
        <f ca="1">IF(Y56&gt;Inputs!$B$34,Inputs!$B$34,AA56)</f>
        <v>0</v>
      </c>
      <c r="AD56" s="5">
        <f ca="1">IF(AB56&gt;Inputs!$B$34,Inputs!$B$34,AB56)</f>
        <v>0</v>
      </c>
      <c r="AE56" s="5">
        <f ca="1">IF(AC56&gt;Inputs!$B$34,Inputs!$B$34,AC56)</f>
        <v>0</v>
      </c>
      <c r="AF56" s="11">
        <f ca="1">IF(AND(E56=1,G56=0),Inputs!$B$3,AD56)</f>
        <v>0</v>
      </c>
      <c r="AG56" s="11">
        <f ca="1">IF(AND(E56=1,G56=0),Inputs!$B$3,AE56)</f>
        <v>0</v>
      </c>
    </row>
    <row r="57" spans="1:33" x14ac:dyDescent="0.25">
      <c r="A57" s="1">
        <f>'Salary and Rating'!A58</f>
        <v>0</v>
      </c>
      <c r="B57" s="1">
        <f>'Salary and Rating'!B58</f>
        <v>0</v>
      </c>
      <c r="C57" s="13">
        <f ca="1">'2013-2014'!AF57</f>
        <v>0</v>
      </c>
      <c r="D57" s="44">
        <f ca="1">IF('2013-2014'!G57=0,0,'2013-2014'!D57+1)</f>
        <v>0</v>
      </c>
      <c r="E57" s="5">
        <f>'2012-2013'!E57</f>
        <v>0</v>
      </c>
      <c r="F57" s="42">
        <f ca="1">IF('Salary and Rating'!G58=1,VLOOKUP(D57,'Attrition Probabilities'!$A$5:$E$45,2,TRUE),IF('Salary and Rating'!G58=2,VLOOKUP(D57,'Attrition Probabilities'!$A$5:$E$45,3,TRUE),IF('Salary and Rating'!G58=3,VLOOKUP(D57,'Attrition Probabilities'!$A$5:$E$45,4,TRUE),IF('Salary and Rating'!G58=4,VLOOKUP(D57,'Attrition Probabilities'!$A$5:$E$45,5,TRUE),0))))</f>
        <v>0</v>
      </c>
      <c r="G57" s="5">
        <f t="shared" ca="1" si="0"/>
        <v>0</v>
      </c>
      <c r="H57" s="5">
        <f t="shared" ca="1" si="1"/>
        <v>0</v>
      </c>
      <c r="I57" s="5">
        <f ca="1">IF(E57=0,0,IF(RAND()&lt;'Demand Component Probability'!$B$4,1,0))</f>
        <v>0</v>
      </c>
      <c r="J57" s="5">
        <f ca="1">IF(E57=0,0,IF(RAND()&lt;'Demand Component Probability'!$B$6,1,0))</f>
        <v>0</v>
      </c>
      <c r="K57" s="5">
        <f ca="1">'Salary and Rating'!M58</f>
        <v>0</v>
      </c>
      <c r="L57" s="5">
        <f ca="1">IFERROR(IF(VLOOKUP(K57,Inputs!$A$20:$G$29,3,FALSE)="Stipend Award",VLOOKUP(K57,Inputs!$A$7:$G$16,3,FALSE),0),0)</f>
        <v>0</v>
      </c>
      <c r="M57" s="5">
        <f ca="1">IFERROR(IF(VLOOKUP(K57,Inputs!$A$20:$G$29,4,FALSE)="Stipend Award",VLOOKUP(K57,Inputs!$A$7:$G$16,4,FALSE),0),0)</f>
        <v>0</v>
      </c>
      <c r="N57" s="5">
        <f ca="1">IFERROR(IF(H57=1,IF(VLOOKUP(K57,Inputs!$A$20:$G$29,5,FALSE)="Stipend Award",VLOOKUP(K57,Inputs!$A$7:$G$16,5,FALSE),0),0),0)</f>
        <v>0</v>
      </c>
      <c r="O57" s="5">
        <f ca="1">IFERROR(IF(I57=1,IF(VLOOKUP(K57,Inputs!$A$20:$G$29,6,FALSE)="Stipend Award",VLOOKUP(K57,Inputs!$A$7:$G$16,6,FALSE),0),0),0)</f>
        <v>0</v>
      </c>
      <c r="P57" s="5">
        <f ca="1">IFERROR(IF(J57=1,IF(VLOOKUP(K57,Inputs!$A$20:$G$29,7,FALSE)="Stipend Award",VLOOKUP(K57,Inputs!$A$7:$G$16,7,FALSE),0),0),0)</f>
        <v>0</v>
      </c>
      <c r="Q57" s="5">
        <f ca="1">IFERROR(IF(VLOOKUP(K57,Inputs!$A$20:$G$29,3,FALSE)="Base Increase",VLOOKUP(K57,Inputs!$A$7:$G$16,3,FALSE),0),0)</f>
        <v>0</v>
      </c>
      <c r="R57" s="5">
        <f ca="1">IFERROR(IF(VLOOKUP(K57,Inputs!$A$20:$G$29,4,FALSE)="Base Increase",VLOOKUP(K57,Inputs!$A$7:$G$16,4,FALSE),0),0)</f>
        <v>0</v>
      </c>
      <c r="S57" s="5">
        <f ca="1">IFERROR(IF(H57=1,IF(VLOOKUP(K57,Inputs!$A$20:$G$29,5,FALSE)="Base Increase",VLOOKUP(K57,Inputs!$A$7:$G$16,5,FALSE),0),0),0)</f>
        <v>0</v>
      </c>
      <c r="T57" s="5">
        <f ca="1">IFERROR(IF(I57=1,IF(VLOOKUP(K57,Inputs!$A$20:$G$29,6,FALSE)="Base Increase",VLOOKUP(K57,Inputs!$A$7:$G$16,6,FALSE),0),0),0)</f>
        <v>0</v>
      </c>
      <c r="U57" s="5">
        <f ca="1">IFERROR(IF(J57=1,IF(VLOOKUP(K57,Inputs!$A$20:$G$29,7,FALSE)="Base Increase",VLOOKUP(K57,Inputs!$A$7:$G$16,7,FALSE),0),0),0)</f>
        <v>0</v>
      </c>
      <c r="V57" s="5">
        <f t="shared" ca="1" si="2"/>
        <v>0</v>
      </c>
      <c r="W57" s="5">
        <f t="shared" ca="1" si="3"/>
        <v>0</v>
      </c>
      <c r="X57" s="5">
        <f t="shared" ca="1" si="4"/>
        <v>0</v>
      </c>
      <c r="Y57" s="5">
        <f t="shared" ca="1" si="5"/>
        <v>0</v>
      </c>
      <c r="Z57" s="5">
        <f ca="1">IF(AND(K57&lt;=4,X57&gt;Inputs!$B$32),MAX(C57,Inputs!$B$32),X57)</f>
        <v>0</v>
      </c>
      <c r="AA57" s="5">
        <f ca="1">IF(AND(K57&lt;=4,Y57&gt;Inputs!$B$32),MAX(C57,Inputs!$B$32),Y57)</f>
        <v>0</v>
      </c>
      <c r="AB57" s="5">
        <f ca="1">IF(AND(K57&lt;=7,Z57&gt;Inputs!$B$33),MAX(C57,Inputs!$B$33),Z57)</f>
        <v>0</v>
      </c>
      <c r="AC57" s="5">
        <f ca="1">IF(Y57&gt;Inputs!$B$34,Inputs!$B$34,AA57)</f>
        <v>0</v>
      </c>
      <c r="AD57" s="5">
        <f ca="1">IF(AB57&gt;Inputs!$B$34,Inputs!$B$34,AB57)</f>
        <v>0</v>
      </c>
      <c r="AE57" s="5">
        <f ca="1">IF(AC57&gt;Inputs!$B$34,Inputs!$B$34,AC57)</f>
        <v>0</v>
      </c>
      <c r="AF57" s="11">
        <f ca="1">IF(AND(E57=1,G57=0),Inputs!$B$3,AD57)</f>
        <v>0</v>
      </c>
      <c r="AG57" s="11">
        <f ca="1">IF(AND(E57=1,G57=0),Inputs!$B$3,AE57)</f>
        <v>0</v>
      </c>
    </row>
    <row r="58" spans="1:33" x14ac:dyDescent="0.25">
      <c r="A58" s="1">
        <f>'Salary and Rating'!A59</f>
        <v>0</v>
      </c>
      <c r="B58" s="1">
        <f>'Salary and Rating'!B59</f>
        <v>0</v>
      </c>
      <c r="C58" s="13">
        <f ca="1">'2013-2014'!AF58</f>
        <v>0</v>
      </c>
      <c r="D58" s="44">
        <f ca="1">IF('2013-2014'!G58=0,0,'2013-2014'!D58+1)</f>
        <v>0</v>
      </c>
      <c r="E58" s="5">
        <f>'2012-2013'!E58</f>
        <v>0</v>
      </c>
      <c r="F58" s="42">
        <f ca="1">IF('Salary and Rating'!G59=1,VLOOKUP(D58,'Attrition Probabilities'!$A$5:$E$45,2,TRUE),IF('Salary and Rating'!G59=2,VLOOKUP(D58,'Attrition Probabilities'!$A$5:$E$45,3,TRUE),IF('Salary and Rating'!G59=3,VLOOKUP(D58,'Attrition Probabilities'!$A$5:$E$45,4,TRUE),IF('Salary and Rating'!G59=4,VLOOKUP(D58,'Attrition Probabilities'!$A$5:$E$45,5,TRUE),0))))</f>
        <v>0</v>
      </c>
      <c r="G58" s="5">
        <f t="shared" ca="1" si="0"/>
        <v>0</v>
      </c>
      <c r="H58" s="5">
        <f t="shared" ca="1" si="1"/>
        <v>0</v>
      </c>
      <c r="I58" s="5">
        <f ca="1">IF(E58=0,0,IF(RAND()&lt;'Demand Component Probability'!$B$4,1,0))</f>
        <v>0</v>
      </c>
      <c r="J58" s="5">
        <f ca="1">IF(E58=0,0,IF(RAND()&lt;'Demand Component Probability'!$B$6,1,0))</f>
        <v>0</v>
      </c>
      <c r="K58" s="5">
        <f ca="1">'Salary and Rating'!M59</f>
        <v>0</v>
      </c>
      <c r="L58" s="5">
        <f ca="1">IFERROR(IF(VLOOKUP(K58,Inputs!$A$20:$G$29,3,FALSE)="Stipend Award",VLOOKUP(K58,Inputs!$A$7:$G$16,3,FALSE),0),0)</f>
        <v>0</v>
      </c>
      <c r="M58" s="5">
        <f ca="1">IFERROR(IF(VLOOKUP(K58,Inputs!$A$20:$G$29,4,FALSE)="Stipend Award",VLOOKUP(K58,Inputs!$A$7:$G$16,4,FALSE),0),0)</f>
        <v>0</v>
      </c>
      <c r="N58" s="5">
        <f ca="1">IFERROR(IF(H58=1,IF(VLOOKUP(K58,Inputs!$A$20:$G$29,5,FALSE)="Stipend Award",VLOOKUP(K58,Inputs!$A$7:$G$16,5,FALSE),0),0),0)</f>
        <v>0</v>
      </c>
      <c r="O58" s="5">
        <f ca="1">IFERROR(IF(I58=1,IF(VLOOKUP(K58,Inputs!$A$20:$G$29,6,FALSE)="Stipend Award",VLOOKUP(K58,Inputs!$A$7:$G$16,6,FALSE),0),0),0)</f>
        <v>0</v>
      </c>
      <c r="P58" s="5">
        <f ca="1">IFERROR(IF(J58=1,IF(VLOOKUP(K58,Inputs!$A$20:$G$29,7,FALSE)="Stipend Award",VLOOKUP(K58,Inputs!$A$7:$G$16,7,FALSE),0),0),0)</f>
        <v>0</v>
      </c>
      <c r="Q58" s="5">
        <f ca="1">IFERROR(IF(VLOOKUP(K58,Inputs!$A$20:$G$29,3,FALSE)="Base Increase",VLOOKUP(K58,Inputs!$A$7:$G$16,3,FALSE),0),0)</f>
        <v>0</v>
      </c>
      <c r="R58" s="5">
        <f ca="1">IFERROR(IF(VLOOKUP(K58,Inputs!$A$20:$G$29,4,FALSE)="Base Increase",VLOOKUP(K58,Inputs!$A$7:$G$16,4,FALSE),0),0)</f>
        <v>0</v>
      </c>
      <c r="S58" s="5">
        <f ca="1">IFERROR(IF(H58=1,IF(VLOOKUP(K58,Inputs!$A$20:$G$29,5,FALSE)="Base Increase",VLOOKUP(K58,Inputs!$A$7:$G$16,5,FALSE),0),0),0)</f>
        <v>0</v>
      </c>
      <c r="T58" s="5">
        <f ca="1">IFERROR(IF(I58=1,IF(VLOOKUP(K58,Inputs!$A$20:$G$29,6,FALSE)="Base Increase",VLOOKUP(K58,Inputs!$A$7:$G$16,6,FALSE),0),0),0)</f>
        <v>0</v>
      </c>
      <c r="U58" s="5">
        <f ca="1">IFERROR(IF(J58=1,IF(VLOOKUP(K58,Inputs!$A$20:$G$29,7,FALSE)="Base Increase",VLOOKUP(K58,Inputs!$A$7:$G$16,7,FALSE),0),0),0)</f>
        <v>0</v>
      </c>
      <c r="V58" s="5">
        <f t="shared" ca="1" si="2"/>
        <v>0</v>
      </c>
      <c r="W58" s="5">
        <f t="shared" ca="1" si="3"/>
        <v>0</v>
      </c>
      <c r="X58" s="5">
        <f t="shared" ca="1" si="4"/>
        <v>0</v>
      </c>
      <c r="Y58" s="5">
        <f t="shared" ca="1" si="5"/>
        <v>0</v>
      </c>
      <c r="Z58" s="5">
        <f ca="1">IF(AND(K58&lt;=4,X58&gt;Inputs!$B$32),MAX(C58,Inputs!$B$32),X58)</f>
        <v>0</v>
      </c>
      <c r="AA58" s="5">
        <f ca="1">IF(AND(K58&lt;=4,Y58&gt;Inputs!$B$32),MAX(C58,Inputs!$B$32),Y58)</f>
        <v>0</v>
      </c>
      <c r="AB58" s="5">
        <f ca="1">IF(AND(K58&lt;=7,Z58&gt;Inputs!$B$33),MAX(C58,Inputs!$B$33),Z58)</f>
        <v>0</v>
      </c>
      <c r="AC58" s="5">
        <f ca="1">IF(Y58&gt;Inputs!$B$34,Inputs!$B$34,AA58)</f>
        <v>0</v>
      </c>
      <c r="AD58" s="5">
        <f ca="1">IF(AB58&gt;Inputs!$B$34,Inputs!$B$34,AB58)</f>
        <v>0</v>
      </c>
      <c r="AE58" s="5">
        <f ca="1">IF(AC58&gt;Inputs!$B$34,Inputs!$B$34,AC58)</f>
        <v>0</v>
      </c>
      <c r="AF58" s="11">
        <f ca="1">IF(AND(E58=1,G58=0),Inputs!$B$3,AD58)</f>
        <v>0</v>
      </c>
      <c r="AG58" s="11">
        <f ca="1">IF(AND(E58=1,G58=0),Inputs!$B$3,AE58)</f>
        <v>0</v>
      </c>
    </row>
    <row r="59" spans="1:33" x14ac:dyDescent="0.25">
      <c r="A59" s="1">
        <f>'Salary and Rating'!A60</f>
        <v>0</v>
      </c>
      <c r="B59" s="1">
        <f>'Salary and Rating'!B60</f>
        <v>0</v>
      </c>
      <c r="C59" s="13">
        <f ca="1">'2013-2014'!AF59</f>
        <v>0</v>
      </c>
      <c r="D59" s="44">
        <f ca="1">IF('2013-2014'!G59=0,0,'2013-2014'!D59+1)</f>
        <v>0</v>
      </c>
      <c r="E59" s="5">
        <f>'2012-2013'!E59</f>
        <v>0</v>
      </c>
      <c r="F59" s="42">
        <f ca="1">IF('Salary and Rating'!G60=1,VLOOKUP(D59,'Attrition Probabilities'!$A$5:$E$45,2,TRUE),IF('Salary and Rating'!G60=2,VLOOKUP(D59,'Attrition Probabilities'!$A$5:$E$45,3,TRUE),IF('Salary and Rating'!G60=3,VLOOKUP(D59,'Attrition Probabilities'!$A$5:$E$45,4,TRUE),IF('Salary and Rating'!G60=4,VLOOKUP(D59,'Attrition Probabilities'!$A$5:$E$45,5,TRUE),0))))</f>
        <v>0</v>
      </c>
      <c r="G59" s="5">
        <f t="shared" ca="1" si="0"/>
        <v>0</v>
      </c>
      <c r="H59" s="5">
        <f t="shared" ca="1" si="1"/>
        <v>0</v>
      </c>
      <c r="I59" s="5">
        <f ca="1">IF(E59=0,0,IF(RAND()&lt;'Demand Component Probability'!$B$4,1,0))</f>
        <v>0</v>
      </c>
      <c r="J59" s="5">
        <f ca="1">IF(E59=0,0,IF(RAND()&lt;'Demand Component Probability'!$B$6,1,0))</f>
        <v>0</v>
      </c>
      <c r="K59" s="5">
        <f ca="1">'Salary and Rating'!M60</f>
        <v>0</v>
      </c>
      <c r="L59" s="5">
        <f ca="1">IFERROR(IF(VLOOKUP(K59,Inputs!$A$20:$G$29,3,FALSE)="Stipend Award",VLOOKUP(K59,Inputs!$A$7:$G$16,3,FALSE),0),0)</f>
        <v>0</v>
      </c>
      <c r="M59" s="5">
        <f ca="1">IFERROR(IF(VLOOKUP(K59,Inputs!$A$20:$G$29,4,FALSE)="Stipend Award",VLOOKUP(K59,Inputs!$A$7:$G$16,4,FALSE),0),0)</f>
        <v>0</v>
      </c>
      <c r="N59" s="5">
        <f ca="1">IFERROR(IF(H59=1,IF(VLOOKUP(K59,Inputs!$A$20:$G$29,5,FALSE)="Stipend Award",VLOOKUP(K59,Inputs!$A$7:$G$16,5,FALSE),0),0),0)</f>
        <v>0</v>
      </c>
      <c r="O59" s="5">
        <f ca="1">IFERROR(IF(I59=1,IF(VLOOKUP(K59,Inputs!$A$20:$G$29,6,FALSE)="Stipend Award",VLOOKUP(K59,Inputs!$A$7:$G$16,6,FALSE),0),0),0)</f>
        <v>0</v>
      </c>
      <c r="P59" s="5">
        <f ca="1">IFERROR(IF(J59=1,IF(VLOOKUP(K59,Inputs!$A$20:$G$29,7,FALSE)="Stipend Award",VLOOKUP(K59,Inputs!$A$7:$G$16,7,FALSE),0),0),0)</f>
        <v>0</v>
      </c>
      <c r="Q59" s="5">
        <f ca="1">IFERROR(IF(VLOOKUP(K59,Inputs!$A$20:$G$29,3,FALSE)="Base Increase",VLOOKUP(K59,Inputs!$A$7:$G$16,3,FALSE),0),0)</f>
        <v>0</v>
      </c>
      <c r="R59" s="5">
        <f ca="1">IFERROR(IF(VLOOKUP(K59,Inputs!$A$20:$G$29,4,FALSE)="Base Increase",VLOOKUP(K59,Inputs!$A$7:$G$16,4,FALSE),0),0)</f>
        <v>0</v>
      </c>
      <c r="S59" s="5">
        <f ca="1">IFERROR(IF(H59=1,IF(VLOOKUP(K59,Inputs!$A$20:$G$29,5,FALSE)="Base Increase",VLOOKUP(K59,Inputs!$A$7:$G$16,5,FALSE),0),0),0)</f>
        <v>0</v>
      </c>
      <c r="T59" s="5">
        <f ca="1">IFERROR(IF(I59=1,IF(VLOOKUP(K59,Inputs!$A$20:$G$29,6,FALSE)="Base Increase",VLOOKUP(K59,Inputs!$A$7:$G$16,6,FALSE),0),0),0)</f>
        <v>0</v>
      </c>
      <c r="U59" s="5">
        <f ca="1">IFERROR(IF(J59=1,IF(VLOOKUP(K59,Inputs!$A$20:$G$29,7,FALSE)="Base Increase",VLOOKUP(K59,Inputs!$A$7:$G$16,7,FALSE),0),0),0)</f>
        <v>0</v>
      </c>
      <c r="V59" s="5">
        <f t="shared" ca="1" si="2"/>
        <v>0</v>
      </c>
      <c r="W59" s="5">
        <f t="shared" ca="1" si="3"/>
        <v>0</v>
      </c>
      <c r="X59" s="5">
        <f t="shared" ca="1" si="4"/>
        <v>0</v>
      </c>
      <c r="Y59" s="5">
        <f t="shared" ca="1" si="5"/>
        <v>0</v>
      </c>
      <c r="Z59" s="5">
        <f ca="1">IF(AND(K59&lt;=4,X59&gt;Inputs!$B$32),MAX(C59,Inputs!$B$32),X59)</f>
        <v>0</v>
      </c>
      <c r="AA59" s="5">
        <f ca="1">IF(AND(K59&lt;=4,Y59&gt;Inputs!$B$32),MAX(C59,Inputs!$B$32),Y59)</f>
        <v>0</v>
      </c>
      <c r="AB59" s="5">
        <f ca="1">IF(AND(K59&lt;=7,Z59&gt;Inputs!$B$33),MAX(C59,Inputs!$B$33),Z59)</f>
        <v>0</v>
      </c>
      <c r="AC59" s="5">
        <f ca="1">IF(Y59&gt;Inputs!$B$34,Inputs!$B$34,AA59)</f>
        <v>0</v>
      </c>
      <c r="AD59" s="5">
        <f ca="1">IF(AB59&gt;Inputs!$B$34,Inputs!$B$34,AB59)</f>
        <v>0</v>
      </c>
      <c r="AE59" s="5">
        <f ca="1">IF(AC59&gt;Inputs!$B$34,Inputs!$B$34,AC59)</f>
        <v>0</v>
      </c>
      <c r="AF59" s="11">
        <f ca="1">IF(AND(E59=1,G59=0),Inputs!$B$3,AD59)</f>
        <v>0</v>
      </c>
      <c r="AG59" s="11">
        <f ca="1">IF(AND(E59=1,G59=0),Inputs!$B$3,AE59)</f>
        <v>0</v>
      </c>
    </row>
    <row r="60" spans="1:33" x14ac:dyDescent="0.25">
      <c r="A60" s="1">
        <f>'Salary and Rating'!A61</f>
        <v>0</v>
      </c>
      <c r="B60" s="1">
        <f>'Salary and Rating'!B61</f>
        <v>0</v>
      </c>
      <c r="C60" s="13">
        <f ca="1">'2013-2014'!AF60</f>
        <v>0</v>
      </c>
      <c r="D60" s="44">
        <f ca="1">IF('2013-2014'!G60=0,0,'2013-2014'!D60+1)</f>
        <v>0</v>
      </c>
      <c r="E60" s="5">
        <f>'2012-2013'!E60</f>
        <v>0</v>
      </c>
      <c r="F60" s="42">
        <f ca="1">IF('Salary and Rating'!G61=1,VLOOKUP(D60,'Attrition Probabilities'!$A$5:$E$45,2,TRUE),IF('Salary and Rating'!G61=2,VLOOKUP(D60,'Attrition Probabilities'!$A$5:$E$45,3,TRUE),IF('Salary and Rating'!G61=3,VLOOKUP(D60,'Attrition Probabilities'!$A$5:$E$45,4,TRUE),IF('Salary and Rating'!G61=4,VLOOKUP(D60,'Attrition Probabilities'!$A$5:$E$45,5,TRUE),0))))</f>
        <v>0</v>
      </c>
      <c r="G60" s="5">
        <f t="shared" ca="1" si="0"/>
        <v>0</v>
      </c>
      <c r="H60" s="5">
        <f t="shared" ca="1" si="1"/>
        <v>0</v>
      </c>
      <c r="I60" s="5">
        <f ca="1">IF(E60=0,0,IF(RAND()&lt;'Demand Component Probability'!$B$4,1,0))</f>
        <v>0</v>
      </c>
      <c r="J60" s="5">
        <f ca="1">IF(E60=0,0,IF(RAND()&lt;'Demand Component Probability'!$B$6,1,0))</f>
        <v>0</v>
      </c>
      <c r="K60" s="5">
        <f ca="1">'Salary and Rating'!M61</f>
        <v>0</v>
      </c>
      <c r="L60" s="5">
        <f ca="1">IFERROR(IF(VLOOKUP(K60,Inputs!$A$20:$G$29,3,FALSE)="Stipend Award",VLOOKUP(K60,Inputs!$A$7:$G$16,3,FALSE),0),0)</f>
        <v>0</v>
      </c>
      <c r="M60" s="5">
        <f ca="1">IFERROR(IF(VLOOKUP(K60,Inputs!$A$20:$G$29,4,FALSE)="Stipend Award",VLOOKUP(K60,Inputs!$A$7:$G$16,4,FALSE),0),0)</f>
        <v>0</v>
      </c>
      <c r="N60" s="5">
        <f ca="1">IFERROR(IF(H60=1,IF(VLOOKUP(K60,Inputs!$A$20:$G$29,5,FALSE)="Stipend Award",VLOOKUP(K60,Inputs!$A$7:$G$16,5,FALSE),0),0),0)</f>
        <v>0</v>
      </c>
      <c r="O60" s="5">
        <f ca="1">IFERROR(IF(I60=1,IF(VLOOKUP(K60,Inputs!$A$20:$G$29,6,FALSE)="Stipend Award",VLOOKUP(K60,Inputs!$A$7:$G$16,6,FALSE),0),0),0)</f>
        <v>0</v>
      </c>
      <c r="P60" s="5">
        <f ca="1">IFERROR(IF(J60=1,IF(VLOOKUP(K60,Inputs!$A$20:$G$29,7,FALSE)="Stipend Award",VLOOKUP(K60,Inputs!$A$7:$G$16,7,FALSE),0),0),0)</f>
        <v>0</v>
      </c>
      <c r="Q60" s="5">
        <f ca="1">IFERROR(IF(VLOOKUP(K60,Inputs!$A$20:$G$29,3,FALSE)="Base Increase",VLOOKUP(K60,Inputs!$A$7:$G$16,3,FALSE),0),0)</f>
        <v>0</v>
      </c>
      <c r="R60" s="5">
        <f ca="1">IFERROR(IF(VLOOKUP(K60,Inputs!$A$20:$G$29,4,FALSE)="Base Increase",VLOOKUP(K60,Inputs!$A$7:$G$16,4,FALSE),0),0)</f>
        <v>0</v>
      </c>
      <c r="S60" s="5">
        <f ca="1">IFERROR(IF(H60=1,IF(VLOOKUP(K60,Inputs!$A$20:$G$29,5,FALSE)="Base Increase",VLOOKUP(K60,Inputs!$A$7:$G$16,5,FALSE),0),0),0)</f>
        <v>0</v>
      </c>
      <c r="T60" s="5">
        <f ca="1">IFERROR(IF(I60=1,IF(VLOOKUP(K60,Inputs!$A$20:$G$29,6,FALSE)="Base Increase",VLOOKUP(K60,Inputs!$A$7:$G$16,6,FALSE),0),0),0)</f>
        <v>0</v>
      </c>
      <c r="U60" s="5">
        <f ca="1">IFERROR(IF(J60=1,IF(VLOOKUP(K60,Inputs!$A$20:$G$29,7,FALSE)="Base Increase",VLOOKUP(K60,Inputs!$A$7:$G$16,7,FALSE),0),0),0)</f>
        <v>0</v>
      </c>
      <c r="V60" s="5">
        <f t="shared" ca="1" si="2"/>
        <v>0</v>
      </c>
      <c r="W60" s="5">
        <f t="shared" ca="1" si="3"/>
        <v>0</v>
      </c>
      <c r="X60" s="5">
        <f t="shared" ca="1" si="4"/>
        <v>0</v>
      </c>
      <c r="Y60" s="5">
        <f t="shared" ca="1" si="5"/>
        <v>0</v>
      </c>
      <c r="Z60" s="5">
        <f ca="1">IF(AND(K60&lt;=4,X60&gt;Inputs!$B$32),MAX(C60,Inputs!$B$32),X60)</f>
        <v>0</v>
      </c>
      <c r="AA60" s="5">
        <f ca="1">IF(AND(K60&lt;=4,Y60&gt;Inputs!$B$32),MAX(C60,Inputs!$B$32),Y60)</f>
        <v>0</v>
      </c>
      <c r="AB60" s="5">
        <f ca="1">IF(AND(K60&lt;=7,Z60&gt;Inputs!$B$33),MAX(C60,Inputs!$B$33),Z60)</f>
        <v>0</v>
      </c>
      <c r="AC60" s="5">
        <f ca="1">IF(Y60&gt;Inputs!$B$34,Inputs!$B$34,AA60)</f>
        <v>0</v>
      </c>
      <c r="AD60" s="5">
        <f ca="1">IF(AB60&gt;Inputs!$B$34,Inputs!$B$34,AB60)</f>
        <v>0</v>
      </c>
      <c r="AE60" s="5">
        <f ca="1">IF(AC60&gt;Inputs!$B$34,Inputs!$B$34,AC60)</f>
        <v>0</v>
      </c>
      <c r="AF60" s="11">
        <f ca="1">IF(AND(E60=1,G60=0),Inputs!$B$3,AD60)</f>
        <v>0</v>
      </c>
      <c r="AG60" s="11">
        <f ca="1">IF(AND(E60=1,G60=0),Inputs!$B$3,AE60)</f>
        <v>0</v>
      </c>
    </row>
    <row r="61" spans="1:33" x14ac:dyDescent="0.25">
      <c r="A61" s="1">
        <f>'Salary and Rating'!A62</f>
        <v>0</v>
      </c>
      <c r="B61" s="1">
        <f>'Salary and Rating'!B62</f>
        <v>0</v>
      </c>
      <c r="C61" s="13">
        <f ca="1">'2013-2014'!AF61</f>
        <v>0</v>
      </c>
      <c r="D61" s="44">
        <f ca="1">IF('2013-2014'!G61=0,0,'2013-2014'!D61+1)</f>
        <v>0</v>
      </c>
      <c r="E61" s="5">
        <f>'2012-2013'!E61</f>
        <v>0</v>
      </c>
      <c r="F61" s="42">
        <f ca="1">IF('Salary and Rating'!G62=1,VLOOKUP(D61,'Attrition Probabilities'!$A$5:$E$45,2,TRUE),IF('Salary and Rating'!G62=2,VLOOKUP(D61,'Attrition Probabilities'!$A$5:$E$45,3,TRUE),IF('Salary and Rating'!G62=3,VLOOKUP(D61,'Attrition Probabilities'!$A$5:$E$45,4,TRUE),IF('Salary and Rating'!G62=4,VLOOKUP(D61,'Attrition Probabilities'!$A$5:$E$45,5,TRUE),0))))</f>
        <v>0</v>
      </c>
      <c r="G61" s="5">
        <f t="shared" ca="1" si="0"/>
        <v>0</v>
      </c>
      <c r="H61" s="5">
        <f t="shared" ca="1" si="1"/>
        <v>0</v>
      </c>
      <c r="I61" s="5">
        <f ca="1">IF(E61=0,0,IF(RAND()&lt;'Demand Component Probability'!$B$4,1,0))</f>
        <v>0</v>
      </c>
      <c r="J61" s="5">
        <f ca="1">IF(E61=0,0,IF(RAND()&lt;'Demand Component Probability'!$B$6,1,0))</f>
        <v>0</v>
      </c>
      <c r="K61" s="5">
        <f ca="1">'Salary and Rating'!M62</f>
        <v>0</v>
      </c>
      <c r="L61" s="5">
        <f ca="1">IFERROR(IF(VLOOKUP(K61,Inputs!$A$20:$G$29,3,FALSE)="Stipend Award",VLOOKUP(K61,Inputs!$A$7:$G$16,3,FALSE),0),0)</f>
        <v>0</v>
      </c>
      <c r="M61" s="5">
        <f ca="1">IFERROR(IF(VLOOKUP(K61,Inputs!$A$20:$G$29,4,FALSE)="Stipend Award",VLOOKUP(K61,Inputs!$A$7:$G$16,4,FALSE),0),0)</f>
        <v>0</v>
      </c>
      <c r="N61" s="5">
        <f ca="1">IFERROR(IF(H61=1,IF(VLOOKUP(K61,Inputs!$A$20:$G$29,5,FALSE)="Stipend Award",VLOOKUP(K61,Inputs!$A$7:$G$16,5,FALSE),0),0),0)</f>
        <v>0</v>
      </c>
      <c r="O61" s="5">
        <f ca="1">IFERROR(IF(I61=1,IF(VLOOKUP(K61,Inputs!$A$20:$G$29,6,FALSE)="Stipend Award",VLOOKUP(K61,Inputs!$A$7:$G$16,6,FALSE),0),0),0)</f>
        <v>0</v>
      </c>
      <c r="P61" s="5">
        <f ca="1">IFERROR(IF(J61=1,IF(VLOOKUP(K61,Inputs!$A$20:$G$29,7,FALSE)="Stipend Award",VLOOKUP(K61,Inputs!$A$7:$G$16,7,FALSE),0),0),0)</f>
        <v>0</v>
      </c>
      <c r="Q61" s="5">
        <f ca="1">IFERROR(IF(VLOOKUP(K61,Inputs!$A$20:$G$29,3,FALSE)="Base Increase",VLOOKUP(K61,Inputs!$A$7:$G$16,3,FALSE),0),0)</f>
        <v>0</v>
      </c>
      <c r="R61" s="5">
        <f ca="1">IFERROR(IF(VLOOKUP(K61,Inputs!$A$20:$G$29,4,FALSE)="Base Increase",VLOOKUP(K61,Inputs!$A$7:$G$16,4,FALSE),0),0)</f>
        <v>0</v>
      </c>
      <c r="S61" s="5">
        <f ca="1">IFERROR(IF(H61=1,IF(VLOOKUP(K61,Inputs!$A$20:$G$29,5,FALSE)="Base Increase",VLOOKUP(K61,Inputs!$A$7:$G$16,5,FALSE),0),0),0)</f>
        <v>0</v>
      </c>
      <c r="T61" s="5">
        <f ca="1">IFERROR(IF(I61=1,IF(VLOOKUP(K61,Inputs!$A$20:$G$29,6,FALSE)="Base Increase",VLOOKUP(K61,Inputs!$A$7:$G$16,6,FALSE),0),0),0)</f>
        <v>0</v>
      </c>
      <c r="U61" s="5">
        <f ca="1">IFERROR(IF(J61=1,IF(VLOOKUP(K61,Inputs!$A$20:$G$29,7,FALSE)="Base Increase",VLOOKUP(K61,Inputs!$A$7:$G$16,7,FALSE),0),0),0)</f>
        <v>0</v>
      </c>
      <c r="V61" s="5">
        <f t="shared" ca="1" si="2"/>
        <v>0</v>
      </c>
      <c r="W61" s="5">
        <f t="shared" ca="1" si="3"/>
        <v>0</v>
      </c>
      <c r="X61" s="5">
        <f t="shared" ca="1" si="4"/>
        <v>0</v>
      </c>
      <c r="Y61" s="5">
        <f t="shared" ca="1" si="5"/>
        <v>0</v>
      </c>
      <c r="Z61" s="5">
        <f ca="1">IF(AND(K61&lt;=4,X61&gt;Inputs!$B$32),MAX(C61,Inputs!$B$32),X61)</f>
        <v>0</v>
      </c>
      <c r="AA61" s="5">
        <f ca="1">IF(AND(K61&lt;=4,Y61&gt;Inputs!$B$32),MAX(C61,Inputs!$B$32),Y61)</f>
        <v>0</v>
      </c>
      <c r="AB61" s="5">
        <f ca="1">IF(AND(K61&lt;=7,Z61&gt;Inputs!$B$33),MAX(C61,Inputs!$B$33),Z61)</f>
        <v>0</v>
      </c>
      <c r="AC61" s="5">
        <f ca="1">IF(Y61&gt;Inputs!$B$34,Inputs!$B$34,AA61)</f>
        <v>0</v>
      </c>
      <c r="AD61" s="5">
        <f ca="1">IF(AB61&gt;Inputs!$B$34,Inputs!$B$34,AB61)</f>
        <v>0</v>
      </c>
      <c r="AE61" s="5">
        <f ca="1">IF(AC61&gt;Inputs!$B$34,Inputs!$B$34,AC61)</f>
        <v>0</v>
      </c>
      <c r="AF61" s="11">
        <f ca="1">IF(AND(E61=1,G61=0),Inputs!$B$3,AD61)</f>
        <v>0</v>
      </c>
      <c r="AG61" s="11">
        <f ca="1">IF(AND(E61=1,G61=0),Inputs!$B$3,AE61)</f>
        <v>0</v>
      </c>
    </row>
    <row r="62" spans="1:33" x14ac:dyDescent="0.25">
      <c r="A62" s="1">
        <f>'Salary and Rating'!A63</f>
        <v>0</v>
      </c>
      <c r="B62" s="1">
        <f>'Salary and Rating'!B63</f>
        <v>0</v>
      </c>
      <c r="C62" s="13">
        <f ca="1">'2013-2014'!AF62</f>
        <v>0</v>
      </c>
      <c r="D62" s="44">
        <f ca="1">IF('2013-2014'!G62=0,0,'2013-2014'!D62+1)</f>
        <v>0</v>
      </c>
      <c r="E62" s="5">
        <f>'2012-2013'!E62</f>
        <v>0</v>
      </c>
      <c r="F62" s="42">
        <f ca="1">IF('Salary and Rating'!G63=1,VLOOKUP(D62,'Attrition Probabilities'!$A$5:$E$45,2,TRUE),IF('Salary and Rating'!G63=2,VLOOKUP(D62,'Attrition Probabilities'!$A$5:$E$45,3,TRUE),IF('Salary and Rating'!G63=3,VLOOKUP(D62,'Attrition Probabilities'!$A$5:$E$45,4,TRUE),IF('Salary and Rating'!G63=4,VLOOKUP(D62,'Attrition Probabilities'!$A$5:$E$45,5,TRUE),0))))</f>
        <v>0</v>
      </c>
      <c r="G62" s="5">
        <f t="shared" ca="1" si="0"/>
        <v>0</v>
      </c>
      <c r="H62" s="5">
        <f t="shared" ca="1" si="1"/>
        <v>0</v>
      </c>
      <c r="I62" s="5">
        <f ca="1">IF(E62=0,0,IF(RAND()&lt;'Demand Component Probability'!$B$4,1,0))</f>
        <v>0</v>
      </c>
      <c r="J62" s="5">
        <f ca="1">IF(E62=0,0,IF(RAND()&lt;'Demand Component Probability'!$B$6,1,0))</f>
        <v>0</v>
      </c>
      <c r="K62" s="5">
        <f ca="1">'Salary and Rating'!M63</f>
        <v>0</v>
      </c>
      <c r="L62" s="5">
        <f ca="1">IFERROR(IF(VLOOKUP(K62,Inputs!$A$20:$G$29,3,FALSE)="Stipend Award",VLOOKUP(K62,Inputs!$A$7:$G$16,3,FALSE),0),0)</f>
        <v>0</v>
      </c>
      <c r="M62" s="5">
        <f ca="1">IFERROR(IF(VLOOKUP(K62,Inputs!$A$20:$G$29,4,FALSE)="Stipend Award",VLOOKUP(K62,Inputs!$A$7:$G$16,4,FALSE),0),0)</f>
        <v>0</v>
      </c>
      <c r="N62" s="5">
        <f ca="1">IFERROR(IF(H62=1,IF(VLOOKUP(K62,Inputs!$A$20:$G$29,5,FALSE)="Stipend Award",VLOOKUP(K62,Inputs!$A$7:$G$16,5,FALSE),0),0),0)</f>
        <v>0</v>
      </c>
      <c r="O62" s="5">
        <f ca="1">IFERROR(IF(I62=1,IF(VLOOKUP(K62,Inputs!$A$20:$G$29,6,FALSE)="Stipend Award",VLOOKUP(K62,Inputs!$A$7:$G$16,6,FALSE),0),0),0)</f>
        <v>0</v>
      </c>
      <c r="P62" s="5">
        <f ca="1">IFERROR(IF(J62=1,IF(VLOOKUP(K62,Inputs!$A$20:$G$29,7,FALSE)="Stipend Award",VLOOKUP(K62,Inputs!$A$7:$G$16,7,FALSE),0),0),0)</f>
        <v>0</v>
      </c>
      <c r="Q62" s="5">
        <f ca="1">IFERROR(IF(VLOOKUP(K62,Inputs!$A$20:$G$29,3,FALSE)="Base Increase",VLOOKUP(K62,Inputs!$A$7:$G$16,3,FALSE),0),0)</f>
        <v>0</v>
      </c>
      <c r="R62" s="5">
        <f ca="1">IFERROR(IF(VLOOKUP(K62,Inputs!$A$20:$G$29,4,FALSE)="Base Increase",VLOOKUP(K62,Inputs!$A$7:$G$16,4,FALSE),0),0)</f>
        <v>0</v>
      </c>
      <c r="S62" s="5">
        <f ca="1">IFERROR(IF(H62=1,IF(VLOOKUP(K62,Inputs!$A$20:$G$29,5,FALSE)="Base Increase",VLOOKUP(K62,Inputs!$A$7:$G$16,5,FALSE),0),0),0)</f>
        <v>0</v>
      </c>
      <c r="T62" s="5">
        <f ca="1">IFERROR(IF(I62=1,IF(VLOOKUP(K62,Inputs!$A$20:$G$29,6,FALSE)="Base Increase",VLOOKUP(K62,Inputs!$A$7:$G$16,6,FALSE),0),0),0)</f>
        <v>0</v>
      </c>
      <c r="U62" s="5">
        <f ca="1">IFERROR(IF(J62=1,IF(VLOOKUP(K62,Inputs!$A$20:$G$29,7,FALSE)="Base Increase",VLOOKUP(K62,Inputs!$A$7:$G$16,7,FALSE),0),0),0)</f>
        <v>0</v>
      </c>
      <c r="V62" s="5">
        <f t="shared" ca="1" si="2"/>
        <v>0</v>
      </c>
      <c r="W62" s="5">
        <f t="shared" ca="1" si="3"/>
        <v>0</v>
      </c>
      <c r="X62" s="5">
        <f t="shared" ca="1" si="4"/>
        <v>0</v>
      </c>
      <c r="Y62" s="5">
        <f t="shared" ca="1" si="5"/>
        <v>0</v>
      </c>
      <c r="Z62" s="5">
        <f ca="1">IF(AND(K62&lt;=4,X62&gt;Inputs!$B$32),MAX(C62,Inputs!$B$32),X62)</f>
        <v>0</v>
      </c>
      <c r="AA62" s="5">
        <f ca="1">IF(AND(K62&lt;=4,Y62&gt;Inputs!$B$32),MAX(C62,Inputs!$B$32),Y62)</f>
        <v>0</v>
      </c>
      <c r="AB62" s="5">
        <f ca="1">IF(AND(K62&lt;=7,Z62&gt;Inputs!$B$33),MAX(C62,Inputs!$B$33),Z62)</f>
        <v>0</v>
      </c>
      <c r="AC62" s="5">
        <f ca="1">IF(Y62&gt;Inputs!$B$34,Inputs!$B$34,AA62)</f>
        <v>0</v>
      </c>
      <c r="AD62" s="5">
        <f ca="1">IF(AB62&gt;Inputs!$B$34,Inputs!$B$34,AB62)</f>
        <v>0</v>
      </c>
      <c r="AE62" s="5">
        <f ca="1">IF(AC62&gt;Inputs!$B$34,Inputs!$B$34,AC62)</f>
        <v>0</v>
      </c>
      <c r="AF62" s="11">
        <f ca="1">IF(AND(E62=1,G62=0),Inputs!$B$3,AD62)</f>
        <v>0</v>
      </c>
      <c r="AG62" s="11">
        <f ca="1">IF(AND(E62=1,G62=0),Inputs!$B$3,AE62)</f>
        <v>0</v>
      </c>
    </row>
    <row r="63" spans="1:33" x14ac:dyDescent="0.25">
      <c r="A63" s="1">
        <f>'Salary and Rating'!A64</f>
        <v>0</v>
      </c>
      <c r="B63" s="1">
        <f>'Salary and Rating'!B64</f>
        <v>0</v>
      </c>
      <c r="C63" s="13">
        <f ca="1">'2013-2014'!AF63</f>
        <v>0</v>
      </c>
      <c r="D63" s="44">
        <f ca="1">IF('2013-2014'!G63=0,0,'2013-2014'!D63+1)</f>
        <v>0</v>
      </c>
      <c r="E63" s="5">
        <f>'2012-2013'!E63</f>
        <v>0</v>
      </c>
      <c r="F63" s="42">
        <f ca="1">IF('Salary and Rating'!G64=1,VLOOKUP(D63,'Attrition Probabilities'!$A$5:$E$45,2,TRUE),IF('Salary and Rating'!G64=2,VLOOKUP(D63,'Attrition Probabilities'!$A$5:$E$45,3,TRUE),IF('Salary and Rating'!G64=3,VLOOKUP(D63,'Attrition Probabilities'!$A$5:$E$45,4,TRUE),IF('Salary and Rating'!G64=4,VLOOKUP(D63,'Attrition Probabilities'!$A$5:$E$45,5,TRUE),0))))</f>
        <v>0</v>
      </c>
      <c r="G63" s="5">
        <f t="shared" ca="1" si="0"/>
        <v>0</v>
      </c>
      <c r="H63" s="5">
        <f t="shared" ca="1" si="1"/>
        <v>0</v>
      </c>
      <c r="I63" s="5">
        <f ca="1">IF(E63=0,0,IF(RAND()&lt;'Demand Component Probability'!$B$4,1,0))</f>
        <v>0</v>
      </c>
      <c r="J63" s="5">
        <f ca="1">IF(E63=0,0,IF(RAND()&lt;'Demand Component Probability'!$B$6,1,0))</f>
        <v>0</v>
      </c>
      <c r="K63" s="5">
        <f ca="1">'Salary and Rating'!M64</f>
        <v>0</v>
      </c>
      <c r="L63" s="5">
        <f ca="1">IFERROR(IF(VLOOKUP(K63,Inputs!$A$20:$G$29,3,FALSE)="Stipend Award",VLOOKUP(K63,Inputs!$A$7:$G$16,3,FALSE),0),0)</f>
        <v>0</v>
      </c>
      <c r="M63" s="5">
        <f ca="1">IFERROR(IF(VLOOKUP(K63,Inputs!$A$20:$G$29,4,FALSE)="Stipend Award",VLOOKUP(K63,Inputs!$A$7:$G$16,4,FALSE),0),0)</f>
        <v>0</v>
      </c>
      <c r="N63" s="5">
        <f ca="1">IFERROR(IF(H63=1,IF(VLOOKUP(K63,Inputs!$A$20:$G$29,5,FALSE)="Stipend Award",VLOOKUP(K63,Inputs!$A$7:$G$16,5,FALSE),0),0),0)</f>
        <v>0</v>
      </c>
      <c r="O63" s="5">
        <f ca="1">IFERROR(IF(I63=1,IF(VLOOKUP(K63,Inputs!$A$20:$G$29,6,FALSE)="Stipend Award",VLOOKUP(K63,Inputs!$A$7:$G$16,6,FALSE),0),0),0)</f>
        <v>0</v>
      </c>
      <c r="P63" s="5">
        <f ca="1">IFERROR(IF(J63=1,IF(VLOOKUP(K63,Inputs!$A$20:$G$29,7,FALSE)="Stipend Award",VLOOKUP(K63,Inputs!$A$7:$G$16,7,FALSE),0),0),0)</f>
        <v>0</v>
      </c>
      <c r="Q63" s="5">
        <f ca="1">IFERROR(IF(VLOOKUP(K63,Inputs!$A$20:$G$29,3,FALSE)="Base Increase",VLOOKUP(K63,Inputs!$A$7:$G$16,3,FALSE),0),0)</f>
        <v>0</v>
      </c>
      <c r="R63" s="5">
        <f ca="1">IFERROR(IF(VLOOKUP(K63,Inputs!$A$20:$G$29,4,FALSE)="Base Increase",VLOOKUP(K63,Inputs!$A$7:$G$16,4,FALSE),0),0)</f>
        <v>0</v>
      </c>
      <c r="S63" s="5">
        <f ca="1">IFERROR(IF(H63=1,IF(VLOOKUP(K63,Inputs!$A$20:$G$29,5,FALSE)="Base Increase",VLOOKUP(K63,Inputs!$A$7:$G$16,5,FALSE),0),0),0)</f>
        <v>0</v>
      </c>
      <c r="T63" s="5">
        <f ca="1">IFERROR(IF(I63=1,IF(VLOOKUP(K63,Inputs!$A$20:$G$29,6,FALSE)="Base Increase",VLOOKUP(K63,Inputs!$A$7:$G$16,6,FALSE),0),0),0)</f>
        <v>0</v>
      </c>
      <c r="U63" s="5">
        <f ca="1">IFERROR(IF(J63=1,IF(VLOOKUP(K63,Inputs!$A$20:$G$29,7,FALSE)="Base Increase",VLOOKUP(K63,Inputs!$A$7:$G$16,7,FALSE),0),0),0)</f>
        <v>0</v>
      </c>
      <c r="V63" s="5">
        <f t="shared" ca="1" si="2"/>
        <v>0</v>
      </c>
      <c r="W63" s="5">
        <f t="shared" ca="1" si="3"/>
        <v>0</v>
      </c>
      <c r="X63" s="5">
        <f t="shared" ca="1" si="4"/>
        <v>0</v>
      </c>
      <c r="Y63" s="5">
        <f t="shared" ca="1" si="5"/>
        <v>0</v>
      </c>
      <c r="Z63" s="5">
        <f ca="1">IF(AND(K63&lt;=4,X63&gt;Inputs!$B$32),MAX(C63,Inputs!$B$32),X63)</f>
        <v>0</v>
      </c>
      <c r="AA63" s="5">
        <f ca="1">IF(AND(K63&lt;=4,Y63&gt;Inputs!$B$32),MAX(C63,Inputs!$B$32),Y63)</f>
        <v>0</v>
      </c>
      <c r="AB63" s="5">
        <f ca="1">IF(AND(K63&lt;=7,Z63&gt;Inputs!$B$33),MAX(C63,Inputs!$B$33),Z63)</f>
        <v>0</v>
      </c>
      <c r="AC63" s="5">
        <f ca="1">IF(Y63&gt;Inputs!$B$34,Inputs!$B$34,AA63)</f>
        <v>0</v>
      </c>
      <c r="AD63" s="5">
        <f ca="1">IF(AB63&gt;Inputs!$B$34,Inputs!$B$34,AB63)</f>
        <v>0</v>
      </c>
      <c r="AE63" s="5">
        <f ca="1">IF(AC63&gt;Inputs!$B$34,Inputs!$B$34,AC63)</f>
        <v>0</v>
      </c>
      <c r="AF63" s="11">
        <f ca="1">IF(AND(E63=1,G63=0),Inputs!$B$3,AD63)</f>
        <v>0</v>
      </c>
      <c r="AG63" s="11">
        <f ca="1">IF(AND(E63=1,G63=0),Inputs!$B$3,AE63)</f>
        <v>0</v>
      </c>
    </row>
    <row r="64" spans="1:33" x14ac:dyDescent="0.25">
      <c r="A64" s="1">
        <f>'Salary and Rating'!A65</f>
        <v>0</v>
      </c>
      <c r="B64" s="1">
        <f>'Salary and Rating'!B65</f>
        <v>0</v>
      </c>
      <c r="C64" s="13">
        <f ca="1">'2013-2014'!AF64</f>
        <v>0</v>
      </c>
      <c r="D64" s="44">
        <f ca="1">IF('2013-2014'!G64=0,0,'2013-2014'!D64+1)</f>
        <v>0</v>
      </c>
      <c r="E64" s="5">
        <f>'2012-2013'!E64</f>
        <v>0</v>
      </c>
      <c r="F64" s="42">
        <f ca="1">IF('Salary and Rating'!G65=1,VLOOKUP(D64,'Attrition Probabilities'!$A$5:$E$45,2,TRUE),IF('Salary and Rating'!G65=2,VLOOKUP(D64,'Attrition Probabilities'!$A$5:$E$45,3,TRUE),IF('Salary and Rating'!G65=3,VLOOKUP(D64,'Attrition Probabilities'!$A$5:$E$45,4,TRUE),IF('Salary and Rating'!G65=4,VLOOKUP(D64,'Attrition Probabilities'!$A$5:$E$45,5,TRUE),0))))</f>
        <v>0</v>
      </c>
      <c r="G64" s="5">
        <f t="shared" ca="1" si="0"/>
        <v>0</v>
      </c>
      <c r="H64" s="5">
        <f t="shared" ca="1" si="1"/>
        <v>0</v>
      </c>
      <c r="I64" s="5">
        <f ca="1">IF(E64=0,0,IF(RAND()&lt;'Demand Component Probability'!$B$4,1,0))</f>
        <v>0</v>
      </c>
      <c r="J64" s="5">
        <f ca="1">IF(E64=0,0,IF(RAND()&lt;'Demand Component Probability'!$B$6,1,0))</f>
        <v>0</v>
      </c>
      <c r="K64" s="5">
        <f ca="1">'Salary and Rating'!M65</f>
        <v>0</v>
      </c>
      <c r="L64" s="5">
        <f ca="1">IFERROR(IF(VLOOKUP(K64,Inputs!$A$20:$G$29,3,FALSE)="Stipend Award",VLOOKUP(K64,Inputs!$A$7:$G$16,3,FALSE),0),0)</f>
        <v>0</v>
      </c>
      <c r="M64" s="5">
        <f ca="1">IFERROR(IF(VLOOKUP(K64,Inputs!$A$20:$G$29,4,FALSE)="Stipend Award",VLOOKUP(K64,Inputs!$A$7:$G$16,4,FALSE),0),0)</f>
        <v>0</v>
      </c>
      <c r="N64" s="5">
        <f ca="1">IFERROR(IF(H64=1,IF(VLOOKUP(K64,Inputs!$A$20:$G$29,5,FALSE)="Stipend Award",VLOOKUP(K64,Inputs!$A$7:$G$16,5,FALSE),0),0),0)</f>
        <v>0</v>
      </c>
      <c r="O64" s="5">
        <f ca="1">IFERROR(IF(I64=1,IF(VLOOKUP(K64,Inputs!$A$20:$G$29,6,FALSE)="Stipend Award",VLOOKUP(K64,Inputs!$A$7:$G$16,6,FALSE),0),0),0)</f>
        <v>0</v>
      </c>
      <c r="P64" s="5">
        <f ca="1">IFERROR(IF(J64=1,IF(VLOOKUP(K64,Inputs!$A$20:$G$29,7,FALSE)="Stipend Award",VLOOKUP(K64,Inputs!$A$7:$G$16,7,FALSE),0),0),0)</f>
        <v>0</v>
      </c>
      <c r="Q64" s="5">
        <f ca="1">IFERROR(IF(VLOOKUP(K64,Inputs!$A$20:$G$29,3,FALSE)="Base Increase",VLOOKUP(K64,Inputs!$A$7:$G$16,3,FALSE),0),0)</f>
        <v>0</v>
      </c>
      <c r="R64" s="5">
        <f ca="1">IFERROR(IF(VLOOKUP(K64,Inputs!$A$20:$G$29,4,FALSE)="Base Increase",VLOOKUP(K64,Inputs!$A$7:$G$16,4,FALSE),0),0)</f>
        <v>0</v>
      </c>
      <c r="S64" s="5">
        <f ca="1">IFERROR(IF(H64=1,IF(VLOOKUP(K64,Inputs!$A$20:$G$29,5,FALSE)="Base Increase",VLOOKUP(K64,Inputs!$A$7:$G$16,5,FALSE),0),0),0)</f>
        <v>0</v>
      </c>
      <c r="T64" s="5">
        <f ca="1">IFERROR(IF(I64=1,IF(VLOOKUP(K64,Inputs!$A$20:$G$29,6,FALSE)="Base Increase",VLOOKUP(K64,Inputs!$A$7:$G$16,6,FALSE),0),0),0)</f>
        <v>0</v>
      </c>
      <c r="U64" s="5">
        <f ca="1">IFERROR(IF(J64=1,IF(VLOOKUP(K64,Inputs!$A$20:$G$29,7,FALSE)="Base Increase",VLOOKUP(K64,Inputs!$A$7:$G$16,7,FALSE),0),0),0)</f>
        <v>0</v>
      </c>
      <c r="V64" s="5">
        <f t="shared" ca="1" si="2"/>
        <v>0</v>
      </c>
      <c r="W64" s="5">
        <f t="shared" ca="1" si="3"/>
        <v>0</v>
      </c>
      <c r="X64" s="5">
        <f t="shared" ca="1" si="4"/>
        <v>0</v>
      </c>
      <c r="Y64" s="5">
        <f t="shared" ca="1" si="5"/>
        <v>0</v>
      </c>
      <c r="Z64" s="5">
        <f ca="1">IF(AND(K64&lt;=4,X64&gt;Inputs!$B$32),MAX(C64,Inputs!$B$32),X64)</f>
        <v>0</v>
      </c>
      <c r="AA64" s="5">
        <f ca="1">IF(AND(K64&lt;=4,Y64&gt;Inputs!$B$32),MAX(C64,Inputs!$B$32),Y64)</f>
        <v>0</v>
      </c>
      <c r="AB64" s="5">
        <f ca="1">IF(AND(K64&lt;=7,Z64&gt;Inputs!$B$33),MAX(C64,Inputs!$B$33),Z64)</f>
        <v>0</v>
      </c>
      <c r="AC64" s="5">
        <f ca="1">IF(Y64&gt;Inputs!$B$34,Inputs!$B$34,AA64)</f>
        <v>0</v>
      </c>
      <c r="AD64" s="5">
        <f ca="1">IF(AB64&gt;Inputs!$B$34,Inputs!$B$34,AB64)</f>
        <v>0</v>
      </c>
      <c r="AE64" s="5">
        <f ca="1">IF(AC64&gt;Inputs!$B$34,Inputs!$B$34,AC64)</f>
        <v>0</v>
      </c>
      <c r="AF64" s="11">
        <f ca="1">IF(AND(E64=1,G64=0),Inputs!$B$3,AD64)</f>
        <v>0</v>
      </c>
      <c r="AG64" s="11">
        <f ca="1">IF(AND(E64=1,G64=0),Inputs!$B$3,AE64)</f>
        <v>0</v>
      </c>
    </row>
    <row r="65" spans="1:33" x14ac:dyDescent="0.25">
      <c r="A65" s="1">
        <f>'Salary and Rating'!A66</f>
        <v>0</v>
      </c>
      <c r="B65" s="1">
        <f>'Salary and Rating'!B66</f>
        <v>0</v>
      </c>
      <c r="C65" s="13">
        <f ca="1">'2013-2014'!AF65</f>
        <v>0</v>
      </c>
      <c r="D65" s="44">
        <f ca="1">IF('2013-2014'!G65=0,0,'2013-2014'!D65+1)</f>
        <v>0</v>
      </c>
      <c r="E65" s="5">
        <f>'2012-2013'!E65</f>
        <v>0</v>
      </c>
      <c r="F65" s="42">
        <f ca="1">IF('Salary and Rating'!G66=1,VLOOKUP(D65,'Attrition Probabilities'!$A$5:$E$45,2,TRUE),IF('Salary and Rating'!G66=2,VLOOKUP(D65,'Attrition Probabilities'!$A$5:$E$45,3,TRUE),IF('Salary and Rating'!G66=3,VLOOKUP(D65,'Attrition Probabilities'!$A$5:$E$45,4,TRUE),IF('Salary and Rating'!G66=4,VLOOKUP(D65,'Attrition Probabilities'!$A$5:$E$45,5,TRUE),0))))</f>
        <v>0</v>
      </c>
      <c r="G65" s="5">
        <f t="shared" ca="1" si="0"/>
        <v>0</v>
      </c>
      <c r="H65" s="5">
        <f t="shared" ca="1" si="1"/>
        <v>0</v>
      </c>
      <c r="I65" s="5">
        <f ca="1">IF(E65=0,0,IF(RAND()&lt;'Demand Component Probability'!$B$4,1,0))</f>
        <v>0</v>
      </c>
      <c r="J65" s="5">
        <f ca="1">IF(E65=0,0,IF(RAND()&lt;'Demand Component Probability'!$B$6,1,0))</f>
        <v>0</v>
      </c>
      <c r="K65" s="5">
        <f ca="1">'Salary and Rating'!M66</f>
        <v>0</v>
      </c>
      <c r="L65" s="5">
        <f ca="1">IFERROR(IF(VLOOKUP(K65,Inputs!$A$20:$G$29,3,FALSE)="Stipend Award",VLOOKUP(K65,Inputs!$A$7:$G$16,3,FALSE),0),0)</f>
        <v>0</v>
      </c>
      <c r="M65" s="5">
        <f ca="1">IFERROR(IF(VLOOKUP(K65,Inputs!$A$20:$G$29,4,FALSE)="Stipend Award",VLOOKUP(K65,Inputs!$A$7:$G$16,4,FALSE),0),0)</f>
        <v>0</v>
      </c>
      <c r="N65" s="5">
        <f ca="1">IFERROR(IF(H65=1,IF(VLOOKUP(K65,Inputs!$A$20:$G$29,5,FALSE)="Stipend Award",VLOOKUP(K65,Inputs!$A$7:$G$16,5,FALSE),0),0),0)</f>
        <v>0</v>
      </c>
      <c r="O65" s="5">
        <f ca="1">IFERROR(IF(I65=1,IF(VLOOKUP(K65,Inputs!$A$20:$G$29,6,FALSE)="Stipend Award",VLOOKUP(K65,Inputs!$A$7:$G$16,6,FALSE),0),0),0)</f>
        <v>0</v>
      </c>
      <c r="P65" s="5">
        <f ca="1">IFERROR(IF(J65=1,IF(VLOOKUP(K65,Inputs!$A$20:$G$29,7,FALSE)="Stipend Award",VLOOKUP(K65,Inputs!$A$7:$G$16,7,FALSE),0),0),0)</f>
        <v>0</v>
      </c>
      <c r="Q65" s="5">
        <f ca="1">IFERROR(IF(VLOOKUP(K65,Inputs!$A$20:$G$29,3,FALSE)="Base Increase",VLOOKUP(K65,Inputs!$A$7:$G$16,3,FALSE),0),0)</f>
        <v>0</v>
      </c>
      <c r="R65" s="5">
        <f ca="1">IFERROR(IF(VLOOKUP(K65,Inputs!$A$20:$G$29,4,FALSE)="Base Increase",VLOOKUP(K65,Inputs!$A$7:$G$16,4,FALSE),0),0)</f>
        <v>0</v>
      </c>
      <c r="S65" s="5">
        <f ca="1">IFERROR(IF(H65=1,IF(VLOOKUP(K65,Inputs!$A$20:$G$29,5,FALSE)="Base Increase",VLOOKUP(K65,Inputs!$A$7:$G$16,5,FALSE),0),0),0)</f>
        <v>0</v>
      </c>
      <c r="T65" s="5">
        <f ca="1">IFERROR(IF(I65=1,IF(VLOOKUP(K65,Inputs!$A$20:$G$29,6,FALSE)="Base Increase",VLOOKUP(K65,Inputs!$A$7:$G$16,6,FALSE),0),0),0)</f>
        <v>0</v>
      </c>
      <c r="U65" s="5">
        <f ca="1">IFERROR(IF(J65=1,IF(VLOOKUP(K65,Inputs!$A$20:$G$29,7,FALSE)="Base Increase",VLOOKUP(K65,Inputs!$A$7:$G$16,7,FALSE),0),0),0)</f>
        <v>0</v>
      </c>
      <c r="V65" s="5">
        <f t="shared" ca="1" si="2"/>
        <v>0</v>
      </c>
      <c r="W65" s="5">
        <f t="shared" ca="1" si="3"/>
        <v>0</v>
      </c>
      <c r="X65" s="5">
        <f t="shared" ca="1" si="4"/>
        <v>0</v>
      </c>
      <c r="Y65" s="5">
        <f t="shared" ca="1" si="5"/>
        <v>0</v>
      </c>
      <c r="Z65" s="5">
        <f ca="1">IF(AND(K65&lt;=4,X65&gt;Inputs!$B$32),MAX(C65,Inputs!$B$32),X65)</f>
        <v>0</v>
      </c>
      <c r="AA65" s="5">
        <f ca="1">IF(AND(K65&lt;=4,Y65&gt;Inputs!$B$32),MAX(C65,Inputs!$B$32),Y65)</f>
        <v>0</v>
      </c>
      <c r="AB65" s="5">
        <f ca="1">IF(AND(K65&lt;=7,Z65&gt;Inputs!$B$33),MAX(C65,Inputs!$B$33),Z65)</f>
        <v>0</v>
      </c>
      <c r="AC65" s="5">
        <f ca="1">IF(Y65&gt;Inputs!$B$34,Inputs!$B$34,AA65)</f>
        <v>0</v>
      </c>
      <c r="AD65" s="5">
        <f ca="1">IF(AB65&gt;Inputs!$B$34,Inputs!$B$34,AB65)</f>
        <v>0</v>
      </c>
      <c r="AE65" s="5">
        <f ca="1">IF(AC65&gt;Inputs!$B$34,Inputs!$B$34,AC65)</f>
        <v>0</v>
      </c>
      <c r="AF65" s="11">
        <f ca="1">IF(AND(E65=1,G65=0),Inputs!$B$3,AD65)</f>
        <v>0</v>
      </c>
      <c r="AG65" s="11">
        <f ca="1">IF(AND(E65=1,G65=0),Inputs!$B$3,AE65)</f>
        <v>0</v>
      </c>
    </row>
    <row r="66" spans="1:33" x14ac:dyDescent="0.25">
      <c r="A66" s="1">
        <f>'Salary and Rating'!A67</f>
        <v>0</v>
      </c>
      <c r="B66" s="1">
        <f>'Salary and Rating'!B67</f>
        <v>0</v>
      </c>
      <c r="C66" s="13">
        <f ca="1">'2013-2014'!AF66</f>
        <v>0</v>
      </c>
      <c r="D66" s="44">
        <f ca="1">IF('2013-2014'!G66=0,0,'2013-2014'!D66+1)</f>
        <v>0</v>
      </c>
      <c r="E66" s="5">
        <f>'2012-2013'!E66</f>
        <v>0</v>
      </c>
      <c r="F66" s="42">
        <f ca="1">IF('Salary and Rating'!G67=1,VLOOKUP(D66,'Attrition Probabilities'!$A$5:$E$45,2,TRUE),IF('Salary and Rating'!G67=2,VLOOKUP(D66,'Attrition Probabilities'!$A$5:$E$45,3,TRUE),IF('Salary and Rating'!G67=3,VLOOKUP(D66,'Attrition Probabilities'!$A$5:$E$45,4,TRUE),IF('Salary and Rating'!G67=4,VLOOKUP(D66,'Attrition Probabilities'!$A$5:$E$45,5,TRUE),0))))</f>
        <v>0</v>
      </c>
      <c r="G66" s="5">
        <f t="shared" ca="1" si="0"/>
        <v>0</v>
      </c>
      <c r="H66" s="5">
        <f t="shared" ca="1" si="1"/>
        <v>0</v>
      </c>
      <c r="I66" s="5">
        <f ca="1">IF(E66=0,0,IF(RAND()&lt;'Demand Component Probability'!$B$4,1,0))</f>
        <v>0</v>
      </c>
      <c r="J66" s="5">
        <f ca="1">IF(E66=0,0,IF(RAND()&lt;'Demand Component Probability'!$B$6,1,0))</f>
        <v>0</v>
      </c>
      <c r="K66" s="5">
        <f ca="1">'Salary and Rating'!M67</f>
        <v>0</v>
      </c>
      <c r="L66" s="5">
        <f ca="1">IFERROR(IF(VLOOKUP(K66,Inputs!$A$20:$G$29,3,FALSE)="Stipend Award",VLOOKUP(K66,Inputs!$A$7:$G$16,3,FALSE),0),0)</f>
        <v>0</v>
      </c>
      <c r="M66" s="5">
        <f ca="1">IFERROR(IF(VLOOKUP(K66,Inputs!$A$20:$G$29,4,FALSE)="Stipend Award",VLOOKUP(K66,Inputs!$A$7:$G$16,4,FALSE),0),0)</f>
        <v>0</v>
      </c>
      <c r="N66" s="5">
        <f ca="1">IFERROR(IF(H66=1,IF(VLOOKUP(K66,Inputs!$A$20:$G$29,5,FALSE)="Stipend Award",VLOOKUP(K66,Inputs!$A$7:$G$16,5,FALSE),0),0),0)</f>
        <v>0</v>
      </c>
      <c r="O66" s="5">
        <f ca="1">IFERROR(IF(I66=1,IF(VLOOKUP(K66,Inputs!$A$20:$G$29,6,FALSE)="Stipend Award",VLOOKUP(K66,Inputs!$A$7:$G$16,6,FALSE),0),0),0)</f>
        <v>0</v>
      </c>
      <c r="P66" s="5">
        <f ca="1">IFERROR(IF(J66=1,IF(VLOOKUP(K66,Inputs!$A$20:$G$29,7,FALSE)="Stipend Award",VLOOKUP(K66,Inputs!$A$7:$G$16,7,FALSE),0),0),0)</f>
        <v>0</v>
      </c>
      <c r="Q66" s="5">
        <f ca="1">IFERROR(IF(VLOOKUP(K66,Inputs!$A$20:$G$29,3,FALSE)="Base Increase",VLOOKUP(K66,Inputs!$A$7:$G$16,3,FALSE),0),0)</f>
        <v>0</v>
      </c>
      <c r="R66" s="5">
        <f ca="1">IFERROR(IF(VLOOKUP(K66,Inputs!$A$20:$G$29,4,FALSE)="Base Increase",VLOOKUP(K66,Inputs!$A$7:$G$16,4,FALSE),0),0)</f>
        <v>0</v>
      </c>
      <c r="S66" s="5">
        <f ca="1">IFERROR(IF(H66=1,IF(VLOOKUP(K66,Inputs!$A$20:$G$29,5,FALSE)="Base Increase",VLOOKUP(K66,Inputs!$A$7:$G$16,5,FALSE),0),0),0)</f>
        <v>0</v>
      </c>
      <c r="T66" s="5">
        <f ca="1">IFERROR(IF(I66=1,IF(VLOOKUP(K66,Inputs!$A$20:$G$29,6,FALSE)="Base Increase",VLOOKUP(K66,Inputs!$A$7:$G$16,6,FALSE),0),0),0)</f>
        <v>0</v>
      </c>
      <c r="U66" s="5">
        <f ca="1">IFERROR(IF(J66=1,IF(VLOOKUP(K66,Inputs!$A$20:$G$29,7,FALSE)="Base Increase",VLOOKUP(K66,Inputs!$A$7:$G$16,7,FALSE),0),0),0)</f>
        <v>0</v>
      </c>
      <c r="V66" s="5">
        <f t="shared" ca="1" si="2"/>
        <v>0</v>
      </c>
      <c r="W66" s="5">
        <f t="shared" ca="1" si="3"/>
        <v>0</v>
      </c>
      <c r="X66" s="5">
        <f t="shared" ca="1" si="4"/>
        <v>0</v>
      </c>
      <c r="Y66" s="5">
        <f t="shared" ca="1" si="5"/>
        <v>0</v>
      </c>
      <c r="Z66" s="5">
        <f ca="1">IF(AND(K66&lt;=4,X66&gt;Inputs!$B$32),MAX(C66,Inputs!$B$32),X66)</f>
        <v>0</v>
      </c>
      <c r="AA66" s="5">
        <f ca="1">IF(AND(K66&lt;=4,Y66&gt;Inputs!$B$32),MAX(C66,Inputs!$B$32),Y66)</f>
        <v>0</v>
      </c>
      <c r="AB66" s="5">
        <f ca="1">IF(AND(K66&lt;=7,Z66&gt;Inputs!$B$33),MAX(C66,Inputs!$B$33),Z66)</f>
        <v>0</v>
      </c>
      <c r="AC66" s="5">
        <f ca="1">IF(Y66&gt;Inputs!$B$34,Inputs!$B$34,AA66)</f>
        <v>0</v>
      </c>
      <c r="AD66" s="5">
        <f ca="1">IF(AB66&gt;Inputs!$B$34,Inputs!$B$34,AB66)</f>
        <v>0</v>
      </c>
      <c r="AE66" s="5">
        <f ca="1">IF(AC66&gt;Inputs!$B$34,Inputs!$B$34,AC66)</f>
        <v>0</v>
      </c>
      <c r="AF66" s="11">
        <f ca="1">IF(AND(E66=1,G66=0),Inputs!$B$3,AD66)</f>
        <v>0</v>
      </c>
      <c r="AG66" s="11">
        <f ca="1">IF(AND(E66=1,G66=0),Inputs!$B$3,AE66)</f>
        <v>0</v>
      </c>
    </row>
    <row r="67" spans="1:33" x14ac:dyDescent="0.25">
      <c r="A67" s="1">
        <f>'Salary and Rating'!A68</f>
        <v>0</v>
      </c>
      <c r="B67" s="1">
        <f>'Salary and Rating'!B68</f>
        <v>0</v>
      </c>
      <c r="C67" s="13">
        <f ca="1">'2013-2014'!AF67</f>
        <v>0</v>
      </c>
      <c r="D67" s="44">
        <f ca="1">IF('2013-2014'!G67=0,0,'2013-2014'!D67+1)</f>
        <v>0</v>
      </c>
      <c r="E67" s="5">
        <f>'2012-2013'!E67</f>
        <v>0</v>
      </c>
      <c r="F67" s="42">
        <f ca="1">IF('Salary and Rating'!G68=1,VLOOKUP(D67,'Attrition Probabilities'!$A$5:$E$45,2,TRUE),IF('Salary and Rating'!G68=2,VLOOKUP(D67,'Attrition Probabilities'!$A$5:$E$45,3,TRUE),IF('Salary and Rating'!G68=3,VLOOKUP(D67,'Attrition Probabilities'!$A$5:$E$45,4,TRUE),IF('Salary and Rating'!G68=4,VLOOKUP(D67,'Attrition Probabilities'!$A$5:$E$45,5,TRUE),0))))</f>
        <v>0</v>
      </c>
      <c r="G67" s="5">
        <f t="shared" ca="1" si="0"/>
        <v>0</v>
      </c>
      <c r="H67" s="5">
        <f t="shared" ca="1" si="1"/>
        <v>0</v>
      </c>
      <c r="I67" s="5">
        <f ca="1">IF(E67=0,0,IF(RAND()&lt;'Demand Component Probability'!$B$4,1,0))</f>
        <v>0</v>
      </c>
      <c r="J67" s="5">
        <f ca="1">IF(E67=0,0,IF(RAND()&lt;'Demand Component Probability'!$B$6,1,0))</f>
        <v>0</v>
      </c>
      <c r="K67" s="5">
        <f ca="1">'Salary and Rating'!M68</f>
        <v>0</v>
      </c>
      <c r="L67" s="5">
        <f ca="1">IFERROR(IF(VLOOKUP(K67,Inputs!$A$20:$G$29,3,FALSE)="Stipend Award",VLOOKUP(K67,Inputs!$A$7:$G$16,3,FALSE),0),0)</f>
        <v>0</v>
      </c>
      <c r="M67" s="5">
        <f ca="1">IFERROR(IF(VLOOKUP(K67,Inputs!$A$20:$G$29,4,FALSE)="Stipend Award",VLOOKUP(K67,Inputs!$A$7:$G$16,4,FALSE),0),0)</f>
        <v>0</v>
      </c>
      <c r="N67" s="5">
        <f ca="1">IFERROR(IF(H67=1,IF(VLOOKUP(K67,Inputs!$A$20:$G$29,5,FALSE)="Stipend Award",VLOOKUP(K67,Inputs!$A$7:$G$16,5,FALSE),0),0),0)</f>
        <v>0</v>
      </c>
      <c r="O67" s="5">
        <f ca="1">IFERROR(IF(I67=1,IF(VLOOKUP(K67,Inputs!$A$20:$G$29,6,FALSE)="Stipend Award",VLOOKUP(K67,Inputs!$A$7:$G$16,6,FALSE),0),0),0)</f>
        <v>0</v>
      </c>
      <c r="P67" s="5">
        <f ca="1">IFERROR(IF(J67=1,IF(VLOOKUP(K67,Inputs!$A$20:$G$29,7,FALSE)="Stipend Award",VLOOKUP(K67,Inputs!$A$7:$G$16,7,FALSE),0),0),0)</f>
        <v>0</v>
      </c>
      <c r="Q67" s="5">
        <f ca="1">IFERROR(IF(VLOOKUP(K67,Inputs!$A$20:$G$29,3,FALSE)="Base Increase",VLOOKUP(K67,Inputs!$A$7:$G$16,3,FALSE),0),0)</f>
        <v>0</v>
      </c>
      <c r="R67" s="5">
        <f ca="1">IFERROR(IF(VLOOKUP(K67,Inputs!$A$20:$G$29,4,FALSE)="Base Increase",VLOOKUP(K67,Inputs!$A$7:$G$16,4,FALSE),0),0)</f>
        <v>0</v>
      </c>
      <c r="S67" s="5">
        <f ca="1">IFERROR(IF(H67=1,IF(VLOOKUP(K67,Inputs!$A$20:$G$29,5,FALSE)="Base Increase",VLOOKUP(K67,Inputs!$A$7:$G$16,5,FALSE),0),0),0)</f>
        <v>0</v>
      </c>
      <c r="T67" s="5">
        <f ca="1">IFERROR(IF(I67=1,IF(VLOOKUP(K67,Inputs!$A$20:$G$29,6,FALSE)="Base Increase",VLOOKUP(K67,Inputs!$A$7:$G$16,6,FALSE),0),0),0)</f>
        <v>0</v>
      </c>
      <c r="U67" s="5">
        <f ca="1">IFERROR(IF(J67=1,IF(VLOOKUP(K67,Inputs!$A$20:$G$29,7,FALSE)="Base Increase",VLOOKUP(K67,Inputs!$A$7:$G$16,7,FALSE),0),0),0)</f>
        <v>0</v>
      </c>
      <c r="V67" s="5">
        <f t="shared" ca="1" si="2"/>
        <v>0</v>
      </c>
      <c r="W67" s="5">
        <f t="shared" ca="1" si="3"/>
        <v>0</v>
      </c>
      <c r="X67" s="5">
        <f t="shared" ca="1" si="4"/>
        <v>0</v>
      </c>
      <c r="Y67" s="5">
        <f t="shared" ca="1" si="5"/>
        <v>0</v>
      </c>
      <c r="Z67" s="5">
        <f ca="1">IF(AND(K67&lt;=4,X67&gt;Inputs!$B$32),MAX(C67,Inputs!$B$32),X67)</f>
        <v>0</v>
      </c>
      <c r="AA67" s="5">
        <f ca="1">IF(AND(K67&lt;=4,Y67&gt;Inputs!$B$32),MAX(C67,Inputs!$B$32),Y67)</f>
        <v>0</v>
      </c>
      <c r="AB67" s="5">
        <f ca="1">IF(AND(K67&lt;=7,Z67&gt;Inputs!$B$33),MAX(C67,Inputs!$B$33),Z67)</f>
        <v>0</v>
      </c>
      <c r="AC67" s="5">
        <f ca="1">IF(Y67&gt;Inputs!$B$34,Inputs!$B$34,AA67)</f>
        <v>0</v>
      </c>
      <c r="AD67" s="5">
        <f ca="1">IF(AB67&gt;Inputs!$B$34,Inputs!$B$34,AB67)</f>
        <v>0</v>
      </c>
      <c r="AE67" s="5">
        <f ca="1">IF(AC67&gt;Inputs!$B$34,Inputs!$B$34,AC67)</f>
        <v>0</v>
      </c>
      <c r="AF67" s="11">
        <f ca="1">IF(AND(E67=1,G67=0),Inputs!$B$3,AD67)</f>
        <v>0</v>
      </c>
      <c r="AG67" s="11">
        <f ca="1">IF(AND(E67=1,G67=0),Inputs!$B$3,AE67)</f>
        <v>0</v>
      </c>
    </row>
    <row r="68" spans="1:33" x14ac:dyDescent="0.25">
      <c r="A68" s="1">
        <f>'Salary and Rating'!A69</f>
        <v>0</v>
      </c>
      <c r="B68" s="1">
        <f>'Salary and Rating'!B69</f>
        <v>0</v>
      </c>
      <c r="C68" s="13">
        <f ca="1">'2013-2014'!AF68</f>
        <v>0</v>
      </c>
      <c r="D68" s="44">
        <f ca="1">IF('2013-2014'!G68=0,0,'2013-2014'!D68+1)</f>
        <v>0</v>
      </c>
      <c r="E68" s="5">
        <f>'2012-2013'!E68</f>
        <v>0</v>
      </c>
      <c r="F68" s="42">
        <f ca="1">IF('Salary and Rating'!G69=1,VLOOKUP(D68,'Attrition Probabilities'!$A$5:$E$45,2,TRUE),IF('Salary and Rating'!G69=2,VLOOKUP(D68,'Attrition Probabilities'!$A$5:$E$45,3,TRUE),IF('Salary and Rating'!G69=3,VLOOKUP(D68,'Attrition Probabilities'!$A$5:$E$45,4,TRUE),IF('Salary and Rating'!G69=4,VLOOKUP(D68,'Attrition Probabilities'!$A$5:$E$45,5,TRUE),0))))</f>
        <v>0</v>
      </c>
      <c r="G68" s="5">
        <f t="shared" ca="1" si="0"/>
        <v>0</v>
      </c>
      <c r="H68" s="5">
        <f t="shared" ca="1" si="1"/>
        <v>0</v>
      </c>
      <c r="I68" s="5">
        <f ca="1">IF(E68=0,0,IF(RAND()&lt;'Demand Component Probability'!$B$4,1,0))</f>
        <v>0</v>
      </c>
      <c r="J68" s="5">
        <f ca="1">IF(E68=0,0,IF(RAND()&lt;'Demand Component Probability'!$B$6,1,0))</f>
        <v>0</v>
      </c>
      <c r="K68" s="5">
        <f ca="1">'Salary and Rating'!M69</f>
        <v>0</v>
      </c>
      <c r="L68" s="5">
        <f ca="1">IFERROR(IF(VLOOKUP(K68,Inputs!$A$20:$G$29,3,FALSE)="Stipend Award",VLOOKUP(K68,Inputs!$A$7:$G$16,3,FALSE),0),0)</f>
        <v>0</v>
      </c>
      <c r="M68" s="5">
        <f ca="1">IFERROR(IF(VLOOKUP(K68,Inputs!$A$20:$G$29,4,FALSE)="Stipend Award",VLOOKUP(K68,Inputs!$A$7:$G$16,4,FALSE),0),0)</f>
        <v>0</v>
      </c>
      <c r="N68" s="5">
        <f ca="1">IFERROR(IF(H68=1,IF(VLOOKUP(K68,Inputs!$A$20:$G$29,5,FALSE)="Stipend Award",VLOOKUP(K68,Inputs!$A$7:$G$16,5,FALSE),0),0),0)</f>
        <v>0</v>
      </c>
      <c r="O68" s="5">
        <f ca="1">IFERROR(IF(I68=1,IF(VLOOKUP(K68,Inputs!$A$20:$G$29,6,FALSE)="Stipend Award",VLOOKUP(K68,Inputs!$A$7:$G$16,6,FALSE),0),0),0)</f>
        <v>0</v>
      </c>
      <c r="P68" s="5">
        <f ca="1">IFERROR(IF(J68=1,IF(VLOOKUP(K68,Inputs!$A$20:$G$29,7,FALSE)="Stipend Award",VLOOKUP(K68,Inputs!$A$7:$G$16,7,FALSE),0),0),0)</f>
        <v>0</v>
      </c>
      <c r="Q68" s="5">
        <f ca="1">IFERROR(IF(VLOOKUP(K68,Inputs!$A$20:$G$29,3,FALSE)="Base Increase",VLOOKUP(K68,Inputs!$A$7:$G$16,3,FALSE),0),0)</f>
        <v>0</v>
      </c>
      <c r="R68" s="5">
        <f ca="1">IFERROR(IF(VLOOKUP(K68,Inputs!$A$20:$G$29,4,FALSE)="Base Increase",VLOOKUP(K68,Inputs!$A$7:$G$16,4,FALSE),0),0)</f>
        <v>0</v>
      </c>
      <c r="S68" s="5">
        <f ca="1">IFERROR(IF(H68=1,IF(VLOOKUP(K68,Inputs!$A$20:$G$29,5,FALSE)="Base Increase",VLOOKUP(K68,Inputs!$A$7:$G$16,5,FALSE),0),0),0)</f>
        <v>0</v>
      </c>
      <c r="T68" s="5">
        <f ca="1">IFERROR(IF(I68=1,IF(VLOOKUP(K68,Inputs!$A$20:$G$29,6,FALSE)="Base Increase",VLOOKUP(K68,Inputs!$A$7:$G$16,6,FALSE),0),0),0)</f>
        <v>0</v>
      </c>
      <c r="U68" s="5">
        <f ca="1">IFERROR(IF(J68=1,IF(VLOOKUP(K68,Inputs!$A$20:$G$29,7,FALSE)="Base Increase",VLOOKUP(K68,Inputs!$A$7:$G$16,7,FALSE),0),0),0)</f>
        <v>0</v>
      </c>
      <c r="V68" s="5">
        <f t="shared" ca="1" si="2"/>
        <v>0</v>
      </c>
      <c r="W68" s="5">
        <f t="shared" ca="1" si="3"/>
        <v>0</v>
      </c>
      <c r="X68" s="5">
        <f t="shared" ca="1" si="4"/>
        <v>0</v>
      </c>
      <c r="Y68" s="5">
        <f t="shared" ca="1" si="5"/>
        <v>0</v>
      </c>
      <c r="Z68" s="5">
        <f ca="1">IF(AND(K68&lt;=4,X68&gt;Inputs!$B$32),MAX(C68,Inputs!$B$32),X68)</f>
        <v>0</v>
      </c>
      <c r="AA68" s="5">
        <f ca="1">IF(AND(K68&lt;=4,Y68&gt;Inputs!$B$32),MAX(C68,Inputs!$B$32),Y68)</f>
        <v>0</v>
      </c>
      <c r="AB68" s="5">
        <f ca="1">IF(AND(K68&lt;=7,Z68&gt;Inputs!$B$33),MAX(C68,Inputs!$B$33),Z68)</f>
        <v>0</v>
      </c>
      <c r="AC68" s="5">
        <f ca="1">IF(Y68&gt;Inputs!$B$34,Inputs!$B$34,AA68)</f>
        <v>0</v>
      </c>
      <c r="AD68" s="5">
        <f ca="1">IF(AB68&gt;Inputs!$B$34,Inputs!$B$34,AB68)</f>
        <v>0</v>
      </c>
      <c r="AE68" s="5">
        <f ca="1">IF(AC68&gt;Inputs!$B$34,Inputs!$B$34,AC68)</f>
        <v>0</v>
      </c>
      <c r="AF68" s="11">
        <f ca="1">IF(AND(E68=1,G68=0),Inputs!$B$3,AD68)</f>
        <v>0</v>
      </c>
      <c r="AG68" s="11">
        <f ca="1">IF(AND(E68=1,G68=0),Inputs!$B$3,AE68)</f>
        <v>0</v>
      </c>
    </row>
    <row r="69" spans="1:33" x14ac:dyDescent="0.25">
      <c r="A69" s="1">
        <f>'Salary and Rating'!A70</f>
        <v>0</v>
      </c>
      <c r="B69" s="1">
        <f>'Salary and Rating'!B70</f>
        <v>0</v>
      </c>
      <c r="C69" s="13">
        <f ca="1">'2013-2014'!AF69</f>
        <v>0</v>
      </c>
      <c r="D69" s="44">
        <f ca="1">IF('2013-2014'!G69=0,0,'2013-2014'!D69+1)</f>
        <v>0</v>
      </c>
      <c r="E69" s="5">
        <f>'2012-2013'!E69</f>
        <v>0</v>
      </c>
      <c r="F69" s="42">
        <f ca="1">IF('Salary and Rating'!G70=1,VLOOKUP(D69,'Attrition Probabilities'!$A$5:$E$45,2,TRUE),IF('Salary and Rating'!G70=2,VLOOKUP(D69,'Attrition Probabilities'!$A$5:$E$45,3,TRUE),IF('Salary and Rating'!G70=3,VLOOKUP(D69,'Attrition Probabilities'!$A$5:$E$45,4,TRUE),IF('Salary and Rating'!G70=4,VLOOKUP(D69,'Attrition Probabilities'!$A$5:$E$45,5,TRUE),0))))</f>
        <v>0</v>
      </c>
      <c r="G69" s="5">
        <f t="shared" ref="G69:G132" ca="1" si="6">IF(E69=0,0,IF(RAND()&lt;F69,0,1))</f>
        <v>0</v>
      </c>
      <c r="H69" s="5">
        <f t="shared" ref="H69:H132" ca="1" si="7">IF(E69=0,0,IF(RAND()&lt;F69,0,1))</f>
        <v>0</v>
      </c>
      <c r="I69" s="5">
        <f ca="1">IF(E69=0,0,IF(RAND()&lt;'Demand Component Probability'!$B$4,1,0))</f>
        <v>0</v>
      </c>
      <c r="J69" s="5">
        <f ca="1">IF(E69=0,0,IF(RAND()&lt;'Demand Component Probability'!$B$6,1,0))</f>
        <v>0</v>
      </c>
      <c r="K69" s="5">
        <f ca="1">'Salary and Rating'!M70</f>
        <v>0</v>
      </c>
      <c r="L69" s="5">
        <f ca="1">IFERROR(IF(VLOOKUP(K69,Inputs!$A$20:$G$29,3,FALSE)="Stipend Award",VLOOKUP(K69,Inputs!$A$7:$G$16,3,FALSE),0),0)</f>
        <v>0</v>
      </c>
      <c r="M69" s="5">
        <f ca="1">IFERROR(IF(VLOOKUP(K69,Inputs!$A$20:$G$29,4,FALSE)="Stipend Award",VLOOKUP(K69,Inputs!$A$7:$G$16,4,FALSE),0),0)</f>
        <v>0</v>
      </c>
      <c r="N69" s="5">
        <f ca="1">IFERROR(IF(H69=1,IF(VLOOKUP(K69,Inputs!$A$20:$G$29,5,FALSE)="Stipend Award",VLOOKUP(K69,Inputs!$A$7:$G$16,5,FALSE),0),0),0)</f>
        <v>0</v>
      </c>
      <c r="O69" s="5">
        <f ca="1">IFERROR(IF(I69=1,IF(VLOOKUP(K69,Inputs!$A$20:$G$29,6,FALSE)="Stipend Award",VLOOKUP(K69,Inputs!$A$7:$G$16,6,FALSE),0),0),0)</f>
        <v>0</v>
      </c>
      <c r="P69" s="5">
        <f ca="1">IFERROR(IF(J69=1,IF(VLOOKUP(K69,Inputs!$A$20:$G$29,7,FALSE)="Stipend Award",VLOOKUP(K69,Inputs!$A$7:$G$16,7,FALSE),0),0),0)</f>
        <v>0</v>
      </c>
      <c r="Q69" s="5">
        <f ca="1">IFERROR(IF(VLOOKUP(K69,Inputs!$A$20:$G$29,3,FALSE)="Base Increase",VLOOKUP(K69,Inputs!$A$7:$G$16,3,FALSE),0),0)</f>
        <v>0</v>
      </c>
      <c r="R69" s="5">
        <f ca="1">IFERROR(IF(VLOOKUP(K69,Inputs!$A$20:$G$29,4,FALSE)="Base Increase",VLOOKUP(K69,Inputs!$A$7:$G$16,4,FALSE),0),0)</f>
        <v>0</v>
      </c>
      <c r="S69" s="5">
        <f ca="1">IFERROR(IF(H69=1,IF(VLOOKUP(K69,Inputs!$A$20:$G$29,5,FALSE)="Base Increase",VLOOKUP(K69,Inputs!$A$7:$G$16,5,FALSE),0),0),0)</f>
        <v>0</v>
      </c>
      <c r="T69" s="5">
        <f ca="1">IFERROR(IF(I69=1,IF(VLOOKUP(K69,Inputs!$A$20:$G$29,6,FALSE)="Base Increase",VLOOKUP(K69,Inputs!$A$7:$G$16,6,FALSE),0),0),0)</f>
        <v>0</v>
      </c>
      <c r="U69" s="5">
        <f ca="1">IFERROR(IF(J69=1,IF(VLOOKUP(K69,Inputs!$A$20:$G$29,7,FALSE)="Base Increase",VLOOKUP(K69,Inputs!$A$7:$G$16,7,FALSE),0),0),0)</f>
        <v>0</v>
      </c>
      <c r="V69" s="5">
        <f t="shared" ref="V69:V132" ca="1" si="8">SUM(L69:P69)</f>
        <v>0</v>
      </c>
      <c r="W69" s="5">
        <f t="shared" ref="W69:W132" ca="1" si="9">SUM(Q69:U69)</f>
        <v>0</v>
      </c>
      <c r="X69" s="5">
        <f t="shared" ref="X69:X132" ca="1" si="10">W69+C69</f>
        <v>0</v>
      </c>
      <c r="Y69" s="5">
        <f t="shared" ref="Y69:Y132" ca="1" si="11">W69+V69+C69</f>
        <v>0</v>
      </c>
      <c r="Z69" s="5">
        <f ca="1">IF(AND(K69&lt;=4,X69&gt;Inputs!$B$32),MAX(C69,Inputs!$B$32),X69)</f>
        <v>0</v>
      </c>
      <c r="AA69" s="5">
        <f ca="1">IF(AND(K69&lt;=4,Y69&gt;Inputs!$B$32),MAX(C69,Inputs!$B$32),Y69)</f>
        <v>0</v>
      </c>
      <c r="AB69" s="5">
        <f ca="1">IF(AND(K69&lt;=7,Z69&gt;Inputs!$B$33),MAX(C69,Inputs!$B$33),Z69)</f>
        <v>0</v>
      </c>
      <c r="AC69" s="5">
        <f ca="1">IF(Y69&gt;Inputs!$B$34,Inputs!$B$34,AA69)</f>
        <v>0</v>
      </c>
      <c r="AD69" s="5">
        <f ca="1">IF(AB69&gt;Inputs!$B$34,Inputs!$B$34,AB69)</f>
        <v>0</v>
      </c>
      <c r="AE69" s="5">
        <f ca="1">IF(AC69&gt;Inputs!$B$34,Inputs!$B$34,AC69)</f>
        <v>0</v>
      </c>
      <c r="AF69" s="11">
        <f ca="1">IF(AND(E69=1,G69=0),Inputs!$B$3,AD69)</f>
        <v>0</v>
      </c>
      <c r="AG69" s="11">
        <f ca="1">IF(AND(E69=1,G69=0),Inputs!$B$3,AE69)</f>
        <v>0</v>
      </c>
    </row>
    <row r="70" spans="1:33" x14ac:dyDescent="0.25">
      <c r="A70" s="1">
        <f>'Salary and Rating'!A71</f>
        <v>0</v>
      </c>
      <c r="B70" s="1">
        <f>'Salary and Rating'!B71</f>
        <v>0</v>
      </c>
      <c r="C70" s="13">
        <f ca="1">'2013-2014'!AF70</f>
        <v>0</v>
      </c>
      <c r="D70" s="44">
        <f ca="1">IF('2013-2014'!G70=0,0,'2013-2014'!D70+1)</f>
        <v>0</v>
      </c>
      <c r="E70" s="5">
        <f>'2012-2013'!E70</f>
        <v>0</v>
      </c>
      <c r="F70" s="42">
        <f ca="1">IF('Salary and Rating'!G71=1,VLOOKUP(D70,'Attrition Probabilities'!$A$5:$E$45,2,TRUE),IF('Salary and Rating'!G71=2,VLOOKUP(D70,'Attrition Probabilities'!$A$5:$E$45,3,TRUE),IF('Salary and Rating'!G71=3,VLOOKUP(D70,'Attrition Probabilities'!$A$5:$E$45,4,TRUE),IF('Salary and Rating'!G71=4,VLOOKUP(D70,'Attrition Probabilities'!$A$5:$E$45,5,TRUE),0))))</f>
        <v>0</v>
      </c>
      <c r="G70" s="5">
        <f t="shared" ca="1" si="6"/>
        <v>0</v>
      </c>
      <c r="H70" s="5">
        <f t="shared" ca="1" si="7"/>
        <v>0</v>
      </c>
      <c r="I70" s="5">
        <f ca="1">IF(E70=0,0,IF(RAND()&lt;'Demand Component Probability'!$B$4,1,0))</f>
        <v>0</v>
      </c>
      <c r="J70" s="5">
        <f ca="1">IF(E70=0,0,IF(RAND()&lt;'Demand Component Probability'!$B$6,1,0))</f>
        <v>0</v>
      </c>
      <c r="K70" s="5">
        <f ca="1">'Salary and Rating'!M71</f>
        <v>0</v>
      </c>
      <c r="L70" s="5">
        <f ca="1">IFERROR(IF(VLOOKUP(K70,Inputs!$A$20:$G$29,3,FALSE)="Stipend Award",VLOOKUP(K70,Inputs!$A$7:$G$16,3,FALSE),0),0)</f>
        <v>0</v>
      </c>
      <c r="M70" s="5">
        <f ca="1">IFERROR(IF(VLOOKUP(K70,Inputs!$A$20:$G$29,4,FALSE)="Stipend Award",VLOOKUP(K70,Inputs!$A$7:$G$16,4,FALSE),0),0)</f>
        <v>0</v>
      </c>
      <c r="N70" s="5">
        <f ca="1">IFERROR(IF(H70=1,IF(VLOOKUP(K70,Inputs!$A$20:$G$29,5,FALSE)="Stipend Award",VLOOKUP(K70,Inputs!$A$7:$G$16,5,FALSE),0),0),0)</f>
        <v>0</v>
      </c>
      <c r="O70" s="5">
        <f ca="1">IFERROR(IF(I70=1,IF(VLOOKUP(K70,Inputs!$A$20:$G$29,6,FALSE)="Stipend Award",VLOOKUP(K70,Inputs!$A$7:$G$16,6,FALSE),0),0),0)</f>
        <v>0</v>
      </c>
      <c r="P70" s="5">
        <f ca="1">IFERROR(IF(J70=1,IF(VLOOKUP(K70,Inputs!$A$20:$G$29,7,FALSE)="Stipend Award",VLOOKUP(K70,Inputs!$A$7:$G$16,7,FALSE),0),0),0)</f>
        <v>0</v>
      </c>
      <c r="Q70" s="5">
        <f ca="1">IFERROR(IF(VLOOKUP(K70,Inputs!$A$20:$G$29,3,FALSE)="Base Increase",VLOOKUP(K70,Inputs!$A$7:$G$16,3,FALSE),0),0)</f>
        <v>0</v>
      </c>
      <c r="R70" s="5">
        <f ca="1">IFERROR(IF(VLOOKUP(K70,Inputs!$A$20:$G$29,4,FALSE)="Base Increase",VLOOKUP(K70,Inputs!$A$7:$G$16,4,FALSE),0),0)</f>
        <v>0</v>
      </c>
      <c r="S70" s="5">
        <f ca="1">IFERROR(IF(H70=1,IF(VLOOKUP(K70,Inputs!$A$20:$G$29,5,FALSE)="Base Increase",VLOOKUP(K70,Inputs!$A$7:$G$16,5,FALSE),0),0),0)</f>
        <v>0</v>
      </c>
      <c r="T70" s="5">
        <f ca="1">IFERROR(IF(I70=1,IF(VLOOKUP(K70,Inputs!$A$20:$G$29,6,FALSE)="Base Increase",VLOOKUP(K70,Inputs!$A$7:$G$16,6,FALSE),0),0),0)</f>
        <v>0</v>
      </c>
      <c r="U70" s="5">
        <f ca="1">IFERROR(IF(J70=1,IF(VLOOKUP(K70,Inputs!$A$20:$G$29,7,FALSE)="Base Increase",VLOOKUP(K70,Inputs!$A$7:$G$16,7,FALSE),0),0),0)</f>
        <v>0</v>
      </c>
      <c r="V70" s="5">
        <f t="shared" ca="1" si="8"/>
        <v>0</v>
      </c>
      <c r="W70" s="5">
        <f t="shared" ca="1" si="9"/>
        <v>0</v>
      </c>
      <c r="X70" s="5">
        <f t="shared" ca="1" si="10"/>
        <v>0</v>
      </c>
      <c r="Y70" s="5">
        <f t="shared" ca="1" si="11"/>
        <v>0</v>
      </c>
      <c r="Z70" s="5">
        <f ca="1">IF(AND(K70&lt;=4,X70&gt;Inputs!$B$32),MAX(C70,Inputs!$B$32),X70)</f>
        <v>0</v>
      </c>
      <c r="AA70" s="5">
        <f ca="1">IF(AND(K70&lt;=4,Y70&gt;Inputs!$B$32),MAX(C70,Inputs!$B$32),Y70)</f>
        <v>0</v>
      </c>
      <c r="AB70" s="5">
        <f ca="1">IF(AND(K70&lt;=7,Z70&gt;Inputs!$B$33),MAX(C70,Inputs!$B$33),Z70)</f>
        <v>0</v>
      </c>
      <c r="AC70" s="5">
        <f ca="1">IF(Y70&gt;Inputs!$B$34,Inputs!$B$34,AA70)</f>
        <v>0</v>
      </c>
      <c r="AD70" s="5">
        <f ca="1">IF(AB70&gt;Inputs!$B$34,Inputs!$B$34,AB70)</f>
        <v>0</v>
      </c>
      <c r="AE70" s="5">
        <f ca="1">IF(AC70&gt;Inputs!$B$34,Inputs!$B$34,AC70)</f>
        <v>0</v>
      </c>
      <c r="AF70" s="11">
        <f ca="1">IF(AND(E70=1,G70=0),Inputs!$B$3,AD70)</f>
        <v>0</v>
      </c>
      <c r="AG70" s="11">
        <f ca="1">IF(AND(E70=1,G70=0),Inputs!$B$3,AE70)</f>
        <v>0</v>
      </c>
    </row>
    <row r="71" spans="1:33" x14ac:dyDescent="0.25">
      <c r="A71" s="1">
        <f>'Salary and Rating'!A72</f>
        <v>0</v>
      </c>
      <c r="B71" s="1">
        <f>'Salary and Rating'!B72</f>
        <v>0</v>
      </c>
      <c r="C71" s="13">
        <f ca="1">'2013-2014'!AF71</f>
        <v>0</v>
      </c>
      <c r="D71" s="44">
        <f ca="1">IF('2013-2014'!G71=0,0,'2013-2014'!D71+1)</f>
        <v>0</v>
      </c>
      <c r="E71" s="5">
        <f>'2012-2013'!E71</f>
        <v>0</v>
      </c>
      <c r="F71" s="42">
        <f ca="1">IF('Salary and Rating'!G72=1,VLOOKUP(D71,'Attrition Probabilities'!$A$5:$E$45,2,TRUE),IF('Salary and Rating'!G72=2,VLOOKUP(D71,'Attrition Probabilities'!$A$5:$E$45,3,TRUE),IF('Salary and Rating'!G72=3,VLOOKUP(D71,'Attrition Probabilities'!$A$5:$E$45,4,TRUE),IF('Salary and Rating'!G72=4,VLOOKUP(D71,'Attrition Probabilities'!$A$5:$E$45,5,TRUE),0))))</f>
        <v>0</v>
      </c>
      <c r="G71" s="5">
        <f t="shared" ca="1" si="6"/>
        <v>0</v>
      </c>
      <c r="H71" s="5">
        <f t="shared" ca="1" si="7"/>
        <v>0</v>
      </c>
      <c r="I71" s="5">
        <f ca="1">IF(E71=0,0,IF(RAND()&lt;'Demand Component Probability'!$B$4,1,0))</f>
        <v>0</v>
      </c>
      <c r="J71" s="5">
        <f ca="1">IF(E71=0,0,IF(RAND()&lt;'Demand Component Probability'!$B$6,1,0))</f>
        <v>0</v>
      </c>
      <c r="K71" s="5">
        <f ca="1">'Salary and Rating'!M72</f>
        <v>0</v>
      </c>
      <c r="L71" s="5">
        <f ca="1">IFERROR(IF(VLOOKUP(K71,Inputs!$A$20:$G$29,3,FALSE)="Stipend Award",VLOOKUP(K71,Inputs!$A$7:$G$16,3,FALSE),0),0)</f>
        <v>0</v>
      </c>
      <c r="M71" s="5">
        <f ca="1">IFERROR(IF(VLOOKUP(K71,Inputs!$A$20:$G$29,4,FALSE)="Stipend Award",VLOOKUP(K71,Inputs!$A$7:$G$16,4,FALSE),0),0)</f>
        <v>0</v>
      </c>
      <c r="N71" s="5">
        <f ca="1">IFERROR(IF(H71=1,IF(VLOOKUP(K71,Inputs!$A$20:$G$29,5,FALSE)="Stipend Award",VLOOKUP(K71,Inputs!$A$7:$G$16,5,FALSE),0),0),0)</f>
        <v>0</v>
      </c>
      <c r="O71" s="5">
        <f ca="1">IFERROR(IF(I71=1,IF(VLOOKUP(K71,Inputs!$A$20:$G$29,6,FALSE)="Stipend Award",VLOOKUP(K71,Inputs!$A$7:$G$16,6,FALSE),0),0),0)</f>
        <v>0</v>
      </c>
      <c r="P71" s="5">
        <f ca="1">IFERROR(IF(J71=1,IF(VLOOKUP(K71,Inputs!$A$20:$G$29,7,FALSE)="Stipend Award",VLOOKUP(K71,Inputs!$A$7:$G$16,7,FALSE),0),0),0)</f>
        <v>0</v>
      </c>
      <c r="Q71" s="5">
        <f ca="1">IFERROR(IF(VLOOKUP(K71,Inputs!$A$20:$G$29,3,FALSE)="Base Increase",VLOOKUP(K71,Inputs!$A$7:$G$16,3,FALSE),0),0)</f>
        <v>0</v>
      </c>
      <c r="R71" s="5">
        <f ca="1">IFERROR(IF(VLOOKUP(K71,Inputs!$A$20:$G$29,4,FALSE)="Base Increase",VLOOKUP(K71,Inputs!$A$7:$G$16,4,FALSE),0),0)</f>
        <v>0</v>
      </c>
      <c r="S71" s="5">
        <f ca="1">IFERROR(IF(H71=1,IF(VLOOKUP(K71,Inputs!$A$20:$G$29,5,FALSE)="Base Increase",VLOOKUP(K71,Inputs!$A$7:$G$16,5,FALSE),0),0),0)</f>
        <v>0</v>
      </c>
      <c r="T71" s="5">
        <f ca="1">IFERROR(IF(I71=1,IF(VLOOKUP(K71,Inputs!$A$20:$G$29,6,FALSE)="Base Increase",VLOOKUP(K71,Inputs!$A$7:$G$16,6,FALSE),0),0),0)</f>
        <v>0</v>
      </c>
      <c r="U71" s="5">
        <f ca="1">IFERROR(IF(J71=1,IF(VLOOKUP(K71,Inputs!$A$20:$G$29,7,FALSE)="Base Increase",VLOOKUP(K71,Inputs!$A$7:$G$16,7,FALSE),0),0),0)</f>
        <v>0</v>
      </c>
      <c r="V71" s="5">
        <f t="shared" ca="1" si="8"/>
        <v>0</v>
      </c>
      <c r="W71" s="5">
        <f t="shared" ca="1" si="9"/>
        <v>0</v>
      </c>
      <c r="X71" s="5">
        <f t="shared" ca="1" si="10"/>
        <v>0</v>
      </c>
      <c r="Y71" s="5">
        <f t="shared" ca="1" si="11"/>
        <v>0</v>
      </c>
      <c r="Z71" s="5">
        <f ca="1">IF(AND(K71&lt;=4,X71&gt;Inputs!$B$32),MAX(C71,Inputs!$B$32),X71)</f>
        <v>0</v>
      </c>
      <c r="AA71" s="5">
        <f ca="1">IF(AND(K71&lt;=4,Y71&gt;Inputs!$B$32),MAX(C71,Inputs!$B$32),Y71)</f>
        <v>0</v>
      </c>
      <c r="AB71" s="5">
        <f ca="1">IF(AND(K71&lt;=7,Z71&gt;Inputs!$B$33),MAX(C71,Inputs!$B$33),Z71)</f>
        <v>0</v>
      </c>
      <c r="AC71" s="5">
        <f ca="1">IF(Y71&gt;Inputs!$B$34,Inputs!$B$34,AA71)</f>
        <v>0</v>
      </c>
      <c r="AD71" s="5">
        <f ca="1">IF(AB71&gt;Inputs!$B$34,Inputs!$B$34,AB71)</f>
        <v>0</v>
      </c>
      <c r="AE71" s="5">
        <f ca="1">IF(AC71&gt;Inputs!$B$34,Inputs!$B$34,AC71)</f>
        <v>0</v>
      </c>
      <c r="AF71" s="11">
        <f ca="1">IF(AND(E71=1,G71=0),Inputs!$B$3,AD71)</f>
        <v>0</v>
      </c>
      <c r="AG71" s="11">
        <f ca="1">IF(AND(E71=1,G71=0),Inputs!$B$3,AE71)</f>
        <v>0</v>
      </c>
    </row>
    <row r="72" spans="1:33" x14ac:dyDescent="0.25">
      <c r="A72" s="1">
        <f>'Salary and Rating'!A73</f>
        <v>0</v>
      </c>
      <c r="B72" s="1">
        <f>'Salary and Rating'!B73</f>
        <v>0</v>
      </c>
      <c r="C72" s="13">
        <f ca="1">'2013-2014'!AF72</f>
        <v>0</v>
      </c>
      <c r="D72" s="44">
        <f ca="1">IF('2013-2014'!G72=0,0,'2013-2014'!D72+1)</f>
        <v>0</v>
      </c>
      <c r="E72" s="5">
        <f>'2012-2013'!E72</f>
        <v>0</v>
      </c>
      <c r="F72" s="42">
        <f ca="1">IF('Salary and Rating'!G73=1,VLOOKUP(D72,'Attrition Probabilities'!$A$5:$E$45,2,TRUE),IF('Salary and Rating'!G73=2,VLOOKUP(D72,'Attrition Probabilities'!$A$5:$E$45,3,TRUE),IF('Salary and Rating'!G73=3,VLOOKUP(D72,'Attrition Probabilities'!$A$5:$E$45,4,TRUE),IF('Salary and Rating'!G73=4,VLOOKUP(D72,'Attrition Probabilities'!$A$5:$E$45,5,TRUE),0))))</f>
        <v>0</v>
      </c>
      <c r="G72" s="5">
        <f t="shared" ca="1" si="6"/>
        <v>0</v>
      </c>
      <c r="H72" s="5">
        <f t="shared" ca="1" si="7"/>
        <v>0</v>
      </c>
      <c r="I72" s="5">
        <f ca="1">IF(E72=0,0,IF(RAND()&lt;'Demand Component Probability'!$B$4,1,0))</f>
        <v>0</v>
      </c>
      <c r="J72" s="5">
        <f ca="1">IF(E72=0,0,IF(RAND()&lt;'Demand Component Probability'!$B$6,1,0))</f>
        <v>0</v>
      </c>
      <c r="K72" s="5">
        <f ca="1">'Salary and Rating'!M73</f>
        <v>0</v>
      </c>
      <c r="L72" s="5">
        <f ca="1">IFERROR(IF(VLOOKUP(K72,Inputs!$A$20:$G$29,3,FALSE)="Stipend Award",VLOOKUP(K72,Inputs!$A$7:$G$16,3,FALSE),0),0)</f>
        <v>0</v>
      </c>
      <c r="M72" s="5">
        <f ca="1">IFERROR(IF(VLOOKUP(K72,Inputs!$A$20:$G$29,4,FALSE)="Stipend Award",VLOOKUP(K72,Inputs!$A$7:$G$16,4,FALSE),0),0)</f>
        <v>0</v>
      </c>
      <c r="N72" s="5">
        <f ca="1">IFERROR(IF(H72=1,IF(VLOOKUP(K72,Inputs!$A$20:$G$29,5,FALSE)="Stipend Award",VLOOKUP(K72,Inputs!$A$7:$G$16,5,FALSE),0),0),0)</f>
        <v>0</v>
      </c>
      <c r="O72" s="5">
        <f ca="1">IFERROR(IF(I72=1,IF(VLOOKUP(K72,Inputs!$A$20:$G$29,6,FALSE)="Stipend Award",VLOOKUP(K72,Inputs!$A$7:$G$16,6,FALSE),0),0),0)</f>
        <v>0</v>
      </c>
      <c r="P72" s="5">
        <f ca="1">IFERROR(IF(J72=1,IF(VLOOKUP(K72,Inputs!$A$20:$G$29,7,FALSE)="Stipend Award",VLOOKUP(K72,Inputs!$A$7:$G$16,7,FALSE),0),0),0)</f>
        <v>0</v>
      </c>
      <c r="Q72" s="5">
        <f ca="1">IFERROR(IF(VLOOKUP(K72,Inputs!$A$20:$G$29,3,FALSE)="Base Increase",VLOOKUP(K72,Inputs!$A$7:$G$16,3,FALSE),0),0)</f>
        <v>0</v>
      </c>
      <c r="R72" s="5">
        <f ca="1">IFERROR(IF(VLOOKUP(K72,Inputs!$A$20:$G$29,4,FALSE)="Base Increase",VLOOKUP(K72,Inputs!$A$7:$G$16,4,FALSE),0),0)</f>
        <v>0</v>
      </c>
      <c r="S72" s="5">
        <f ca="1">IFERROR(IF(H72=1,IF(VLOOKUP(K72,Inputs!$A$20:$G$29,5,FALSE)="Base Increase",VLOOKUP(K72,Inputs!$A$7:$G$16,5,FALSE),0),0),0)</f>
        <v>0</v>
      </c>
      <c r="T72" s="5">
        <f ca="1">IFERROR(IF(I72=1,IF(VLOOKUP(K72,Inputs!$A$20:$G$29,6,FALSE)="Base Increase",VLOOKUP(K72,Inputs!$A$7:$G$16,6,FALSE),0),0),0)</f>
        <v>0</v>
      </c>
      <c r="U72" s="5">
        <f ca="1">IFERROR(IF(J72=1,IF(VLOOKUP(K72,Inputs!$A$20:$G$29,7,FALSE)="Base Increase",VLOOKUP(K72,Inputs!$A$7:$G$16,7,FALSE),0),0),0)</f>
        <v>0</v>
      </c>
      <c r="V72" s="5">
        <f t="shared" ca="1" si="8"/>
        <v>0</v>
      </c>
      <c r="W72" s="5">
        <f t="shared" ca="1" si="9"/>
        <v>0</v>
      </c>
      <c r="X72" s="5">
        <f t="shared" ca="1" si="10"/>
        <v>0</v>
      </c>
      <c r="Y72" s="5">
        <f t="shared" ca="1" si="11"/>
        <v>0</v>
      </c>
      <c r="Z72" s="5">
        <f ca="1">IF(AND(K72&lt;=4,X72&gt;Inputs!$B$32),MAX(C72,Inputs!$B$32),X72)</f>
        <v>0</v>
      </c>
      <c r="AA72" s="5">
        <f ca="1">IF(AND(K72&lt;=4,Y72&gt;Inputs!$B$32),MAX(C72,Inputs!$B$32),Y72)</f>
        <v>0</v>
      </c>
      <c r="AB72" s="5">
        <f ca="1">IF(AND(K72&lt;=7,Z72&gt;Inputs!$B$33),MAX(C72,Inputs!$B$33),Z72)</f>
        <v>0</v>
      </c>
      <c r="AC72" s="5">
        <f ca="1">IF(Y72&gt;Inputs!$B$34,Inputs!$B$34,AA72)</f>
        <v>0</v>
      </c>
      <c r="AD72" s="5">
        <f ca="1">IF(AB72&gt;Inputs!$B$34,Inputs!$B$34,AB72)</f>
        <v>0</v>
      </c>
      <c r="AE72" s="5">
        <f ca="1">IF(AC72&gt;Inputs!$B$34,Inputs!$B$34,AC72)</f>
        <v>0</v>
      </c>
      <c r="AF72" s="11">
        <f ca="1">IF(AND(E72=1,G72=0),Inputs!$B$3,AD72)</f>
        <v>0</v>
      </c>
      <c r="AG72" s="11">
        <f ca="1">IF(AND(E72=1,G72=0),Inputs!$B$3,AE72)</f>
        <v>0</v>
      </c>
    </row>
    <row r="73" spans="1:33" x14ac:dyDescent="0.25">
      <c r="A73" s="1">
        <f>'Salary and Rating'!A74</f>
        <v>0</v>
      </c>
      <c r="B73" s="1">
        <f>'Salary and Rating'!B74</f>
        <v>0</v>
      </c>
      <c r="C73" s="13">
        <f ca="1">'2013-2014'!AF73</f>
        <v>0</v>
      </c>
      <c r="D73" s="44">
        <f ca="1">IF('2013-2014'!G73=0,0,'2013-2014'!D73+1)</f>
        <v>0</v>
      </c>
      <c r="E73" s="5">
        <f>'2012-2013'!E73</f>
        <v>0</v>
      </c>
      <c r="F73" s="42">
        <f ca="1">IF('Salary and Rating'!G74=1,VLOOKUP(D73,'Attrition Probabilities'!$A$5:$E$45,2,TRUE),IF('Salary and Rating'!G74=2,VLOOKUP(D73,'Attrition Probabilities'!$A$5:$E$45,3,TRUE),IF('Salary and Rating'!G74=3,VLOOKUP(D73,'Attrition Probabilities'!$A$5:$E$45,4,TRUE),IF('Salary and Rating'!G74=4,VLOOKUP(D73,'Attrition Probabilities'!$A$5:$E$45,5,TRUE),0))))</f>
        <v>0</v>
      </c>
      <c r="G73" s="5">
        <f t="shared" ca="1" si="6"/>
        <v>0</v>
      </c>
      <c r="H73" s="5">
        <f t="shared" ca="1" si="7"/>
        <v>0</v>
      </c>
      <c r="I73" s="5">
        <f ca="1">IF(E73=0,0,IF(RAND()&lt;'Demand Component Probability'!$B$4,1,0))</f>
        <v>0</v>
      </c>
      <c r="J73" s="5">
        <f ca="1">IF(E73=0,0,IF(RAND()&lt;'Demand Component Probability'!$B$6,1,0))</f>
        <v>0</v>
      </c>
      <c r="K73" s="5">
        <f ca="1">'Salary and Rating'!M74</f>
        <v>0</v>
      </c>
      <c r="L73" s="5">
        <f ca="1">IFERROR(IF(VLOOKUP(K73,Inputs!$A$20:$G$29,3,FALSE)="Stipend Award",VLOOKUP(K73,Inputs!$A$7:$G$16,3,FALSE),0),0)</f>
        <v>0</v>
      </c>
      <c r="M73" s="5">
        <f ca="1">IFERROR(IF(VLOOKUP(K73,Inputs!$A$20:$G$29,4,FALSE)="Stipend Award",VLOOKUP(K73,Inputs!$A$7:$G$16,4,FALSE),0),0)</f>
        <v>0</v>
      </c>
      <c r="N73" s="5">
        <f ca="1">IFERROR(IF(H73=1,IF(VLOOKUP(K73,Inputs!$A$20:$G$29,5,FALSE)="Stipend Award",VLOOKUP(K73,Inputs!$A$7:$G$16,5,FALSE),0),0),0)</f>
        <v>0</v>
      </c>
      <c r="O73" s="5">
        <f ca="1">IFERROR(IF(I73=1,IF(VLOOKUP(K73,Inputs!$A$20:$G$29,6,FALSE)="Stipend Award",VLOOKUP(K73,Inputs!$A$7:$G$16,6,FALSE),0),0),0)</f>
        <v>0</v>
      </c>
      <c r="P73" s="5">
        <f ca="1">IFERROR(IF(J73=1,IF(VLOOKUP(K73,Inputs!$A$20:$G$29,7,FALSE)="Stipend Award",VLOOKUP(K73,Inputs!$A$7:$G$16,7,FALSE),0),0),0)</f>
        <v>0</v>
      </c>
      <c r="Q73" s="5">
        <f ca="1">IFERROR(IF(VLOOKUP(K73,Inputs!$A$20:$G$29,3,FALSE)="Base Increase",VLOOKUP(K73,Inputs!$A$7:$G$16,3,FALSE),0),0)</f>
        <v>0</v>
      </c>
      <c r="R73" s="5">
        <f ca="1">IFERROR(IF(VLOOKUP(K73,Inputs!$A$20:$G$29,4,FALSE)="Base Increase",VLOOKUP(K73,Inputs!$A$7:$G$16,4,FALSE),0),0)</f>
        <v>0</v>
      </c>
      <c r="S73" s="5">
        <f ca="1">IFERROR(IF(H73=1,IF(VLOOKUP(K73,Inputs!$A$20:$G$29,5,FALSE)="Base Increase",VLOOKUP(K73,Inputs!$A$7:$G$16,5,FALSE),0),0),0)</f>
        <v>0</v>
      </c>
      <c r="T73" s="5">
        <f ca="1">IFERROR(IF(I73=1,IF(VLOOKUP(K73,Inputs!$A$20:$G$29,6,FALSE)="Base Increase",VLOOKUP(K73,Inputs!$A$7:$G$16,6,FALSE),0),0),0)</f>
        <v>0</v>
      </c>
      <c r="U73" s="5">
        <f ca="1">IFERROR(IF(J73=1,IF(VLOOKUP(K73,Inputs!$A$20:$G$29,7,FALSE)="Base Increase",VLOOKUP(K73,Inputs!$A$7:$G$16,7,FALSE),0),0),0)</f>
        <v>0</v>
      </c>
      <c r="V73" s="5">
        <f t="shared" ca="1" si="8"/>
        <v>0</v>
      </c>
      <c r="W73" s="5">
        <f t="shared" ca="1" si="9"/>
        <v>0</v>
      </c>
      <c r="X73" s="5">
        <f t="shared" ca="1" si="10"/>
        <v>0</v>
      </c>
      <c r="Y73" s="5">
        <f t="shared" ca="1" si="11"/>
        <v>0</v>
      </c>
      <c r="Z73" s="5">
        <f ca="1">IF(AND(K73&lt;=4,X73&gt;Inputs!$B$32),MAX(C73,Inputs!$B$32),X73)</f>
        <v>0</v>
      </c>
      <c r="AA73" s="5">
        <f ca="1">IF(AND(K73&lt;=4,Y73&gt;Inputs!$B$32),MAX(C73,Inputs!$B$32),Y73)</f>
        <v>0</v>
      </c>
      <c r="AB73" s="5">
        <f ca="1">IF(AND(K73&lt;=7,Z73&gt;Inputs!$B$33),MAX(C73,Inputs!$B$33),Z73)</f>
        <v>0</v>
      </c>
      <c r="AC73" s="5">
        <f ca="1">IF(Y73&gt;Inputs!$B$34,Inputs!$B$34,AA73)</f>
        <v>0</v>
      </c>
      <c r="AD73" s="5">
        <f ca="1">IF(AB73&gt;Inputs!$B$34,Inputs!$B$34,AB73)</f>
        <v>0</v>
      </c>
      <c r="AE73" s="5">
        <f ca="1">IF(AC73&gt;Inputs!$B$34,Inputs!$B$34,AC73)</f>
        <v>0</v>
      </c>
      <c r="AF73" s="11">
        <f ca="1">IF(AND(E73=1,G73=0),Inputs!$B$3,AD73)</f>
        <v>0</v>
      </c>
      <c r="AG73" s="11">
        <f ca="1">IF(AND(E73=1,G73=0),Inputs!$B$3,AE73)</f>
        <v>0</v>
      </c>
    </row>
    <row r="74" spans="1:33" x14ac:dyDescent="0.25">
      <c r="A74" s="1">
        <f>'Salary and Rating'!A75</f>
        <v>0</v>
      </c>
      <c r="B74" s="1">
        <f>'Salary and Rating'!B75</f>
        <v>0</v>
      </c>
      <c r="C74" s="13">
        <f ca="1">'2013-2014'!AF74</f>
        <v>0</v>
      </c>
      <c r="D74" s="44">
        <f ca="1">IF('2013-2014'!G74=0,0,'2013-2014'!D74+1)</f>
        <v>0</v>
      </c>
      <c r="E74" s="5">
        <f>'2012-2013'!E74</f>
        <v>0</v>
      </c>
      <c r="F74" s="42">
        <f ca="1">IF('Salary and Rating'!G75=1,VLOOKUP(D74,'Attrition Probabilities'!$A$5:$E$45,2,TRUE),IF('Salary and Rating'!G75=2,VLOOKUP(D74,'Attrition Probabilities'!$A$5:$E$45,3,TRUE),IF('Salary and Rating'!G75=3,VLOOKUP(D74,'Attrition Probabilities'!$A$5:$E$45,4,TRUE),IF('Salary and Rating'!G75=4,VLOOKUP(D74,'Attrition Probabilities'!$A$5:$E$45,5,TRUE),0))))</f>
        <v>0</v>
      </c>
      <c r="G74" s="5">
        <f t="shared" ca="1" si="6"/>
        <v>0</v>
      </c>
      <c r="H74" s="5">
        <f t="shared" ca="1" si="7"/>
        <v>0</v>
      </c>
      <c r="I74" s="5">
        <f ca="1">IF(E74=0,0,IF(RAND()&lt;'Demand Component Probability'!$B$4,1,0))</f>
        <v>0</v>
      </c>
      <c r="J74" s="5">
        <f ca="1">IF(E74=0,0,IF(RAND()&lt;'Demand Component Probability'!$B$6,1,0))</f>
        <v>0</v>
      </c>
      <c r="K74" s="5">
        <f ca="1">'Salary and Rating'!M75</f>
        <v>0</v>
      </c>
      <c r="L74" s="5">
        <f ca="1">IFERROR(IF(VLOOKUP(K74,Inputs!$A$20:$G$29,3,FALSE)="Stipend Award",VLOOKUP(K74,Inputs!$A$7:$G$16,3,FALSE),0),0)</f>
        <v>0</v>
      </c>
      <c r="M74" s="5">
        <f ca="1">IFERROR(IF(VLOOKUP(K74,Inputs!$A$20:$G$29,4,FALSE)="Stipend Award",VLOOKUP(K74,Inputs!$A$7:$G$16,4,FALSE),0),0)</f>
        <v>0</v>
      </c>
      <c r="N74" s="5">
        <f ca="1">IFERROR(IF(H74=1,IF(VLOOKUP(K74,Inputs!$A$20:$G$29,5,FALSE)="Stipend Award",VLOOKUP(K74,Inputs!$A$7:$G$16,5,FALSE),0),0),0)</f>
        <v>0</v>
      </c>
      <c r="O74" s="5">
        <f ca="1">IFERROR(IF(I74=1,IF(VLOOKUP(K74,Inputs!$A$20:$G$29,6,FALSE)="Stipend Award",VLOOKUP(K74,Inputs!$A$7:$G$16,6,FALSE),0),0),0)</f>
        <v>0</v>
      </c>
      <c r="P74" s="5">
        <f ca="1">IFERROR(IF(J74=1,IF(VLOOKUP(K74,Inputs!$A$20:$G$29,7,FALSE)="Stipend Award",VLOOKUP(K74,Inputs!$A$7:$G$16,7,FALSE),0),0),0)</f>
        <v>0</v>
      </c>
      <c r="Q74" s="5">
        <f ca="1">IFERROR(IF(VLOOKUP(K74,Inputs!$A$20:$G$29,3,FALSE)="Base Increase",VLOOKUP(K74,Inputs!$A$7:$G$16,3,FALSE),0),0)</f>
        <v>0</v>
      </c>
      <c r="R74" s="5">
        <f ca="1">IFERROR(IF(VLOOKUP(K74,Inputs!$A$20:$G$29,4,FALSE)="Base Increase",VLOOKUP(K74,Inputs!$A$7:$G$16,4,FALSE),0),0)</f>
        <v>0</v>
      </c>
      <c r="S74" s="5">
        <f ca="1">IFERROR(IF(H74=1,IF(VLOOKUP(K74,Inputs!$A$20:$G$29,5,FALSE)="Base Increase",VLOOKUP(K74,Inputs!$A$7:$G$16,5,FALSE),0),0),0)</f>
        <v>0</v>
      </c>
      <c r="T74" s="5">
        <f ca="1">IFERROR(IF(I74=1,IF(VLOOKUP(K74,Inputs!$A$20:$G$29,6,FALSE)="Base Increase",VLOOKUP(K74,Inputs!$A$7:$G$16,6,FALSE),0),0),0)</f>
        <v>0</v>
      </c>
      <c r="U74" s="5">
        <f ca="1">IFERROR(IF(J74=1,IF(VLOOKUP(K74,Inputs!$A$20:$G$29,7,FALSE)="Base Increase",VLOOKUP(K74,Inputs!$A$7:$G$16,7,FALSE),0),0),0)</f>
        <v>0</v>
      </c>
      <c r="V74" s="5">
        <f t="shared" ca="1" si="8"/>
        <v>0</v>
      </c>
      <c r="W74" s="5">
        <f t="shared" ca="1" si="9"/>
        <v>0</v>
      </c>
      <c r="X74" s="5">
        <f t="shared" ca="1" si="10"/>
        <v>0</v>
      </c>
      <c r="Y74" s="5">
        <f t="shared" ca="1" si="11"/>
        <v>0</v>
      </c>
      <c r="Z74" s="5">
        <f ca="1">IF(AND(K74&lt;=4,X74&gt;Inputs!$B$32),MAX(C74,Inputs!$B$32),X74)</f>
        <v>0</v>
      </c>
      <c r="AA74" s="5">
        <f ca="1">IF(AND(K74&lt;=4,Y74&gt;Inputs!$B$32),MAX(C74,Inputs!$B$32),Y74)</f>
        <v>0</v>
      </c>
      <c r="AB74" s="5">
        <f ca="1">IF(AND(K74&lt;=7,Z74&gt;Inputs!$B$33),MAX(C74,Inputs!$B$33),Z74)</f>
        <v>0</v>
      </c>
      <c r="AC74" s="5">
        <f ca="1">IF(Y74&gt;Inputs!$B$34,Inputs!$B$34,AA74)</f>
        <v>0</v>
      </c>
      <c r="AD74" s="5">
        <f ca="1">IF(AB74&gt;Inputs!$B$34,Inputs!$B$34,AB74)</f>
        <v>0</v>
      </c>
      <c r="AE74" s="5">
        <f ca="1">IF(AC74&gt;Inputs!$B$34,Inputs!$B$34,AC74)</f>
        <v>0</v>
      </c>
      <c r="AF74" s="11">
        <f ca="1">IF(AND(E74=1,G74=0),Inputs!$B$3,AD74)</f>
        <v>0</v>
      </c>
      <c r="AG74" s="11">
        <f ca="1">IF(AND(E74=1,G74=0),Inputs!$B$3,AE74)</f>
        <v>0</v>
      </c>
    </row>
    <row r="75" spans="1:33" x14ac:dyDescent="0.25">
      <c r="A75" s="1">
        <f>'Salary and Rating'!A76</f>
        <v>0</v>
      </c>
      <c r="B75" s="1">
        <f>'Salary and Rating'!B76</f>
        <v>0</v>
      </c>
      <c r="C75" s="13">
        <f ca="1">'2013-2014'!AF75</f>
        <v>0</v>
      </c>
      <c r="D75" s="44">
        <f ca="1">IF('2013-2014'!G75=0,0,'2013-2014'!D75+1)</f>
        <v>0</v>
      </c>
      <c r="E75" s="5">
        <f>'2012-2013'!E75</f>
        <v>0</v>
      </c>
      <c r="F75" s="42">
        <f ca="1">IF('Salary and Rating'!G76=1,VLOOKUP(D75,'Attrition Probabilities'!$A$5:$E$45,2,TRUE),IF('Salary and Rating'!G76=2,VLOOKUP(D75,'Attrition Probabilities'!$A$5:$E$45,3,TRUE),IF('Salary and Rating'!G76=3,VLOOKUP(D75,'Attrition Probabilities'!$A$5:$E$45,4,TRUE),IF('Salary and Rating'!G76=4,VLOOKUP(D75,'Attrition Probabilities'!$A$5:$E$45,5,TRUE),0))))</f>
        <v>0</v>
      </c>
      <c r="G75" s="5">
        <f t="shared" ca="1" si="6"/>
        <v>0</v>
      </c>
      <c r="H75" s="5">
        <f t="shared" ca="1" si="7"/>
        <v>0</v>
      </c>
      <c r="I75" s="5">
        <f ca="1">IF(E75=0,0,IF(RAND()&lt;'Demand Component Probability'!$B$4,1,0))</f>
        <v>0</v>
      </c>
      <c r="J75" s="5">
        <f ca="1">IF(E75=0,0,IF(RAND()&lt;'Demand Component Probability'!$B$6,1,0))</f>
        <v>0</v>
      </c>
      <c r="K75" s="5">
        <f ca="1">'Salary and Rating'!M76</f>
        <v>0</v>
      </c>
      <c r="L75" s="5">
        <f ca="1">IFERROR(IF(VLOOKUP(K75,Inputs!$A$20:$G$29,3,FALSE)="Stipend Award",VLOOKUP(K75,Inputs!$A$7:$G$16,3,FALSE),0),0)</f>
        <v>0</v>
      </c>
      <c r="M75" s="5">
        <f ca="1">IFERROR(IF(VLOOKUP(K75,Inputs!$A$20:$G$29,4,FALSE)="Stipend Award",VLOOKUP(K75,Inputs!$A$7:$G$16,4,FALSE),0),0)</f>
        <v>0</v>
      </c>
      <c r="N75" s="5">
        <f ca="1">IFERROR(IF(H75=1,IF(VLOOKUP(K75,Inputs!$A$20:$G$29,5,FALSE)="Stipend Award",VLOOKUP(K75,Inputs!$A$7:$G$16,5,FALSE),0),0),0)</f>
        <v>0</v>
      </c>
      <c r="O75" s="5">
        <f ca="1">IFERROR(IF(I75=1,IF(VLOOKUP(K75,Inputs!$A$20:$G$29,6,FALSE)="Stipend Award",VLOOKUP(K75,Inputs!$A$7:$G$16,6,FALSE),0),0),0)</f>
        <v>0</v>
      </c>
      <c r="P75" s="5">
        <f ca="1">IFERROR(IF(J75=1,IF(VLOOKUP(K75,Inputs!$A$20:$G$29,7,FALSE)="Stipend Award",VLOOKUP(K75,Inputs!$A$7:$G$16,7,FALSE),0),0),0)</f>
        <v>0</v>
      </c>
      <c r="Q75" s="5">
        <f ca="1">IFERROR(IF(VLOOKUP(K75,Inputs!$A$20:$G$29,3,FALSE)="Base Increase",VLOOKUP(K75,Inputs!$A$7:$G$16,3,FALSE),0),0)</f>
        <v>0</v>
      </c>
      <c r="R75" s="5">
        <f ca="1">IFERROR(IF(VLOOKUP(K75,Inputs!$A$20:$G$29,4,FALSE)="Base Increase",VLOOKUP(K75,Inputs!$A$7:$G$16,4,FALSE),0),0)</f>
        <v>0</v>
      </c>
      <c r="S75" s="5">
        <f ca="1">IFERROR(IF(H75=1,IF(VLOOKUP(K75,Inputs!$A$20:$G$29,5,FALSE)="Base Increase",VLOOKUP(K75,Inputs!$A$7:$G$16,5,FALSE),0),0),0)</f>
        <v>0</v>
      </c>
      <c r="T75" s="5">
        <f ca="1">IFERROR(IF(I75=1,IF(VLOOKUP(K75,Inputs!$A$20:$G$29,6,FALSE)="Base Increase",VLOOKUP(K75,Inputs!$A$7:$G$16,6,FALSE),0),0),0)</f>
        <v>0</v>
      </c>
      <c r="U75" s="5">
        <f ca="1">IFERROR(IF(J75=1,IF(VLOOKUP(K75,Inputs!$A$20:$G$29,7,FALSE)="Base Increase",VLOOKUP(K75,Inputs!$A$7:$G$16,7,FALSE),0),0),0)</f>
        <v>0</v>
      </c>
      <c r="V75" s="5">
        <f t="shared" ca="1" si="8"/>
        <v>0</v>
      </c>
      <c r="W75" s="5">
        <f t="shared" ca="1" si="9"/>
        <v>0</v>
      </c>
      <c r="X75" s="5">
        <f t="shared" ca="1" si="10"/>
        <v>0</v>
      </c>
      <c r="Y75" s="5">
        <f t="shared" ca="1" si="11"/>
        <v>0</v>
      </c>
      <c r="Z75" s="5">
        <f ca="1">IF(AND(K75&lt;=4,X75&gt;Inputs!$B$32),MAX(C75,Inputs!$B$32),X75)</f>
        <v>0</v>
      </c>
      <c r="AA75" s="5">
        <f ca="1">IF(AND(K75&lt;=4,Y75&gt;Inputs!$B$32),MAX(C75,Inputs!$B$32),Y75)</f>
        <v>0</v>
      </c>
      <c r="AB75" s="5">
        <f ca="1">IF(AND(K75&lt;=7,Z75&gt;Inputs!$B$33),MAX(C75,Inputs!$B$33),Z75)</f>
        <v>0</v>
      </c>
      <c r="AC75" s="5">
        <f ca="1">IF(Y75&gt;Inputs!$B$34,Inputs!$B$34,AA75)</f>
        <v>0</v>
      </c>
      <c r="AD75" s="5">
        <f ca="1">IF(AB75&gt;Inputs!$B$34,Inputs!$B$34,AB75)</f>
        <v>0</v>
      </c>
      <c r="AE75" s="5">
        <f ca="1">IF(AC75&gt;Inputs!$B$34,Inputs!$B$34,AC75)</f>
        <v>0</v>
      </c>
      <c r="AF75" s="11">
        <f ca="1">IF(AND(E75=1,G75=0),Inputs!$B$3,AD75)</f>
        <v>0</v>
      </c>
      <c r="AG75" s="11">
        <f ca="1">IF(AND(E75=1,G75=0),Inputs!$B$3,AE75)</f>
        <v>0</v>
      </c>
    </row>
    <row r="76" spans="1:33" x14ac:dyDescent="0.25">
      <c r="A76" s="1">
        <f>'Salary and Rating'!A77</f>
        <v>0</v>
      </c>
      <c r="B76" s="1">
        <f>'Salary and Rating'!B77</f>
        <v>0</v>
      </c>
      <c r="C76" s="13">
        <f ca="1">'2013-2014'!AF76</f>
        <v>0</v>
      </c>
      <c r="D76" s="44">
        <f ca="1">IF('2013-2014'!G76=0,0,'2013-2014'!D76+1)</f>
        <v>0</v>
      </c>
      <c r="E76" s="5">
        <f>'2012-2013'!E76</f>
        <v>0</v>
      </c>
      <c r="F76" s="42">
        <f ca="1">IF('Salary and Rating'!G77=1,VLOOKUP(D76,'Attrition Probabilities'!$A$5:$E$45,2,TRUE),IF('Salary and Rating'!G77=2,VLOOKUP(D76,'Attrition Probabilities'!$A$5:$E$45,3,TRUE),IF('Salary and Rating'!G77=3,VLOOKUP(D76,'Attrition Probabilities'!$A$5:$E$45,4,TRUE),IF('Salary and Rating'!G77=4,VLOOKUP(D76,'Attrition Probabilities'!$A$5:$E$45,5,TRUE),0))))</f>
        <v>0</v>
      </c>
      <c r="G76" s="5">
        <f t="shared" ca="1" si="6"/>
        <v>0</v>
      </c>
      <c r="H76" s="5">
        <f t="shared" ca="1" si="7"/>
        <v>0</v>
      </c>
      <c r="I76" s="5">
        <f ca="1">IF(E76=0,0,IF(RAND()&lt;'Demand Component Probability'!$B$4,1,0))</f>
        <v>0</v>
      </c>
      <c r="J76" s="5">
        <f ca="1">IF(E76=0,0,IF(RAND()&lt;'Demand Component Probability'!$B$6,1,0))</f>
        <v>0</v>
      </c>
      <c r="K76" s="5">
        <f ca="1">'Salary and Rating'!M77</f>
        <v>0</v>
      </c>
      <c r="L76" s="5">
        <f ca="1">IFERROR(IF(VLOOKUP(K76,Inputs!$A$20:$G$29,3,FALSE)="Stipend Award",VLOOKUP(K76,Inputs!$A$7:$G$16,3,FALSE),0),0)</f>
        <v>0</v>
      </c>
      <c r="M76" s="5">
        <f ca="1">IFERROR(IF(VLOOKUP(K76,Inputs!$A$20:$G$29,4,FALSE)="Stipend Award",VLOOKUP(K76,Inputs!$A$7:$G$16,4,FALSE),0),0)</f>
        <v>0</v>
      </c>
      <c r="N76" s="5">
        <f ca="1">IFERROR(IF(H76=1,IF(VLOOKUP(K76,Inputs!$A$20:$G$29,5,FALSE)="Stipend Award",VLOOKUP(K76,Inputs!$A$7:$G$16,5,FALSE),0),0),0)</f>
        <v>0</v>
      </c>
      <c r="O76" s="5">
        <f ca="1">IFERROR(IF(I76=1,IF(VLOOKUP(K76,Inputs!$A$20:$G$29,6,FALSE)="Stipend Award",VLOOKUP(K76,Inputs!$A$7:$G$16,6,FALSE),0),0),0)</f>
        <v>0</v>
      </c>
      <c r="P76" s="5">
        <f ca="1">IFERROR(IF(J76=1,IF(VLOOKUP(K76,Inputs!$A$20:$G$29,7,FALSE)="Stipend Award",VLOOKUP(K76,Inputs!$A$7:$G$16,7,FALSE),0),0),0)</f>
        <v>0</v>
      </c>
      <c r="Q76" s="5">
        <f ca="1">IFERROR(IF(VLOOKUP(K76,Inputs!$A$20:$G$29,3,FALSE)="Base Increase",VLOOKUP(K76,Inputs!$A$7:$G$16,3,FALSE),0),0)</f>
        <v>0</v>
      </c>
      <c r="R76" s="5">
        <f ca="1">IFERROR(IF(VLOOKUP(K76,Inputs!$A$20:$G$29,4,FALSE)="Base Increase",VLOOKUP(K76,Inputs!$A$7:$G$16,4,FALSE),0),0)</f>
        <v>0</v>
      </c>
      <c r="S76" s="5">
        <f ca="1">IFERROR(IF(H76=1,IF(VLOOKUP(K76,Inputs!$A$20:$G$29,5,FALSE)="Base Increase",VLOOKUP(K76,Inputs!$A$7:$G$16,5,FALSE),0),0),0)</f>
        <v>0</v>
      </c>
      <c r="T76" s="5">
        <f ca="1">IFERROR(IF(I76=1,IF(VLOOKUP(K76,Inputs!$A$20:$G$29,6,FALSE)="Base Increase",VLOOKUP(K76,Inputs!$A$7:$G$16,6,FALSE),0),0),0)</f>
        <v>0</v>
      </c>
      <c r="U76" s="5">
        <f ca="1">IFERROR(IF(J76=1,IF(VLOOKUP(K76,Inputs!$A$20:$G$29,7,FALSE)="Base Increase",VLOOKUP(K76,Inputs!$A$7:$G$16,7,FALSE),0),0),0)</f>
        <v>0</v>
      </c>
      <c r="V76" s="5">
        <f t="shared" ca="1" si="8"/>
        <v>0</v>
      </c>
      <c r="W76" s="5">
        <f t="shared" ca="1" si="9"/>
        <v>0</v>
      </c>
      <c r="X76" s="5">
        <f t="shared" ca="1" si="10"/>
        <v>0</v>
      </c>
      <c r="Y76" s="5">
        <f t="shared" ca="1" si="11"/>
        <v>0</v>
      </c>
      <c r="Z76" s="5">
        <f ca="1">IF(AND(K76&lt;=4,X76&gt;Inputs!$B$32),MAX(C76,Inputs!$B$32),X76)</f>
        <v>0</v>
      </c>
      <c r="AA76" s="5">
        <f ca="1">IF(AND(K76&lt;=4,Y76&gt;Inputs!$B$32),MAX(C76,Inputs!$B$32),Y76)</f>
        <v>0</v>
      </c>
      <c r="AB76" s="5">
        <f ca="1">IF(AND(K76&lt;=7,Z76&gt;Inputs!$B$33),MAX(C76,Inputs!$B$33),Z76)</f>
        <v>0</v>
      </c>
      <c r="AC76" s="5">
        <f ca="1">IF(Y76&gt;Inputs!$B$34,Inputs!$B$34,AA76)</f>
        <v>0</v>
      </c>
      <c r="AD76" s="5">
        <f ca="1">IF(AB76&gt;Inputs!$B$34,Inputs!$B$34,AB76)</f>
        <v>0</v>
      </c>
      <c r="AE76" s="5">
        <f ca="1">IF(AC76&gt;Inputs!$B$34,Inputs!$B$34,AC76)</f>
        <v>0</v>
      </c>
      <c r="AF76" s="11">
        <f ca="1">IF(AND(E76=1,G76=0),Inputs!$B$3,AD76)</f>
        <v>0</v>
      </c>
      <c r="AG76" s="11">
        <f ca="1">IF(AND(E76=1,G76=0),Inputs!$B$3,AE76)</f>
        <v>0</v>
      </c>
    </row>
    <row r="77" spans="1:33" x14ac:dyDescent="0.25">
      <c r="A77" s="1">
        <f>'Salary and Rating'!A78</f>
        <v>0</v>
      </c>
      <c r="B77" s="1">
        <f>'Salary and Rating'!B78</f>
        <v>0</v>
      </c>
      <c r="C77" s="13">
        <f ca="1">'2013-2014'!AF77</f>
        <v>0</v>
      </c>
      <c r="D77" s="44">
        <f ca="1">IF('2013-2014'!G77=0,0,'2013-2014'!D77+1)</f>
        <v>0</v>
      </c>
      <c r="E77" s="5">
        <f>'2012-2013'!E77</f>
        <v>0</v>
      </c>
      <c r="F77" s="42">
        <f ca="1">IF('Salary and Rating'!G78=1,VLOOKUP(D77,'Attrition Probabilities'!$A$5:$E$45,2,TRUE),IF('Salary and Rating'!G78=2,VLOOKUP(D77,'Attrition Probabilities'!$A$5:$E$45,3,TRUE),IF('Salary and Rating'!G78=3,VLOOKUP(D77,'Attrition Probabilities'!$A$5:$E$45,4,TRUE),IF('Salary and Rating'!G78=4,VLOOKUP(D77,'Attrition Probabilities'!$A$5:$E$45,5,TRUE),0))))</f>
        <v>0</v>
      </c>
      <c r="G77" s="5">
        <f t="shared" ca="1" si="6"/>
        <v>0</v>
      </c>
      <c r="H77" s="5">
        <f t="shared" ca="1" si="7"/>
        <v>0</v>
      </c>
      <c r="I77" s="5">
        <f ca="1">IF(E77=0,0,IF(RAND()&lt;'Demand Component Probability'!$B$4,1,0))</f>
        <v>0</v>
      </c>
      <c r="J77" s="5">
        <f ca="1">IF(E77=0,0,IF(RAND()&lt;'Demand Component Probability'!$B$6,1,0))</f>
        <v>0</v>
      </c>
      <c r="K77" s="5">
        <f ca="1">'Salary and Rating'!M78</f>
        <v>0</v>
      </c>
      <c r="L77" s="5">
        <f ca="1">IFERROR(IF(VLOOKUP(K77,Inputs!$A$20:$G$29,3,FALSE)="Stipend Award",VLOOKUP(K77,Inputs!$A$7:$G$16,3,FALSE),0),0)</f>
        <v>0</v>
      </c>
      <c r="M77" s="5">
        <f ca="1">IFERROR(IF(VLOOKUP(K77,Inputs!$A$20:$G$29,4,FALSE)="Stipend Award",VLOOKUP(K77,Inputs!$A$7:$G$16,4,FALSE),0),0)</f>
        <v>0</v>
      </c>
      <c r="N77" s="5">
        <f ca="1">IFERROR(IF(H77=1,IF(VLOOKUP(K77,Inputs!$A$20:$G$29,5,FALSE)="Stipend Award",VLOOKUP(K77,Inputs!$A$7:$G$16,5,FALSE),0),0),0)</f>
        <v>0</v>
      </c>
      <c r="O77" s="5">
        <f ca="1">IFERROR(IF(I77=1,IF(VLOOKUP(K77,Inputs!$A$20:$G$29,6,FALSE)="Stipend Award",VLOOKUP(K77,Inputs!$A$7:$G$16,6,FALSE),0),0),0)</f>
        <v>0</v>
      </c>
      <c r="P77" s="5">
        <f ca="1">IFERROR(IF(J77=1,IF(VLOOKUP(K77,Inputs!$A$20:$G$29,7,FALSE)="Stipend Award",VLOOKUP(K77,Inputs!$A$7:$G$16,7,FALSE),0),0),0)</f>
        <v>0</v>
      </c>
      <c r="Q77" s="5">
        <f ca="1">IFERROR(IF(VLOOKUP(K77,Inputs!$A$20:$G$29,3,FALSE)="Base Increase",VLOOKUP(K77,Inputs!$A$7:$G$16,3,FALSE),0),0)</f>
        <v>0</v>
      </c>
      <c r="R77" s="5">
        <f ca="1">IFERROR(IF(VLOOKUP(K77,Inputs!$A$20:$G$29,4,FALSE)="Base Increase",VLOOKUP(K77,Inputs!$A$7:$G$16,4,FALSE),0),0)</f>
        <v>0</v>
      </c>
      <c r="S77" s="5">
        <f ca="1">IFERROR(IF(H77=1,IF(VLOOKUP(K77,Inputs!$A$20:$G$29,5,FALSE)="Base Increase",VLOOKUP(K77,Inputs!$A$7:$G$16,5,FALSE),0),0),0)</f>
        <v>0</v>
      </c>
      <c r="T77" s="5">
        <f ca="1">IFERROR(IF(I77=1,IF(VLOOKUP(K77,Inputs!$A$20:$G$29,6,FALSE)="Base Increase",VLOOKUP(K77,Inputs!$A$7:$G$16,6,FALSE),0),0),0)</f>
        <v>0</v>
      </c>
      <c r="U77" s="5">
        <f ca="1">IFERROR(IF(J77=1,IF(VLOOKUP(K77,Inputs!$A$20:$G$29,7,FALSE)="Base Increase",VLOOKUP(K77,Inputs!$A$7:$G$16,7,FALSE),0),0),0)</f>
        <v>0</v>
      </c>
      <c r="V77" s="5">
        <f t="shared" ca="1" si="8"/>
        <v>0</v>
      </c>
      <c r="W77" s="5">
        <f t="shared" ca="1" si="9"/>
        <v>0</v>
      </c>
      <c r="X77" s="5">
        <f t="shared" ca="1" si="10"/>
        <v>0</v>
      </c>
      <c r="Y77" s="5">
        <f t="shared" ca="1" si="11"/>
        <v>0</v>
      </c>
      <c r="Z77" s="5">
        <f ca="1">IF(AND(K77&lt;=4,X77&gt;Inputs!$B$32),MAX(C77,Inputs!$B$32),X77)</f>
        <v>0</v>
      </c>
      <c r="AA77" s="5">
        <f ca="1">IF(AND(K77&lt;=4,Y77&gt;Inputs!$B$32),MAX(C77,Inputs!$B$32),Y77)</f>
        <v>0</v>
      </c>
      <c r="AB77" s="5">
        <f ca="1">IF(AND(K77&lt;=7,Z77&gt;Inputs!$B$33),MAX(C77,Inputs!$B$33),Z77)</f>
        <v>0</v>
      </c>
      <c r="AC77" s="5">
        <f ca="1">IF(Y77&gt;Inputs!$B$34,Inputs!$B$34,AA77)</f>
        <v>0</v>
      </c>
      <c r="AD77" s="5">
        <f ca="1">IF(AB77&gt;Inputs!$B$34,Inputs!$B$34,AB77)</f>
        <v>0</v>
      </c>
      <c r="AE77" s="5">
        <f ca="1">IF(AC77&gt;Inputs!$B$34,Inputs!$B$34,AC77)</f>
        <v>0</v>
      </c>
      <c r="AF77" s="11">
        <f ca="1">IF(AND(E77=1,G77=0),Inputs!$B$3,AD77)</f>
        <v>0</v>
      </c>
      <c r="AG77" s="11">
        <f ca="1">IF(AND(E77=1,G77=0),Inputs!$B$3,AE77)</f>
        <v>0</v>
      </c>
    </row>
    <row r="78" spans="1:33" x14ac:dyDescent="0.25">
      <c r="A78" s="1">
        <f>'Salary and Rating'!A79</f>
        <v>0</v>
      </c>
      <c r="B78" s="1">
        <f>'Salary and Rating'!B79</f>
        <v>0</v>
      </c>
      <c r="C78" s="13">
        <f ca="1">'2013-2014'!AF78</f>
        <v>0</v>
      </c>
      <c r="D78" s="44">
        <f ca="1">IF('2013-2014'!G78=0,0,'2013-2014'!D78+1)</f>
        <v>0</v>
      </c>
      <c r="E78" s="5">
        <f>'2012-2013'!E78</f>
        <v>0</v>
      </c>
      <c r="F78" s="42">
        <f ca="1">IF('Salary and Rating'!G79=1,VLOOKUP(D78,'Attrition Probabilities'!$A$5:$E$45,2,TRUE),IF('Salary and Rating'!G79=2,VLOOKUP(D78,'Attrition Probabilities'!$A$5:$E$45,3,TRUE),IF('Salary and Rating'!G79=3,VLOOKUP(D78,'Attrition Probabilities'!$A$5:$E$45,4,TRUE),IF('Salary and Rating'!G79=4,VLOOKUP(D78,'Attrition Probabilities'!$A$5:$E$45,5,TRUE),0))))</f>
        <v>0</v>
      </c>
      <c r="G78" s="5">
        <f t="shared" ca="1" si="6"/>
        <v>0</v>
      </c>
      <c r="H78" s="5">
        <f t="shared" ca="1" si="7"/>
        <v>0</v>
      </c>
      <c r="I78" s="5">
        <f ca="1">IF(E78=0,0,IF(RAND()&lt;'Demand Component Probability'!$B$4,1,0))</f>
        <v>0</v>
      </c>
      <c r="J78" s="5">
        <f ca="1">IF(E78=0,0,IF(RAND()&lt;'Demand Component Probability'!$B$6,1,0))</f>
        <v>0</v>
      </c>
      <c r="K78" s="5">
        <f ca="1">'Salary and Rating'!M79</f>
        <v>0</v>
      </c>
      <c r="L78" s="5">
        <f ca="1">IFERROR(IF(VLOOKUP(K78,Inputs!$A$20:$G$29,3,FALSE)="Stipend Award",VLOOKUP(K78,Inputs!$A$7:$G$16,3,FALSE),0),0)</f>
        <v>0</v>
      </c>
      <c r="M78" s="5">
        <f ca="1">IFERROR(IF(VLOOKUP(K78,Inputs!$A$20:$G$29,4,FALSE)="Stipend Award",VLOOKUP(K78,Inputs!$A$7:$G$16,4,FALSE),0),0)</f>
        <v>0</v>
      </c>
      <c r="N78" s="5">
        <f ca="1">IFERROR(IF(H78=1,IF(VLOOKUP(K78,Inputs!$A$20:$G$29,5,FALSE)="Stipend Award",VLOOKUP(K78,Inputs!$A$7:$G$16,5,FALSE),0),0),0)</f>
        <v>0</v>
      </c>
      <c r="O78" s="5">
        <f ca="1">IFERROR(IF(I78=1,IF(VLOOKUP(K78,Inputs!$A$20:$G$29,6,FALSE)="Stipend Award",VLOOKUP(K78,Inputs!$A$7:$G$16,6,FALSE),0),0),0)</f>
        <v>0</v>
      </c>
      <c r="P78" s="5">
        <f ca="1">IFERROR(IF(J78=1,IF(VLOOKUP(K78,Inputs!$A$20:$G$29,7,FALSE)="Stipend Award",VLOOKUP(K78,Inputs!$A$7:$G$16,7,FALSE),0),0),0)</f>
        <v>0</v>
      </c>
      <c r="Q78" s="5">
        <f ca="1">IFERROR(IF(VLOOKUP(K78,Inputs!$A$20:$G$29,3,FALSE)="Base Increase",VLOOKUP(K78,Inputs!$A$7:$G$16,3,FALSE),0),0)</f>
        <v>0</v>
      </c>
      <c r="R78" s="5">
        <f ca="1">IFERROR(IF(VLOOKUP(K78,Inputs!$A$20:$G$29,4,FALSE)="Base Increase",VLOOKUP(K78,Inputs!$A$7:$G$16,4,FALSE),0),0)</f>
        <v>0</v>
      </c>
      <c r="S78" s="5">
        <f ca="1">IFERROR(IF(H78=1,IF(VLOOKUP(K78,Inputs!$A$20:$G$29,5,FALSE)="Base Increase",VLOOKUP(K78,Inputs!$A$7:$G$16,5,FALSE),0),0),0)</f>
        <v>0</v>
      </c>
      <c r="T78" s="5">
        <f ca="1">IFERROR(IF(I78=1,IF(VLOOKUP(K78,Inputs!$A$20:$G$29,6,FALSE)="Base Increase",VLOOKUP(K78,Inputs!$A$7:$G$16,6,FALSE),0),0),0)</f>
        <v>0</v>
      </c>
      <c r="U78" s="5">
        <f ca="1">IFERROR(IF(J78=1,IF(VLOOKUP(K78,Inputs!$A$20:$G$29,7,FALSE)="Base Increase",VLOOKUP(K78,Inputs!$A$7:$G$16,7,FALSE),0),0),0)</f>
        <v>0</v>
      </c>
      <c r="V78" s="5">
        <f t="shared" ca="1" si="8"/>
        <v>0</v>
      </c>
      <c r="W78" s="5">
        <f t="shared" ca="1" si="9"/>
        <v>0</v>
      </c>
      <c r="X78" s="5">
        <f t="shared" ca="1" si="10"/>
        <v>0</v>
      </c>
      <c r="Y78" s="5">
        <f t="shared" ca="1" si="11"/>
        <v>0</v>
      </c>
      <c r="Z78" s="5">
        <f ca="1">IF(AND(K78&lt;=4,X78&gt;Inputs!$B$32),MAX(C78,Inputs!$B$32),X78)</f>
        <v>0</v>
      </c>
      <c r="AA78" s="5">
        <f ca="1">IF(AND(K78&lt;=4,Y78&gt;Inputs!$B$32),MAX(C78,Inputs!$B$32),Y78)</f>
        <v>0</v>
      </c>
      <c r="AB78" s="5">
        <f ca="1">IF(AND(K78&lt;=7,Z78&gt;Inputs!$B$33),MAX(C78,Inputs!$B$33),Z78)</f>
        <v>0</v>
      </c>
      <c r="AC78" s="5">
        <f ca="1">IF(Y78&gt;Inputs!$B$34,Inputs!$B$34,AA78)</f>
        <v>0</v>
      </c>
      <c r="AD78" s="5">
        <f ca="1">IF(AB78&gt;Inputs!$B$34,Inputs!$B$34,AB78)</f>
        <v>0</v>
      </c>
      <c r="AE78" s="5">
        <f ca="1">IF(AC78&gt;Inputs!$B$34,Inputs!$B$34,AC78)</f>
        <v>0</v>
      </c>
      <c r="AF78" s="11">
        <f ca="1">IF(AND(E78=1,G78=0),Inputs!$B$3,AD78)</f>
        <v>0</v>
      </c>
      <c r="AG78" s="11">
        <f ca="1">IF(AND(E78=1,G78=0),Inputs!$B$3,AE78)</f>
        <v>0</v>
      </c>
    </row>
    <row r="79" spans="1:33" x14ac:dyDescent="0.25">
      <c r="A79" s="1">
        <f>'Salary and Rating'!A80</f>
        <v>0</v>
      </c>
      <c r="B79" s="1">
        <f>'Salary and Rating'!B80</f>
        <v>0</v>
      </c>
      <c r="C79" s="13">
        <f ca="1">'2013-2014'!AF79</f>
        <v>0</v>
      </c>
      <c r="D79" s="44">
        <f ca="1">IF('2013-2014'!G79=0,0,'2013-2014'!D79+1)</f>
        <v>0</v>
      </c>
      <c r="E79" s="5">
        <f>'2012-2013'!E79</f>
        <v>0</v>
      </c>
      <c r="F79" s="42">
        <f ca="1">IF('Salary and Rating'!G80=1,VLOOKUP(D79,'Attrition Probabilities'!$A$5:$E$45,2,TRUE),IF('Salary and Rating'!G80=2,VLOOKUP(D79,'Attrition Probabilities'!$A$5:$E$45,3,TRUE),IF('Salary and Rating'!G80=3,VLOOKUP(D79,'Attrition Probabilities'!$A$5:$E$45,4,TRUE),IF('Salary and Rating'!G80=4,VLOOKUP(D79,'Attrition Probabilities'!$A$5:$E$45,5,TRUE),0))))</f>
        <v>0</v>
      </c>
      <c r="G79" s="5">
        <f t="shared" ca="1" si="6"/>
        <v>0</v>
      </c>
      <c r="H79" s="5">
        <f t="shared" ca="1" si="7"/>
        <v>0</v>
      </c>
      <c r="I79" s="5">
        <f ca="1">IF(E79=0,0,IF(RAND()&lt;'Demand Component Probability'!$B$4,1,0))</f>
        <v>0</v>
      </c>
      <c r="J79" s="5">
        <f ca="1">IF(E79=0,0,IF(RAND()&lt;'Demand Component Probability'!$B$6,1,0))</f>
        <v>0</v>
      </c>
      <c r="K79" s="5">
        <f ca="1">'Salary and Rating'!M80</f>
        <v>0</v>
      </c>
      <c r="L79" s="5">
        <f ca="1">IFERROR(IF(VLOOKUP(K79,Inputs!$A$20:$G$29,3,FALSE)="Stipend Award",VLOOKUP(K79,Inputs!$A$7:$G$16,3,FALSE),0),0)</f>
        <v>0</v>
      </c>
      <c r="M79" s="5">
        <f ca="1">IFERROR(IF(VLOOKUP(K79,Inputs!$A$20:$G$29,4,FALSE)="Stipend Award",VLOOKUP(K79,Inputs!$A$7:$G$16,4,FALSE),0),0)</f>
        <v>0</v>
      </c>
      <c r="N79" s="5">
        <f ca="1">IFERROR(IF(H79=1,IF(VLOOKUP(K79,Inputs!$A$20:$G$29,5,FALSE)="Stipend Award",VLOOKUP(K79,Inputs!$A$7:$G$16,5,FALSE),0),0),0)</f>
        <v>0</v>
      </c>
      <c r="O79" s="5">
        <f ca="1">IFERROR(IF(I79=1,IF(VLOOKUP(K79,Inputs!$A$20:$G$29,6,FALSE)="Stipend Award",VLOOKUP(K79,Inputs!$A$7:$G$16,6,FALSE),0),0),0)</f>
        <v>0</v>
      </c>
      <c r="P79" s="5">
        <f ca="1">IFERROR(IF(J79=1,IF(VLOOKUP(K79,Inputs!$A$20:$G$29,7,FALSE)="Stipend Award",VLOOKUP(K79,Inputs!$A$7:$G$16,7,FALSE),0),0),0)</f>
        <v>0</v>
      </c>
      <c r="Q79" s="5">
        <f ca="1">IFERROR(IF(VLOOKUP(K79,Inputs!$A$20:$G$29,3,FALSE)="Base Increase",VLOOKUP(K79,Inputs!$A$7:$G$16,3,FALSE),0),0)</f>
        <v>0</v>
      </c>
      <c r="R79" s="5">
        <f ca="1">IFERROR(IF(VLOOKUP(K79,Inputs!$A$20:$G$29,4,FALSE)="Base Increase",VLOOKUP(K79,Inputs!$A$7:$G$16,4,FALSE),0),0)</f>
        <v>0</v>
      </c>
      <c r="S79" s="5">
        <f ca="1">IFERROR(IF(H79=1,IF(VLOOKUP(K79,Inputs!$A$20:$G$29,5,FALSE)="Base Increase",VLOOKUP(K79,Inputs!$A$7:$G$16,5,FALSE),0),0),0)</f>
        <v>0</v>
      </c>
      <c r="T79" s="5">
        <f ca="1">IFERROR(IF(I79=1,IF(VLOOKUP(K79,Inputs!$A$20:$G$29,6,FALSE)="Base Increase",VLOOKUP(K79,Inputs!$A$7:$G$16,6,FALSE),0),0),0)</f>
        <v>0</v>
      </c>
      <c r="U79" s="5">
        <f ca="1">IFERROR(IF(J79=1,IF(VLOOKUP(K79,Inputs!$A$20:$G$29,7,FALSE)="Base Increase",VLOOKUP(K79,Inputs!$A$7:$G$16,7,FALSE),0),0),0)</f>
        <v>0</v>
      </c>
      <c r="V79" s="5">
        <f t="shared" ca="1" si="8"/>
        <v>0</v>
      </c>
      <c r="W79" s="5">
        <f t="shared" ca="1" si="9"/>
        <v>0</v>
      </c>
      <c r="X79" s="5">
        <f t="shared" ca="1" si="10"/>
        <v>0</v>
      </c>
      <c r="Y79" s="5">
        <f t="shared" ca="1" si="11"/>
        <v>0</v>
      </c>
      <c r="Z79" s="5">
        <f ca="1">IF(AND(K79&lt;=4,X79&gt;Inputs!$B$32),MAX(C79,Inputs!$B$32),X79)</f>
        <v>0</v>
      </c>
      <c r="AA79" s="5">
        <f ca="1">IF(AND(K79&lt;=4,Y79&gt;Inputs!$B$32),MAX(C79,Inputs!$B$32),Y79)</f>
        <v>0</v>
      </c>
      <c r="AB79" s="5">
        <f ca="1">IF(AND(K79&lt;=7,Z79&gt;Inputs!$B$33),MAX(C79,Inputs!$B$33),Z79)</f>
        <v>0</v>
      </c>
      <c r="AC79" s="5">
        <f ca="1">IF(Y79&gt;Inputs!$B$34,Inputs!$B$34,AA79)</f>
        <v>0</v>
      </c>
      <c r="AD79" s="5">
        <f ca="1">IF(AB79&gt;Inputs!$B$34,Inputs!$B$34,AB79)</f>
        <v>0</v>
      </c>
      <c r="AE79" s="5">
        <f ca="1">IF(AC79&gt;Inputs!$B$34,Inputs!$B$34,AC79)</f>
        <v>0</v>
      </c>
      <c r="AF79" s="11">
        <f ca="1">IF(AND(E79=1,G79=0),Inputs!$B$3,AD79)</f>
        <v>0</v>
      </c>
      <c r="AG79" s="11">
        <f ca="1">IF(AND(E79=1,G79=0),Inputs!$B$3,AE79)</f>
        <v>0</v>
      </c>
    </row>
    <row r="80" spans="1:33" x14ac:dyDescent="0.25">
      <c r="A80" s="1">
        <f>'Salary and Rating'!A81</f>
        <v>0</v>
      </c>
      <c r="B80" s="1">
        <f>'Salary and Rating'!B81</f>
        <v>0</v>
      </c>
      <c r="C80" s="13">
        <f ca="1">'2013-2014'!AF80</f>
        <v>0</v>
      </c>
      <c r="D80" s="44">
        <f ca="1">IF('2013-2014'!G80=0,0,'2013-2014'!D80+1)</f>
        <v>0</v>
      </c>
      <c r="E80" s="5">
        <f>'2012-2013'!E80</f>
        <v>0</v>
      </c>
      <c r="F80" s="42">
        <f ca="1">IF('Salary and Rating'!G81=1,VLOOKUP(D80,'Attrition Probabilities'!$A$5:$E$45,2,TRUE),IF('Salary and Rating'!G81=2,VLOOKUP(D80,'Attrition Probabilities'!$A$5:$E$45,3,TRUE),IF('Salary and Rating'!G81=3,VLOOKUP(D80,'Attrition Probabilities'!$A$5:$E$45,4,TRUE),IF('Salary and Rating'!G81=4,VLOOKUP(D80,'Attrition Probabilities'!$A$5:$E$45,5,TRUE),0))))</f>
        <v>0</v>
      </c>
      <c r="G80" s="5">
        <f t="shared" ca="1" si="6"/>
        <v>0</v>
      </c>
      <c r="H80" s="5">
        <f t="shared" ca="1" si="7"/>
        <v>0</v>
      </c>
      <c r="I80" s="5">
        <f ca="1">IF(E80=0,0,IF(RAND()&lt;'Demand Component Probability'!$B$4,1,0))</f>
        <v>0</v>
      </c>
      <c r="J80" s="5">
        <f ca="1">IF(E80=0,0,IF(RAND()&lt;'Demand Component Probability'!$B$6,1,0))</f>
        <v>0</v>
      </c>
      <c r="K80" s="5">
        <f ca="1">'Salary and Rating'!M81</f>
        <v>0</v>
      </c>
      <c r="L80" s="5">
        <f ca="1">IFERROR(IF(VLOOKUP(K80,Inputs!$A$20:$G$29,3,FALSE)="Stipend Award",VLOOKUP(K80,Inputs!$A$7:$G$16,3,FALSE),0),0)</f>
        <v>0</v>
      </c>
      <c r="M80" s="5">
        <f ca="1">IFERROR(IF(VLOOKUP(K80,Inputs!$A$20:$G$29,4,FALSE)="Stipend Award",VLOOKUP(K80,Inputs!$A$7:$G$16,4,FALSE),0),0)</f>
        <v>0</v>
      </c>
      <c r="N80" s="5">
        <f ca="1">IFERROR(IF(H80=1,IF(VLOOKUP(K80,Inputs!$A$20:$G$29,5,FALSE)="Stipend Award",VLOOKUP(K80,Inputs!$A$7:$G$16,5,FALSE),0),0),0)</f>
        <v>0</v>
      </c>
      <c r="O80" s="5">
        <f ca="1">IFERROR(IF(I80=1,IF(VLOOKUP(K80,Inputs!$A$20:$G$29,6,FALSE)="Stipend Award",VLOOKUP(K80,Inputs!$A$7:$G$16,6,FALSE),0),0),0)</f>
        <v>0</v>
      </c>
      <c r="P80" s="5">
        <f ca="1">IFERROR(IF(J80=1,IF(VLOOKUP(K80,Inputs!$A$20:$G$29,7,FALSE)="Stipend Award",VLOOKUP(K80,Inputs!$A$7:$G$16,7,FALSE),0),0),0)</f>
        <v>0</v>
      </c>
      <c r="Q80" s="5">
        <f ca="1">IFERROR(IF(VLOOKUP(K80,Inputs!$A$20:$G$29,3,FALSE)="Base Increase",VLOOKUP(K80,Inputs!$A$7:$G$16,3,FALSE),0),0)</f>
        <v>0</v>
      </c>
      <c r="R80" s="5">
        <f ca="1">IFERROR(IF(VLOOKUP(K80,Inputs!$A$20:$G$29,4,FALSE)="Base Increase",VLOOKUP(K80,Inputs!$A$7:$G$16,4,FALSE),0),0)</f>
        <v>0</v>
      </c>
      <c r="S80" s="5">
        <f ca="1">IFERROR(IF(H80=1,IF(VLOOKUP(K80,Inputs!$A$20:$G$29,5,FALSE)="Base Increase",VLOOKUP(K80,Inputs!$A$7:$G$16,5,FALSE),0),0),0)</f>
        <v>0</v>
      </c>
      <c r="T80" s="5">
        <f ca="1">IFERROR(IF(I80=1,IF(VLOOKUP(K80,Inputs!$A$20:$G$29,6,FALSE)="Base Increase",VLOOKUP(K80,Inputs!$A$7:$G$16,6,FALSE),0),0),0)</f>
        <v>0</v>
      </c>
      <c r="U80" s="5">
        <f ca="1">IFERROR(IF(J80=1,IF(VLOOKUP(K80,Inputs!$A$20:$G$29,7,FALSE)="Base Increase",VLOOKUP(K80,Inputs!$A$7:$G$16,7,FALSE),0),0),0)</f>
        <v>0</v>
      </c>
      <c r="V80" s="5">
        <f t="shared" ca="1" si="8"/>
        <v>0</v>
      </c>
      <c r="W80" s="5">
        <f t="shared" ca="1" si="9"/>
        <v>0</v>
      </c>
      <c r="X80" s="5">
        <f t="shared" ca="1" si="10"/>
        <v>0</v>
      </c>
      <c r="Y80" s="5">
        <f t="shared" ca="1" si="11"/>
        <v>0</v>
      </c>
      <c r="Z80" s="5">
        <f ca="1">IF(AND(K80&lt;=4,X80&gt;Inputs!$B$32),MAX(C80,Inputs!$B$32),X80)</f>
        <v>0</v>
      </c>
      <c r="AA80" s="5">
        <f ca="1">IF(AND(K80&lt;=4,Y80&gt;Inputs!$B$32),MAX(C80,Inputs!$B$32),Y80)</f>
        <v>0</v>
      </c>
      <c r="AB80" s="5">
        <f ca="1">IF(AND(K80&lt;=7,Z80&gt;Inputs!$B$33),MAX(C80,Inputs!$B$33),Z80)</f>
        <v>0</v>
      </c>
      <c r="AC80" s="5">
        <f ca="1">IF(Y80&gt;Inputs!$B$34,Inputs!$B$34,AA80)</f>
        <v>0</v>
      </c>
      <c r="AD80" s="5">
        <f ca="1">IF(AB80&gt;Inputs!$B$34,Inputs!$B$34,AB80)</f>
        <v>0</v>
      </c>
      <c r="AE80" s="5">
        <f ca="1">IF(AC80&gt;Inputs!$B$34,Inputs!$B$34,AC80)</f>
        <v>0</v>
      </c>
      <c r="AF80" s="11">
        <f ca="1">IF(AND(E80=1,G80=0),Inputs!$B$3,AD80)</f>
        <v>0</v>
      </c>
      <c r="AG80" s="11">
        <f ca="1">IF(AND(E80=1,G80=0),Inputs!$B$3,AE80)</f>
        <v>0</v>
      </c>
    </row>
    <row r="81" spans="1:33" x14ac:dyDescent="0.25">
      <c r="A81" s="1">
        <f>'Salary and Rating'!A82</f>
        <v>0</v>
      </c>
      <c r="B81" s="1">
        <f>'Salary and Rating'!B82</f>
        <v>0</v>
      </c>
      <c r="C81" s="13">
        <f ca="1">'2013-2014'!AF81</f>
        <v>0</v>
      </c>
      <c r="D81" s="44">
        <f ca="1">IF('2013-2014'!G81=0,0,'2013-2014'!D81+1)</f>
        <v>0</v>
      </c>
      <c r="E81" s="5">
        <f>'2012-2013'!E81</f>
        <v>0</v>
      </c>
      <c r="F81" s="42">
        <f ca="1">IF('Salary and Rating'!G82=1,VLOOKUP(D81,'Attrition Probabilities'!$A$5:$E$45,2,TRUE),IF('Salary and Rating'!G82=2,VLOOKUP(D81,'Attrition Probabilities'!$A$5:$E$45,3,TRUE),IF('Salary and Rating'!G82=3,VLOOKUP(D81,'Attrition Probabilities'!$A$5:$E$45,4,TRUE),IF('Salary and Rating'!G82=4,VLOOKUP(D81,'Attrition Probabilities'!$A$5:$E$45,5,TRUE),0))))</f>
        <v>0</v>
      </c>
      <c r="G81" s="5">
        <f t="shared" ca="1" si="6"/>
        <v>0</v>
      </c>
      <c r="H81" s="5">
        <f t="shared" ca="1" si="7"/>
        <v>0</v>
      </c>
      <c r="I81" s="5">
        <f ca="1">IF(E81=0,0,IF(RAND()&lt;'Demand Component Probability'!$B$4,1,0))</f>
        <v>0</v>
      </c>
      <c r="J81" s="5">
        <f ca="1">IF(E81=0,0,IF(RAND()&lt;'Demand Component Probability'!$B$6,1,0))</f>
        <v>0</v>
      </c>
      <c r="K81" s="5">
        <f ca="1">'Salary and Rating'!M82</f>
        <v>0</v>
      </c>
      <c r="L81" s="5">
        <f ca="1">IFERROR(IF(VLOOKUP(K81,Inputs!$A$20:$G$29,3,FALSE)="Stipend Award",VLOOKUP(K81,Inputs!$A$7:$G$16,3,FALSE),0),0)</f>
        <v>0</v>
      </c>
      <c r="M81" s="5">
        <f ca="1">IFERROR(IF(VLOOKUP(K81,Inputs!$A$20:$G$29,4,FALSE)="Stipend Award",VLOOKUP(K81,Inputs!$A$7:$G$16,4,FALSE),0),0)</f>
        <v>0</v>
      </c>
      <c r="N81" s="5">
        <f ca="1">IFERROR(IF(H81=1,IF(VLOOKUP(K81,Inputs!$A$20:$G$29,5,FALSE)="Stipend Award",VLOOKUP(K81,Inputs!$A$7:$G$16,5,FALSE),0),0),0)</f>
        <v>0</v>
      </c>
      <c r="O81" s="5">
        <f ca="1">IFERROR(IF(I81=1,IF(VLOOKUP(K81,Inputs!$A$20:$G$29,6,FALSE)="Stipend Award",VLOOKUP(K81,Inputs!$A$7:$G$16,6,FALSE),0),0),0)</f>
        <v>0</v>
      </c>
      <c r="P81" s="5">
        <f ca="1">IFERROR(IF(J81=1,IF(VLOOKUP(K81,Inputs!$A$20:$G$29,7,FALSE)="Stipend Award",VLOOKUP(K81,Inputs!$A$7:$G$16,7,FALSE),0),0),0)</f>
        <v>0</v>
      </c>
      <c r="Q81" s="5">
        <f ca="1">IFERROR(IF(VLOOKUP(K81,Inputs!$A$20:$G$29,3,FALSE)="Base Increase",VLOOKUP(K81,Inputs!$A$7:$G$16,3,FALSE),0),0)</f>
        <v>0</v>
      </c>
      <c r="R81" s="5">
        <f ca="1">IFERROR(IF(VLOOKUP(K81,Inputs!$A$20:$G$29,4,FALSE)="Base Increase",VLOOKUP(K81,Inputs!$A$7:$G$16,4,FALSE),0),0)</f>
        <v>0</v>
      </c>
      <c r="S81" s="5">
        <f ca="1">IFERROR(IF(H81=1,IF(VLOOKUP(K81,Inputs!$A$20:$G$29,5,FALSE)="Base Increase",VLOOKUP(K81,Inputs!$A$7:$G$16,5,FALSE),0),0),0)</f>
        <v>0</v>
      </c>
      <c r="T81" s="5">
        <f ca="1">IFERROR(IF(I81=1,IF(VLOOKUP(K81,Inputs!$A$20:$G$29,6,FALSE)="Base Increase",VLOOKUP(K81,Inputs!$A$7:$G$16,6,FALSE),0),0),0)</f>
        <v>0</v>
      </c>
      <c r="U81" s="5">
        <f ca="1">IFERROR(IF(J81=1,IF(VLOOKUP(K81,Inputs!$A$20:$G$29,7,FALSE)="Base Increase",VLOOKUP(K81,Inputs!$A$7:$G$16,7,FALSE),0),0),0)</f>
        <v>0</v>
      </c>
      <c r="V81" s="5">
        <f t="shared" ca="1" si="8"/>
        <v>0</v>
      </c>
      <c r="W81" s="5">
        <f t="shared" ca="1" si="9"/>
        <v>0</v>
      </c>
      <c r="X81" s="5">
        <f t="shared" ca="1" si="10"/>
        <v>0</v>
      </c>
      <c r="Y81" s="5">
        <f t="shared" ca="1" si="11"/>
        <v>0</v>
      </c>
      <c r="Z81" s="5">
        <f ca="1">IF(AND(K81&lt;=4,X81&gt;Inputs!$B$32),MAX(C81,Inputs!$B$32),X81)</f>
        <v>0</v>
      </c>
      <c r="AA81" s="5">
        <f ca="1">IF(AND(K81&lt;=4,Y81&gt;Inputs!$B$32),MAX(C81,Inputs!$B$32),Y81)</f>
        <v>0</v>
      </c>
      <c r="AB81" s="5">
        <f ca="1">IF(AND(K81&lt;=7,Z81&gt;Inputs!$B$33),MAX(C81,Inputs!$B$33),Z81)</f>
        <v>0</v>
      </c>
      <c r="AC81" s="5">
        <f ca="1">IF(Y81&gt;Inputs!$B$34,Inputs!$B$34,AA81)</f>
        <v>0</v>
      </c>
      <c r="AD81" s="5">
        <f ca="1">IF(AB81&gt;Inputs!$B$34,Inputs!$B$34,AB81)</f>
        <v>0</v>
      </c>
      <c r="AE81" s="5">
        <f ca="1">IF(AC81&gt;Inputs!$B$34,Inputs!$B$34,AC81)</f>
        <v>0</v>
      </c>
      <c r="AF81" s="11">
        <f ca="1">IF(AND(E81=1,G81=0),Inputs!$B$3,AD81)</f>
        <v>0</v>
      </c>
      <c r="AG81" s="11">
        <f ca="1">IF(AND(E81=1,G81=0),Inputs!$B$3,AE81)</f>
        <v>0</v>
      </c>
    </row>
    <row r="82" spans="1:33" x14ac:dyDescent="0.25">
      <c r="A82" s="1">
        <f>'Salary and Rating'!A83</f>
        <v>0</v>
      </c>
      <c r="B82" s="1">
        <f>'Salary and Rating'!B83</f>
        <v>0</v>
      </c>
      <c r="C82" s="13">
        <f ca="1">'2013-2014'!AF82</f>
        <v>0</v>
      </c>
      <c r="D82" s="44">
        <f ca="1">IF('2013-2014'!G82=0,0,'2013-2014'!D82+1)</f>
        <v>0</v>
      </c>
      <c r="E82" s="5">
        <f>'2012-2013'!E82</f>
        <v>0</v>
      </c>
      <c r="F82" s="42">
        <f ca="1">IF('Salary and Rating'!G83=1,VLOOKUP(D82,'Attrition Probabilities'!$A$5:$E$45,2,TRUE),IF('Salary and Rating'!G83=2,VLOOKUP(D82,'Attrition Probabilities'!$A$5:$E$45,3,TRUE),IF('Salary and Rating'!G83=3,VLOOKUP(D82,'Attrition Probabilities'!$A$5:$E$45,4,TRUE),IF('Salary and Rating'!G83=4,VLOOKUP(D82,'Attrition Probabilities'!$A$5:$E$45,5,TRUE),0))))</f>
        <v>0</v>
      </c>
      <c r="G82" s="5">
        <f t="shared" ca="1" si="6"/>
        <v>0</v>
      </c>
      <c r="H82" s="5">
        <f t="shared" ca="1" si="7"/>
        <v>0</v>
      </c>
      <c r="I82" s="5">
        <f ca="1">IF(E82=0,0,IF(RAND()&lt;'Demand Component Probability'!$B$4,1,0))</f>
        <v>0</v>
      </c>
      <c r="J82" s="5">
        <f ca="1">IF(E82=0,0,IF(RAND()&lt;'Demand Component Probability'!$B$6,1,0))</f>
        <v>0</v>
      </c>
      <c r="K82" s="5">
        <f ca="1">'Salary and Rating'!M83</f>
        <v>0</v>
      </c>
      <c r="L82" s="5">
        <f ca="1">IFERROR(IF(VLOOKUP(K82,Inputs!$A$20:$G$29,3,FALSE)="Stipend Award",VLOOKUP(K82,Inputs!$A$7:$G$16,3,FALSE),0),0)</f>
        <v>0</v>
      </c>
      <c r="M82" s="5">
        <f ca="1">IFERROR(IF(VLOOKUP(K82,Inputs!$A$20:$G$29,4,FALSE)="Stipend Award",VLOOKUP(K82,Inputs!$A$7:$G$16,4,FALSE),0),0)</f>
        <v>0</v>
      </c>
      <c r="N82" s="5">
        <f ca="1">IFERROR(IF(H82=1,IF(VLOOKUP(K82,Inputs!$A$20:$G$29,5,FALSE)="Stipend Award",VLOOKUP(K82,Inputs!$A$7:$G$16,5,FALSE),0),0),0)</f>
        <v>0</v>
      </c>
      <c r="O82" s="5">
        <f ca="1">IFERROR(IF(I82=1,IF(VLOOKUP(K82,Inputs!$A$20:$G$29,6,FALSE)="Stipend Award",VLOOKUP(K82,Inputs!$A$7:$G$16,6,FALSE),0),0),0)</f>
        <v>0</v>
      </c>
      <c r="P82" s="5">
        <f ca="1">IFERROR(IF(J82=1,IF(VLOOKUP(K82,Inputs!$A$20:$G$29,7,FALSE)="Stipend Award",VLOOKUP(K82,Inputs!$A$7:$G$16,7,FALSE),0),0),0)</f>
        <v>0</v>
      </c>
      <c r="Q82" s="5">
        <f ca="1">IFERROR(IF(VLOOKUP(K82,Inputs!$A$20:$G$29,3,FALSE)="Base Increase",VLOOKUP(K82,Inputs!$A$7:$G$16,3,FALSE),0),0)</f>
        <v>0</v>
      </c>
      <c r="R82" s="5">
        <f ca="1">IFERROR(IF(VLOOKUP(K82,Inputs!$A$20:$G$29,4,FALSE)="Base Increase",VLOOKUP(K82,Inputs!$A$7:$G$16,4,FALSE),0),0)</f>
        <v>0</v>
      </c>
      <c r="S82" s="5">
        <f ca="1">IFERROR(IF(H82=1,IF(VLOOKUP(K82,Inputs!$A$20:$G$29,5,FALSE)="Base Increase",VLOOKUP(K82,Inputs!$A$7:$G$16,5,FALSE),0),0),0)</f>
        <v>0</v>
      </c>
      <c r="T82" s="5">
        <f ca="1">IFERROR(IF(I82=1,IF(VLOOKUP(K82,Inputs!$A$20:$G$29,6,FALSE)="Base Increase",VLOOKUP(K82,Inputs!$A$7:$G$16,6,FALSE),0),0),0)</f>
        <v>0</v>
      </c>
      <c r="U82" s="5">
        <f ca="1">IFERROR(IF(J82=1,IF(VLOOKUP(K82,Inputs!$A$20:$G$29,7,FALSE)="Base Increase",VLOOKUP(K82,Inputs!$A$7:$G$16,7,FALSE),0),0),0)</f>
        <v>0</v>
      </c>
      <c r="V82" s="5">
        <f t="shared" ca="1" si="8"/>
        <v>0</v>
      </c>
      <c r="W82" s="5">
        <f t="shared" ca="1" si="9"/>
        <v>0</v>
      </c>
      <c r="X82" s="5">
        <f t="shared" ca="1" si="10"/>
        <v>0</v>
      </c>
      <c r="Y82" s="5">
        <f t="shared" ca="1" si="11"/>
        <v>0</v>
      </c>
      <c r="Z82" s="5">
        <f ca="1">IF(AND(K82&lt;=4,X82&gt;Inputs!$B$32),MAX(C82,Inputs!$B$32),X82)</f>
        <v>0</v>
      </c>
      <c r="AA82" s="5">
        <f ca="1">IF(AND(K82&lt;=4,Y82&gt;Inputs!$B$32),MAX(C82,Inputs!$B$32),Y82)</f>
        <v>0</v>
      </c>
      <c r="AB82" s="5">
        <f ca="1">IF(AND(K82&lt;=7,Z82&gt;Inputs!$B$33),MAX(C82,Inputs!$B$33),Z82)</f>
        <v>0</v>
      </c>
      <c r="AC82" s="5">
        <f ca="1">IF(Y82&gt;Inputs!$B$34,Inputs!$B$34,AA82)</f>
        <v>0</v>
      </c>
      <c r="AD82" s="5">
        <f ca="1">IF(AB82&gt;Inputs!$B$34,Inputs!$B$34,AB82)</f>
        <v>0</v>
      </c>
      <c r="AE82" s="5">
        <f ca="1">IF(AC82&gt;Inputs!$B$34,Inputs!$B$34,AC82)</f>
        <v>0</v>
      </c>
      <c r="AF82" s="11">
        <f ca="1">IF(AND(E82=1,G82=0),Inputs!$B$3,AD82)</f>
        <v>0</v>
      </c>
      <c r="AG82" s="11">
        <f ca="1">IF(AND(E82=1,G82=0),Inputs!$B$3,AE82)</f>
        <v>0</v>
      </c>
    </row>
    <row r="83" spans="1:33" x14ac:dyDescent="0.25">
      <c r="A83" s="1">
        <f>'Salary and Rating'!A84</f>
        <v>0</v>
      </c>
      <c r="B83" s="1">
        <f>'Salary and Rating'!B84</f>
        <v>0</v>
      </c>
      <c r="C83" s="13">
        <f ca="1">'2013-2014'!AF83</f>
        <v>0</v>
      </c>
      <c r="D83" s="44">
        <f ca="1">IF('2013-2014'!G83=0,0,'2013-2014'!D83+1)</f>
        <v>0</v>
      </c>
      <c r="E83" s="5">
        <f>'2012-2013'!E83</f>
        <v>0</v>
      </c>
      <c r="F83" s="42">
        <f ca="1">IF('Salary and Rating'!G84=1,VLOOKUP(D83,'Attrition Probabilities'!$A$5:$E$45,2,TRUE),IF('Salary and Rating'!G84=2,VLOOKUP(D83,'Attrition Probabilities'!$A$5:$E$45,3,TRUE),IF('Salary and Rating'!G84=3,VLOOKUP(D83,'Attrition Probabilities'!$A$5:$E$45,4,TRUE),IF('Salary and Rating'!G84=4,VLOOKUP(D83,'Attrition Probabilities'!$A$5:$E$45,5,TRUE),0))))</f>
        <v>0</v>
      </c>
      <c r="G83" s="5">
        <f t="shared" ca="1" si="6"/>
        <v>0</v>
      </c>
      <c r="H83" s="5">
        <f t="shared" ca="1" si="7"/>
        <v>0</v>
      </c>
      <c r="I83" s="5">
        <f ca="1">IF(E83=0,0,IF(RAND()&lt;'Demand Component Probability'!$B$4,1,0))</f>
        <v>0</v>
      </c>
      <c r="J83" s="5">
        <f ca="1">IF(E83=0,0,IF(RAND()&lt;'Demand Component Probability'!$B$6,1,0))</f>
        <v>0</v>
      </c>
      <c r="K83" s="5">
        <f ca="1">'Salary and Rating'!M84</f>
        <v>0</v>
      </c>
      <c r="L83" s="5">
        <f ca="1">IFERROR(IF(VLOOKUP(K83,Inputs!$A$20:$G$29,3,FALSE)="Stipend Award",VLOOKUP(K83,Inputs!$A$7:$G$16,3,FALSE),0),0)</f>
        <v>0</v>
      </c>
      <c r="M83" s="5">
        <f ca="1">IFERROR(IF(VLOOKUP(K83,Inputs!$A$20:$G$29,4,FALSE)="Stipend Award",VLOOKUP(K83,Inputs!$A$7:$G$16,4,FALSE),0),0)</f>
        <v>0</v>
      </c>
      <c r="N83" s="5">
        <f ca="1">IFERROR(IF(H83=1,IF(VLOOKUP(K83,Inputs!$A$20:$G$29,5,FALSE)="Stipend Award",VLOOKUP(K83,Inputs!$A$7:$G$16,5,FALSE),0),0),0)</f>
        <v>0</v>
      </c>
      <c r="O83" s="5">
        <f ca="1">IFERROR(IF(I83=1,IF(VLOOKUP(K83,Inputs!$A$20:$G$29,6,FALSE)="Stipend Award",VLOOKUP(K83,Inputs!$A$7:$G$16,6,FALSE),0),0),0)</f>
        <v>0</v>
      </c>
      <c r="P83" s="5">
        <f ca="1">IFERROR(IF(J83=1,IF(VLOOKUP(K83,Inputs!$A$20:$G$29,7,FALSE)="Stipend Award",VLOOKUP(K83,Inputs!$A$7:$G$16,7,FALSE),0),0),0)</f>
        <v>0</v>
      </c>
      <c r="Q83" s="5">
        <f ca="1">IFERROR(IF(VLOOKUP(K83,Inputs!$A$20:$G$29,3,FALSE)="Base Increase",VLOOKUP(K83,Inputs!$A$7:$G$16,3,FALSE),0),0)</f>
        <v>0</v>
      </c>
      <c r="R83" s="5">
        <f ca="1">IFERROR(IF(VLOOKUP(K83,Inputs!$A$20:$G$29,4,FALSE)="Base Increase",VLOOKUP(K83,Inputs!$A$7:$G$16,4,FALSE),0),0)</f>
        <v>0</v>
      </c>
      <c r="S83" s="5">
        <f ca="1">IFERROR(IF(H83=1,IF(VLOOKUP(K83,Inputs!$A$20:$G$29,5,FALSE)="Base Increase",VLOOKUP(K83,Inputs!$A$7:$G$16,5,FALSE),0),0),0)</f>
        <v>0</v>
      </c>
      <c r="T83" s="5">
        <f ca="1">IFERROR(IF(I83=1,IF(VLOOKUP(K83,Inputs!$A$20:$G$29,6,FALSE)="Base Increase",VLOOKUP(K83,Inputs!$A$7:$G$16,6,FALSE),0),0),0)</f>
        <v>0</v>
      </c>
      <c r="U83" s="5">
        <f ca="1">IFERROR(IF(J83=1,IF(VLOOKUP(K83,Inputs!$A$20:$G$29,7,FALSE)="Base Increase",VLOOKUP(K83,Inputs!$A$7:$G$16,7,FALSE),0),0),0)</f>
        <v>0</v>
      </c>
      <c r="V83" s="5">
        <f t="shared" ca="1" si="8"/>
        <v>0</v>
      </c>
      <c r="W83" s="5">
        <f t="shared" ca="1" si="9"/>
        <v>0</v>
      </c>
      <c r="X83" s="5">
        <f t="shared" ca="1" si="10"/>
        <v>0</v>
      </c>
      <c r="Y83" s="5">
        <f t="shared" ca="1" si="11"/>
        <v>0</v>
      </c>
      <c r="Z83" s="5">
        <f ca="1">IF(AND(K83&lt;=4,X83&gt;Inputs!$B$32),MAX(C83,Inputs!$B$32),X83)</f>
        <v>0</v>
      </c>
      <c r="AA83" s="5">
        <f ca="1">IF(AND(K83&lt;=4,Y83&gt;Inputs!$B$32),MAX(C83,Inputs!$B$32),Y83)</f>
        <v>0</v>
      </c>
      <c r="AB83" s="5">
        <f ca="1">IF(AND(K83&lt;=7,Z83&gt;Inputs!$B$33),MAX(C83,Inputs!$B$33),Z83)</f>
        <v>0</v>
      </c>
      <c r="AC83" s="5">
        <f ca="1">IF(Y83&gt;Inputs!$B$34,Inputs!$B$34,AA83)</f>
        <v>0</v>
      </c>
      <c r="AD83" s="5">
        <f ca="1">IF(AB83&gt;Inputs!$B$34,Inputs!$B$34,AB83)</f>
        <v>0</v>
      </c>
      <c r="AE83" s="5">
        <f ca="1">IF(AC83&gt;Inputs!$B$34,Inputs!$B$34,AC83)</f>
        <v>0</v>
      </c>
      <c r="AF83" s="11">
        <f ca="1">IF(AND(E83=1,G83=0),Inputs!$B$3,AD83)</f>
        <v>0</v>
      </c>
      <c r="AG83" s="11">
        <f ca="1">IF(AND(E83=1,G83=0),Inputs!$B$3,AE83)</f>
        <v>0</v>
      </c>
    </row>
    <row r="84" spans="1:33" x14ac:dyDescent="0.25">
      <c r="A84" s="1">
        <f>'Salary and Rating'!A85</f>
        <v>0</v>
      </c>
      <c r="B84" s="1">
        <f>'Salary and Rating'!B85</f>
        <v>0</v>
      </c>
      <c r="C84" s="13">
        <f ca="1">'2013-2014'!AF84</f>
        <v>0</v>
      </c>
      <c r="D84" s="44">
        <f ca="1">IF('2013-2014'!G84=0,0,'2013-2014'!D84+1)</f>
        <v>0</v>
      </c>
      <c r="E84" s="5">
        <f>'2012-2013'!E84</f>
        <v>0</v>
      </c>
      <c r="F84" s="42">
        <f ca="1">IF('Salary and Rating'!G85=1,VLOOKUP(D84,'Attrition Probabilities'!$A$5:$E$45,2,TRUE),IF('Salary and Rating'!G85=2,VLOOKUP(D84,'Attrition Probabilities'!$A$5:$E$45,3,TRUE),IF('Salary and Rating'!G85=3,VLOOKUP(D84,'Attrition Probabilities'!$A$5:$E$45,4,TRUE),IF('Salary and Rating'!G85=4,VLOOKUP(D84,'Attrition Probabilities'!$A$5:$E$45,5,TRUE),0))))</f>
        <v>0</v>
      </c>
      <c r="G84" s="5">
        <f t="shared" ca="1" si="6"/>
        <v>0</v>
      </c>
      <c r="H84" s="5">
        <f t="shared" ca="1" si="7"/>
        <v>0</v>
      </c>
      <c r="I84" s="5">
        <f ca="1">IF(E84=0,0,IF(RAND()&lt;'Demand Component Probability'!$B$4,1,0))</f>
        <v>0</v>
      </c>
      <c r="J84" s="5">
        <f ca="1">IF(E84=0,0,IF(RAND()&lt;'Demand Component Probability'!$B$6,1,0))</f>
        <v>0</v>
      </c>
      <c r="K84" s="5">
        <f ca="1">'Salary and Rating'!M85</f>
        <v>0</v>
      </c>
      <c r="L84" s="5">
        <f ca="1">IFERROR(IF(VLOOKUP(K84,Inputs!$A$20:$G$29,3,FALSE)="Stipend Award",VLOOKUP(K84,Inputs!$A$7:$G$16,3,FALSE),0),0)</f>
        <v>0</v>
      </c>
      <c r="M84" s="5">
        <f ca="1">IFERROR(IF(VLOOKUP(K84,Inputs!$A$20:$G$29,4,FALSE)="Stipend Award",VLOOKUP(K84,Inputs!$A$7:$G$16,4,FALSE),0),0)</f>
        <v>0</v>
      </c>
      <c r="N84" s="5">
        <f ca="1">IFERROR(IF(H84=1,IF(VLOOKUP(K84,Inputs!$A$20:$G$29,5,FALSE)="Stipend Award",VLOOKUP(K84,Inputs!$A$7:$G$16,5,FALSE),0),0),0)</f>
        <v>0</v>
      </c>
      <c r="O84" s="5">
        <f ca="1">IFERROR(IF(I84=1,IF(VLOOKUP(K84,Inputs!$A$20:$G$29,6,FALSE)="Stipend Award",VLOOKUP(K84,Inputs!$A$7:$G$16,6,FALSE),0),0),0)</f>
        <v>0</v>
      </c>
      <c r="P84" s="5">
        <f ca="1">IFERROR(IF(J84=1,IF(VLOOKUP(K84,Inputs!$A$20:$G$29,7,FALSE)="Stipend Award",VLOOKUP(K84,Inputs!$A$7:$G$16,7,FALSE),0),0),0)</f>
        <v>0</v>
      </c>
      <c r="Q84" s="5">
        <f ca="1">IFERROR(IF(VLOOKUP(K84,Inputs!$A$20:$G$29,3,FALSE)="Base Increase",VLOOKUP(K84,Inputs!$A$7:$G$16,3,FALSE),0),0)</f>
        <v>0</v>
      </c>
      <c r="R84" s="5">
        <f ca="1">IFERROR(IF(VLOOKUP(K84,Inputs!$A$20:$G$29,4,FALSE)="Base Increase",VLOOKUP(K84,Inputs!$A$7:$G$16,4,FALSE),0),0)</f>
        <v>0</v>
      </c>
      <c r="S84" s="5">
        <f ca="1">IFERROR(IF(H84=1,IF(VLOOKUP(K84,Inputs!$A$20:$G$29,5,FALSE)="Base Increase",VLOOKUP(K84,Inputs!$A$7:$G$16,5,FALSE),0),0),0)</f>
        <v>0</v>
      </c>
      <c r="T84" s="5">
        <f ca="1">IFERROR(IF(I84=1,IF(VLOOKUP(K84,Inputs!$A$20:$G$29,6,FALSE)="Base Increase",VLOOKUP(K84,Inputs!$A$7:$G$16,6,FALSE),0),0),0)</f>
        <v>0</v>
      </c>
      <c r="U84" s="5">
        <f ca="1">IFERROR(IF(J84=1,IF(VLOOKUP(K84,Inputs!$A$20:$G$29,7,FALSE)="Base Increase",VLOOKUP(K84,Inputs!$A$7:$G$16,7,FALSE),0),0),0)</f>
        <v>0</v>
      </c>
      <c r="V84" s="5">
        <f t="shared" ca="1" si="8"/>
        <v>0</v>
      </c>
      <c r="W84" s="5">
        <f t="shared" ca="1" si="9"/>
        <v>0</v>
      </c>
      <c r="X84" s="5">
        <f t="shared" ca="1" si="10"/>
        <v>0</v>
      </c>
      <c r="Y84" s="5">
        <f t="shared" ca="1" si="11"/>
        <v>0</v>
      </c>
      <c r="Z84" s="5">
        <f ca="1">IF(AND(K84&lt;=4,X84&gt;Inputs!$B$32),MAX(C84,Inputs!$B$32),X84)</f>
        <v>0</v>
      </c>
      <c r="AA84" s="5">
        <f ca="1">IF(AND(K84&lt;=4,Y84&gt;Inputs!$B$32),MAX(C84,Inputs!$B$32),Y84)</f>
        <v>0</v>
      </c>
      <c r="AB84" s="5">
        <f ca="1">IF(AND(K84&lt;=7,Z84&gt;Inputs!$B$33),MAX(C84,Inputs!$B$33),Z84)</f>
        <v>0</v>
      </c>
      <c r="AC84" s="5">
        <f ca="1">IF(Y84&gt;Inputs!$B$34,Inputs!$B$34,AA84)</f>
        <v>0</v>
      </c>
      <c r="AD84" s="5">
        <f ca="1">IF(AB84&gt;Inputs!$B$34,Inputs!$B$34,AB84)</f>
        <v>0</v>
      </c>
      <c r="AE84" s="5">
        <f ca="1">IF(AC84&gt;Inputs!$B$34,Inputs!$B$34,AC84)</f>
        <v>0</v>
      </c>
      <c r="AF84" s="11">
        <f ca="1">IF(AND(E84=1,G84=0),Inputs!$B$3,AD84)</f>
        <v>0</v>
      </c>
      <c r="AG84" s="11">
        <f ca="1">IF(AND(E84=1,G84=0),Inputs!$B$3,AE84)</f>
        <v>0</v>
      </c>
    </row>
    <row r="85" spans="1:33" x14ac:dyDescent="0.25">
      <c r="A85" s="1">
        <f>'Salary and Rating'!A86</f>
        <v>0</v>
      </c>
      <c r="B85" s="1">
        <f>'Salary and Rating'!B86</f>
        <v>0</v>
      </c>
      <c r="C85" s="13">
        <f ca="1">'2013-2014'!AF85</f>
        <v>0</v>
      </c>
      <c r="D85" s="44">
        <f ca="1">IF('2013-2014'!G85=0,0,'2013-2014'!D85+1)</f>
        <v>0</v>
      </c>
      <c r="E85" s="5">
        <f>'2012-2013'!E85</f>
        <v>0</v>
      </c>
      <c r="F85" s="42">
        <f ca="1">IF('Salary and Rating'!G86=1,VLOOKUP(D85,'Attrition Probabilities'!$A$5:$E$45,2,TRUE),IF('Salary and Rating'!G86=2,VLOOKUP(D85,'Attrition Probabilities'!$A$5:$E$45,3,TRUE),IF('Salary and Rating'!G86=3,VLOOKUP(D85,'Attrition Probabilities'!$A$5:$E$45,4,TRUE),IF('Salary and Rating'!G86=4,VLOOKUP(D85,'Attrition Probabilities'!$A$5:$E$45,5,TRUE),0))))</f>
        <v>0</v>
      </c>
      <c r="G85" s="5">
        <f t="shared" ca="1" si="6"/>
        <v>0</v>
      </c>
      <c r="H85" s="5">
        <f t="shared" ca="1" si="7"/>
        <v>0</v>
      </c>
      <c r="I85" s="5">
        <f ca="1">IF(E85=0,0,IF(RAND()&lt;'Demand Component Probability'!$B$4,1,0))</f>
        <v>0</v>
      </c>
      <c r="J85" s="5">
        <f ca="1">IF(E85=0,0,IF(RAND()&lt;'Demand Component Probability'!$B$6,1,0))</f>
        <v>0</v>
      </c>
      <c r="K85" s="5">
        <f ca="1">'Salary and Rating'!M86</f>
        <v>0</v>
      </c>
      <c r="L85" s="5">
        <f ca="1">IFERROR(IF(VLOOKUP(K85,Inputs!$A$20:$G$29,3,FALSE)="Stipend Award",VLOOKUP(K85,Inputs!$A$7:$G$16,3,FALSE),0),0)</f>
        <v>0</v>
      </c>
      <c r="M85" s="5">
        <f ca="1">IFERROR(IF(VLOOKUP(K85,Inputs!$A$20:$G$29,4,FALSE)="Stipend Award",VLOOKUP(K85,Inputs!$A$7:$G$16,4,FALSE),0),0)</f>
        <v>0</v>
      </c>
      <c r="N85" s="5">
        <f ca="1">IFERROR(IF(H85=1,IF(VLOOKUP(K85,Inputs!$A$20:$G$29,5,FALSE)="Stipend Award",VLOOKUP(K85,Inputs!$A$7:$G$16,5,FALSE),0),0),0)</f>
        <v>0</v>
      </c>
      <c r="O85" s="5">
        <f ca="1">IFERROR(IF(I85=1,IF(VLOOKUP(K85,Inputs!$A$20:$G$29,6,FALSE)="Stipend Award",VLOOKUP(K85,Inputs!$A$7:$G$16,6,FALSE),0),0),0)</f>
        <v>0</v>
      </c>
      <c r="P85" s="5">
        <f ca="1">IFERROR(IF(J85=1,IF(VLOOKUP(K85,Inputs!$A$20:$G$29,7,FALSE)="Stipend Award",VLOOKUP(K85,Inputs!$A$7:$G$16,7,FALSE),0),0),0)</f>
        <v>0</v>
      </c>
      <c r="Q85" s="5">
        <f ca="1">IFERROR(IF(VLOOKUP(K85,Inputs!$A$20:$G$29,3,FALSE)="Base Increase",VLOOKUP(K85,Inputs!$A$7:$G$16,3,FALSE),0),0)</f>
        <v>0</v>
      </c>
      <c r="R85" s="5">
        <f ca="1">IFERROR(IF(VLOOKUP(K85,Inputs!$A$20:$G$29,4,FALSE)="Base Increase",VLOOKUP(K85,Inputs!$A$7:$G$16,4,FALSE),0),0)</f>
        <v>0</v>
      </c>
      <c r="S85" s="5">
        <f ca="1">IFERROR(IF(H85=1,IF(VLOOKUP(K85,Inputs!$A$20:$G$29,5,FALSE)="Base Increase",VLOOKUP(K85,Inputs!$A$7:$G$16,5,FALSE),0),0),0)</f>
        <v>0</v>
      </c>
      <c r="T85" s="5">
        <f ca="1">IFERROR(IF(I85=1,IF(VLOOKUP(K85,Inputs!$A$20:$G$29,6,FALSE)="Base Increase",VLOOKUP(K85,Inputs!$A$7:$G$16,6,FALSE),0),0),0)</f>
        <v>0</v>
      </c>
      <c r="U85" s="5">
        <f ca="1">IFERROR(IF(J85=1,IF(VLOOKUP(K85,Inputs!$A$20:$G$29,7,FALSE)="Base Increase",VLOOKUP(K85,Inputs!$A$7:$G$16,7,FALSE),0),0),0)</f>
        <v>0</v>
      </c>
      <c r="V85" s="5">
        <f t="shared" ca="1" si="8"/>
        <v>0</v>
      </c>
      <c r="W85" s="5">
        <f t="shared" ca="1" si="9"/>
        <v>0</v>
      </c>
      <c r="X85" s="5">
        <f t="shared" ca="1" si="10"/>
        <v>0</v>
      </c>
      <c r="Y85" s="5">
        <f t="shared" ca="1" si="11"/>
        <v>0</v>
      </c>
      <c r="Z85" s="5">
        <f ca="1">IF(AND(K85&lt;=4,X85&gt;Inputs!$B$32),MAX(C85,Inputs!$B$32),X85)</f>
        <v>0</v>
      </c>
      <c r="AA85" s="5">
        <f ca="1">IF(AND(K85&lt;=4,Y85&gt;Inputs!$B$32),MAX(C85,Inputs!$B$32),Y85)</f>
        <v>0</v>
      </c>
      <c r="AB85" s="5">
        <f ca="1">IF(AND(K85&lt;=7,Z85&gt;Inputs!$B$33),MAX(C85,Inputs!$B$33),Z85)</f>
        <v>0</v>
      </c>
      <c r="AC85" s="5">
        <f ca="1">IF(Y85&gt;Inputs!$B$34,Inputs!$B$34,AA85)</f>
        <v>0</v>
      </c>
      <c r="AD85" s="5">
        <f ca="1">IF(AB85&gt;Inputs!$B$34,Inputs!$B$34,AB85)</f>
        <v>0</v>
      </c>
      <c r="AE85" s="5">
        <f ca="1">IF(AC85&gt;Inputs!$B$34,Inputs!$B$34,AC85)</f>
        <v>0</v>
      </c>
      <c r="AF85" s="11">
        <f ca="1">IF(AND(E85=1,G85=0),Inputs!$B$3,AD85)</f>
        <v>0</v>
      </c>
      <c r="AG85" s="11">
        <f ca="1">IF(AND(E85=1,G85=0),Inputs!$B$3,AE85)</f>
        <v>0</v>
      </c>
    </row>
    <row r="86" spans="1:33" x14ac:dyDescent="0.25">
      <c r="A86" s="1">
        <f>'Salary and Rating'!A87</f>
        <v>0</v>
      </c>
      <c r="B86" s="1">
        <f>'Salary and Rating'!B87</f>
        <v>0</v>
      </c>
      <c r="C86" s="13">
        <f ca="1">'2013-2014'!AF86</f>
        <v>0</v>
      </c>
      <c r="D86" s="44">
        <f ca="1">IF('2013-2014'!G86=0,0,'2013-2014'!D86+1)</f>
        <v>0</v>
      </c>
      <c r="E86" s="5">
        <f>'2012-2013'!E86</f>
        <v>0</v>
      </c>
      <c r="F86" s="42">
        <f ca="1">IF('Salary and Rating'!G87=1,VLOOKUP(D86,'Attrition Probabilities'!$A$5:$E$45,2,TRUE),IF('Salary and Rating'!G87=2,VLOOKUP(D86,'Attrition Probabilities'!$A$5:$E$45,3,TRUE),IF('Salary and Rating'!G87=3,VLOOKUP(D86,'Attrition Probabilities'!$A$5:$E$45,4,TRUE),IF('Salary and Rating'!G87=4,VLOOKUP(D86,'Attrition Probabilities'!$A$5:$E$45,5,TRUE),0))))</f>
        <v>0</v>
      </c>
      <c r="G86" s="5">
        <f t="shared" ca="1" si="6"/>
        <v>0</v>
      </c>
      <c r="H86" s="5">
        <f t="shared" ca="1" si="7"/>
        <v>0</v>
      </c>
      <c r="I86" s="5">
        <f ca="1">IF(E86=0,0,IF(RAND()&lt;'Demand Component Probability'!$B$4,1,0))</f>
        <v>0</v>
      </c>
      <c r="J86" s="5">
        <f ca="1">IF(E86=0,0,IF(RAND()&lt;'Demand Component Probability'!$B$6,1,0))</f>
        <v>0</v>
      </c>
      <c r="K86" s="5">
        <f ca="1">'Salary and Rating'!M87</f>
        <v>0</v>
      </c>
      <c r="L86" s="5">
        <f ca="1">IFERROR(IF(VLOOKUP(K86,Inputs!$A$20:$G$29,3,FALSE)="Stipend Award",VLOOKUP(K86,Inputs!$A$7:$G$16,3,FALSE),0),0)</f>
        <v>0</v>
      </c>
      <c r="M86" s="5">
        <f ca="1">IFERROR(IF(VLOOKUP(K86,Inputs!$A$20:$G$29,4,FALSE)="Stipend Award",VLOOKUP(K86,Inputs!$A$7:$G$16,4,FALSE),0),0)</f>
        <v>0</v>
      </c>
      <c r="N86" s="5">
        <f ca="1">IFERROR(IF(H86=1,IF(VLOOKUP(K86,Inputs!$A$20:$G$29,5,FALSE)="Stipend Award",VLOOKUP(K86,Inputs!$A$7:$G$16,5,FALSE),0),0),0)</f>
        <v>0</v>
      </c>
      <c r="O86" s="5">
        <f ca="1">IFERROR(IF(I86=1,IF(VLOOKUP(K86,Inputs!$A$20:$G$29,6,FALSE)="Stipend Award",VLOOKUP(K86,Inputs!$A$7:$G$16,6,FALSE),0),0),0)</f>
        <v>0</v>
      </c>
      <c r="P86" s="5">
        <f ca="1">IFERROR(IF(J86=1,IF(VLOOKUP(K86,Inputs!$A$20:$G$29,7,FALSE)="Stipend Award",VLOOKUP(K86,Inputs!$A$7:$G$16,7,FALSE),0),0),0)</f>
        <v>0</v>
      </c>
      <c r="Q86" s="5">
        <f ca="1">IFERROR(IF(VLOOKUP(K86,Inputs!$A$20:$G$29,3,FALSE)="Base Increase",VLOOKUP(K86,Inputs!$A$7:$G$16,3,FALSE),0),0)</f>
        <v>0</v>
      </c>
      <c r="R86" s="5">
        <f ca="1">IFERROR(IF(VLOOKUP(K86,Inputs!$A$20:$G$29,4,FALSE)="Base Increase",VLOOKUP(K86,Inputs!$A$7:$G$16,4,FALSE),0),0)</f>
        <v>0</v>
      </c>
      <c r="S86" s="5">
        <f ca="1">IFERROR(IF(H86=1,IF(VLOOKUP(K86,Inputs!$A$20:$G$29,5,FALSE)="Base Increase",VLOOKUP(K86,Inputs!$A$7:$G$16,5,FALSE),0),0),0)</f>
        <v>0</v>
      </c>
      <c r="T86" s="5">
        <f ca="1">IFERROR(IF(I86=1,IF(VLOOKUP(K86,Inputs!$A$20:$G$29,6,FALSE)="Base Increase",VLOOKUP(K86,Inputs!$A$7:$G$16,6,FALSE),0),0),0)</f>
        <v>0</v>
      </c>
      <c r="U86" s="5">
        <f ca="1">IFERROR(IF(J86=1,IF(VLOOKUP(K86,Inputs!$A$20:$G$29,7,FALSE)="Base Increase",VLOOKUP(K86,Inputs!$A$7:$G$16,7,FALSE),0),0),0)</f>
        <v>0</v>
      </c>
      <c r="V86" s="5">
        <f t="shared" ca="1" si="8"/>
        <v>0</v>
      </c>
      <c r="W86" s="5">
        <f t="shared" ca="1" si="9"/>
        <v>0</v>
      </c>
      <c r="X86" s="5">
        <f t="shared" ca="1" si="10"/>
        <v>0</v>
      </c>
      <c r="Y86" s="5">
        <f t="shared" ca="1" si="11"/>
        <v>0</v>
      </c>
      <c r="Z86" s="5">
        <f ca="1">IF(AND(K86&lt;=4,X86&gt;Inputs!$B$32),MAX(C86,Inputs!$B$32),X86)</f>
        <v>0</v>
      </c>
      <c r="AA86" s="5">
        <f ca="1">IF(AND(K86&lt;=4,Y86&gt;Inputs!$B$32),MAX(C86,Inputs!$B$32),Y86)</f>
        <v>0</v>
      </c>
      <c r="AB86" s="5">
        <f ca="1">IF(AND(K86&lt;=7,Z86&gt;Inputs!$B$33),MAX(C86,Inputs!$B$33),Z86)</f>
        <v>0</v>
      </c>
      <c r="AC86" s="5">
        <f ca="1">IF(Y86&gt;Inputs!$B$34,Inputs!$B$34,AA86)</f>
        <v>0</v>
      </c>
      <c r="AD86" s="5">
        <f ca="1">IF(AB86&gt;Inputs!$B$34,Inputs!$B$34,AB86)</f>
        <v>0</v>
      </c>
      <c r="AE86" s="5">
        <f ca="1">IF(AC86&gt;Inputs!$B$34,Inputs!$B$34,AC86)</f>
        <v>0</v>
      </c>
      <c r="AF86" s="11">
        <f ca="1">IF(AND(E86=1,G86=0),Inputs!$B$3,AD86)</f>
        <v>0</v>
      </c>
      <c r="AG86" s="11">
        <f ca="1">IF(AND(E86=1,G86=0),Inputs!$B$3,AE86)</f>
        <v>0</v>
      </c>
    </row>
    <row r="87" spans="1:33" x14ac:dyDescent="0.25">
      <c r="A87" s="1">
        <f>'Salary and Rating'!A88</f>
        <v>0</v>
      </c>
      <c r="B87" s="1">
        <f>'Salary and Rating'!B88</f>
        <v>0</v>
      </c>
      <c r="C87" s="13">
        <f ca="1">'2013-2014'!AF87</f>
        <v>0</v>
      </c>
      <c r="D87" s="44">
        <f ca="1">IF('2013-2014'!G87=0,0,'2013-2014'!D87+1)</f>
        <v>0</v>
      </c>
      <c r="E87" s="5">
        <f>'2012-2013'!E87</f>
        <v>0</v>
      </c>
      <c r="F87" s="42">
        <f ca="1">IF('Salary and Rating'!G88=1,VLOOKUP(D87,'Attrition Probabilities'!$A$5:$E$45,2,TRUE),IF('Salary and Rating'!G88=2,VLOOKUP(D87,'Attrition Probabilities'!$A$5:$E$45,3,TRUE),IF('Salary and Rating'!G88=3,VLOOKUP(D87,'Attrition Probabilities'!$A$5:$E$45,4,TRUE),IF('Salary and Rating'!G88=4,VLOOKUP(D87,'Attrition Probabilities'!$A$5:$E$45,5,TRUE),0))))</f>
        <v>0</v>
      </c>
      <c r="G87" s="5">
        <f t="shared" ca="1" si="6"/>
        <v>0</v>
      </c>
      <c r="H87" s="5">
        <f t="shared" ca="1" si="7"/>
        <v>0</v>
      </c>
      <c r="I87" s="5">
        <f ca="1">IF(E87=0,0,IF(RAND()&lt;'Demand Component Probability'!$B$4,1,0))</f>
        <v>0</v>
      </c>
      <c r="J87" s="5">
        <f ca="1">IF(E87=0,0,IF(RAND()&lt;'Demand Component Probability'!$B$6,1,0))</f>
        <v>0</v>
      </c>
      <c r="K87" s="5">
        <f ca="1">'Salary and Rating'!M88</f>
        <v>0</v>
      </c>
      <c r="L87" s="5">
        <f ca="1">IFERROR(IF(VLOOKUP(K87,Inputs!$A$20:$G$29,3,FALSE)="Stipend Award",VLOOKUP(K87,Inputs!$A$7:$G$16,3,FALSE),0),0)</f>
        <v>0</v>
      </c>
      <c r="M87" s="5">
        <f ca="1">IFERROR(IF(VLOOKUP(K87,Inputs!$A$20:$G$29,4,FALSE)="Stipend Award",VLOOKUP(K87,Inputs!$A$7:$G$16,4,FALSE),0),0)</f>
        <v>0</v>
      </c>
      <c r="N87" s="5">
        <f ca="1">IFERROR(IF(H87=1,IF(VLOOKUP(K87,Inputs!$A$20:$G$29,5,FALSE)="Stipend Award",VLOOKUP(K87,Inputs!$A$7:$G$16,5,FALSE),0),0),0)</f>
        <v>0</v>
      </c>
      <c r="O87" s="5">
        <f ca="1">IFERROR(IF(I87=1,IF(VLOOKUP(K87,Inputs!$A$20:$G$29,6,FALSE)="Stipend Award",VLOOKUP(K87,Inputs!$A$7:$G$16,6,FALSE),0),0),0)</f>
        <v>0</v>
      </c>
      <c r="P87" s="5">
        <f ca="1">IFERROR(IF(J87=1,IF(VLOOKUP(K87,Inputs!$A$20:$G$29,7,FALSE)="Stipend Award",VLOOKUP(K87,Inputs!$A$7:$G$16,7,FALSE),0),0),0)</f>
        <v>0</v>
      </c>
      <c r="Q87" s="5">
        <f ca="1">IFERROR(IF(VLOOKUP(K87,Inputs!$A$20:$G$29,3,FALSE)="Base Increase",VLOOKUP(K87,Inputs!$A$7:$G$16,3,FALSE),0),0)</f>
        <v>0</v>
      </c>
      <c r="R87" s="5">
        <f ca="1">IFERROR(IF(VLOOKUP(K87,Inputs!$A$20:$G$29,4,FALSE)="Base Increase",VLOOKUP(K87,Inputs!$A$7:$G$16,4,FALSE),0),0)</f>
        <v>0</v>
      </c>
      <c r="S87" s="5">
        <f ca="1">IFERROR(IF(H87=1,IF(VLOOKUP(K87,Inputs!$A$20:$G$29,5,FALSE)="Base Increase",VLOOKUP(K87,Inputs!$A$7:$G$16,5,FALSE),0),0),0)</f>
        <v>0</v>
      </c>
      <c r="T87" s="5">
        <f ca="1">IFERROR(IF(I87=1,IF(VLOOKUP(K87,Inputs!$A$20:$G$29,6,FALSE)="Base Increase",VLOOKUP(K87,Inputs!$A$7:$G$16,6,FALSE),0),0),0)</f>
        <v>0</v>
      </c>
      <c r="U87" s="5">
        <f ca="1">IFERROR(IF(J87=1,IF(VLOOKUP(K87,Inputs!$A$20:$G$29,7,FALSE)="Base Increase",VLOOKUP(K87,Inputs!$A$7:$G$16,7,FALSE),0),0),0)</f>
        <v>0</v>
      </c>
      <c r="V87" s="5">
        <f t="shared" ca="1" si="8"/>
        <v>0</v>
      </c>
      <c r="W87" s="5">
        <f t="shared" ca="1" si="9"/>
        <v>0</v>
      </c>
      <c r="X87" s="5">
        <f t="shared" ca="1" si="10"/>
        <v>0</v>
      </c>
      <c r="Y87" s="5">
        <f t="shared" ca="1" si="11"/>
        <v>0</v>
      </c>
      <c r="Z87" s="5">
        <f ca="1">IF(AND(K87&lt;=4,X87&gt;Inputs!$B$32),MAX(C87,Inputs!$B$32),X87)</f>
        <v>0</v>
      </c>
      <c r="AA87" s="5">
        <f ca="1">IF(AND(K87&lt;=4,Y87&gt;Inputs!$B$32),MAX(C87,Inputs!$B$32),Y87)</f>
        <v>0</v>
      </c>
      <c r="AB87" s="5">
        <f ca="1">IF(AND(K87&lt;=7,Z87&gt;Inputs!$B$33),MAX(C87,Inputs!$B$33),Z87)</f>
        <v>0</v>
      </c>
      <c r="AC87" s="5">
        <f ca="1">IF(Y87&gt;Inputs!$B$34,Inputs!$B$34,AA87)</f>
        <v>0</v>
      </c>
      <c r="AD87" s="5">
        <f ca="1">IF(AB87&gt;Inputs!$B$34,Inputs!$B$34,AB87)</f>
        <v>0</v>
      </c>
      <c r="AE87" s="5">
        <f ca="1">IF(AC87&gt;Inputs!$B$34,Inputs!$B$34,AC87)</f>
        <v>0</v>
      </c>
      <c r="AF87" s="11">
        <f ca="1">IF(AND(E87=1,G87=0),Inputs!$B$3,AD87)</f>
        <v>0</v>
      </c>
      <c r="AG87" s="11">
        <f ca="1">IF(AND(E87=1,G87=0),Inputs!$B$3,AE87)</f>
        <v>0</v>
      </c>
    </row>
    <row r="88" spans="1:33" x14ac:dyDescent="0.25">
      <c r="A88" s="1">
        <f>'Salary and Rating'!A89</f>
        <v>0</v>
      </c>
      <c r="B88" s="1">
        <f>'Salary and Rating'!B89</f>
        <v>0</v>
      </c>
      <c r="C88" s="13">
        <f ca="1">'2013-2014'!AF88</f>
        <v>0</v>
      </c>
      <c r="D88" s="44">
        <f ca="1">IF('2013-2014'!G88=0,0,'2013-2014'!D88+1)</f>
        <v>0</v>
      </c>
      <c r="E88" s="5">
        <f>'2012-2013'!E88</f>
        <v>0</v>
      </c>
      <c r="F88" s="42">
        <f ca="1">IF('Salary and Rating'!G89=1,VLOOKUP(D88,'Attrition Probabilities'!$A$5:$E$45,2,TRUE),IF('Salary and Rating'!G89=2,VLOOKUP(D88,'Attrition Probabilities'!$A$5:$E$45,3,TRUE),IF('Salary and Rating'!G89=3,VLOOKUP(D88,'Attrition Probabilities'!$A$5:$E$45,4,TRUE),IF('Salary and Rating'!G89=4,VLOOKUP(D88,'Attrition Probabilities'!$A$5:$E$45,5,TRUE),0))))</f>
        <v>0</v>
      </c>
      <c r="G88" s="5">
        <f t="shared" ca="1" si="6"/>
        <v>0</v>
      </c>
      <c r="H88" s="5">
        <f t="shared" ca="1" si="7"/>
        <v>0</v>
      </c>
      <c r="I88" s="5">
        <f ca="1">IF(E88=0,0,IF(RAND()&lt;'Demand Component Probability'!$B$4,1,0))</f>
        <v>0</v>
      </c>
      <c r="J88" s="5">
        <f ca="1">IF(E88=0,0,IF(RAND()&lt;'Demand Component Probability'!$B$6,1,0))</f>
        <v>0</v>
      </c>
      <c r="K88" s="5">
        <f ca="1">'Salary and Rating'!M89</f>
        <v>0</v>
      </c>
      <c r="L88" s="5">
        <f ca="1">IFERROR(IF(VLOOKUP(K88,Inputs!$A$20:$G$29,3,FALSE)="Stipend Award",VLOOKUP(K88,Inputs!$A$7:$G$16,3,FALSE),0),0)</f>
        <v>0</v>
      </c>
      <c r="M88" s="5">
        <f ca="1">IFERROR(IF(VLOOKUP(K88,Inputs!$A$20:$G$29,4,FALSE)="Stipend Award",VLOOKUP(K88,Inputs!$A$7:$G$16,4,FALSE),0),0)</f>
        <v>0</v>
      </c>
      <c r="N88" s="5">
        <f ca="1">IFERROR(IF(H88=1,IF(VLOOKUP(K88,Inputs!$A$20:$G$29,5,FALSE)="Stipend Award",VLOOKUP(K88,Inputs!$A$7:$G$16,5,FALSE),0),0),0)</f>
        <v>0</v>
      </c>
      <c r="O88" s="5">
        <f ca="1">IFERROR(IF(I88=1,IF(VLOOKUP(K88,Inputs!$A$20:$G$29,6,FALSE)="Stipend Award",VLOOKUP(K88,Inputs!$A$7:$G$16,6,FALSE),0),0),0)</f>
        <v>0</v>
      </c>
      <c r="P88" s="5">
        <f ca="1">IFERROR(IF(J88=1,IF(VLOOKUP(K88,Inputs!$A$20:$G$29,7,FALSE)="Stipend Award",VLOOKUP(K88,Inputs!$A$7:$G$16,7,FALSE),0),0),0)</f>
        <v>0</v>
      </c>
      <c r="Q88" s="5">
        <f ca="1">IFERROR(IF(VLOOKUP(K88,Inputs!$A$20:$G$29,3,FALSE)="Base Increase",VLOOKUP(K88,Inputs!$A$7:$G$16,3,FALSE),0),0)</f>
        <v>0</v>
      </c>
      <c r="R88" s="5">
        <f ca="1">IFERROR(IF(VLOOKUP(K88,Inputs!$A$20:$G$29,4,FALSE)="Base Increase",VLOOKUP(K88,Inputs!$A$7:$G$16,4,FALSE),0),0)</f>
        <v>0</v>
      </c>
      <c r="S88" s="5">
        <f ca="1">IFERROR(IF(H88=1,IF(VLOOKUP(K88,Inputs!$A$20:$G$29,5,FALSE)="Base Increase",VLOOKUP(K88,Inputs!$A$7:$G$16,5,FALSE),0),0),0)</f>
        <v>0</v>
      </c>
      <c r="T88" s="5">
        <f ca="1">IFERROR(IF(I88=1,IF(VLOOKUP(K88,Inputs!$A$20:$G$29,6,FALSE)="Base Increase",VLOOKUP(K88,Inputs!$A$7:$G$16,6,FALSE),0),0),0)</f>
        <v>0</v>
      </c>
      <c r="U88" s="5">
        <f ca="1">IFERROR(IF(J88=1,IF(VLOOKUP(K88,Inputs!$A$20:$G$29,7,FALSE)="Base Increase",VLOOKUP(K88,Inputs!$A$7:$G$16,7,FALSE),0),0),0)</f>
        <v>0</v>
      </c>
      <c r="V88" s="5">
        <f t="shared" ca="1" si="8"/>
        <v>0</v>
      </c>
      <c r="W88" s="5">
        <f t="shared" ca="1" si="9"/>
        <v>0</v>
      </c>
      <c r="X88" s="5">
        <f t="shared" ca="1" si="10"/>
        <v>0</v>
      </c>
      <c r="Y88" s="5">
        <f t="shared" ca="1" si="11"/>
        <v>0</v>
      </c>
      <c r="Z88" s="5">
        <f ca="1">IF(AND(K88&lt;=4,X88&gt;Inputs!$B$32),MAX(C88,Inputs!$B$32),X88)</f>
        <v>0</v>
      </c>
      <c r="AA88" s="5">
        <f ca="1">IF(AND(K88&lt;=4,Y88&gt;Inputs!$B$32),MAX(C88,Inputs!$B$32),Y88)</f>
        <v>0</v>
      </c>
      <c r="AB88" s="5">
        <f ca="1">IF(AND(K88&lt;=7,Z88&gt;Inputs!$B$33),MAX(C88,Inputs!$B$33),Z88)</f>
        <v>0</v>
      </c>
      <c r="AC88" s="5">
        <f ca="1">IF(Y88&gt;Inputs!$B$34,Inputs!$B$34,AA88)</f>
        <v>0</v>
      </c>
      <c r="AD88" s="5">
        <f ca="1">IF(AB88&gt;Inputs!$B$34,Inputs!$B$34,AB88)</f>
        <v>0</v>
      </c>
      <c r="AE88" s="5">
        <f ca="1">IF(AC88&gt;Inputs!$B$34,Inputs!$B$34,AC88)</f>
        <v>0</v>
      </c>
      <c r="AF88" s="11">
        <f ca="1">IF(AND(E88=1,G88=0),Inputs!$B$3,AD88)</f>
        <v>0</v>
      </c>
      <c r="AG88" s="11">
        <f ca="1">IF(AND(E88=1,G88=0),Inputs!$B$3,AE88)</f>
        <v>0</v>
      </c>
    </row>
    <row r="89" spans="1:33" x14ac:dyDescent="0.25">
      <c r="A89" s="1">
        <f>'Salary and Rating'!A90</f>
        <v>0</v>
      </c>
      <c r="B89" s="1">
        <f>'Salary and Rating'!B90</f>
        <v>0</v>
      </c>
      <c r="C89" s="13">
        <f ca="1">'2013-2014'!AF89</f>
        <v>0</v>
      </c>
      <c r="D89" s="44">
        <f ca="1">IF('2013-2014'!G89=0,0,'2013-2014'!D89+1)</f>
        <v>0</v>
      </c>
      <c r="E89" s="5">
        <f>'2012-2013'!E89</f>
        <v>0</v>
      </c>
      <c r="F89" s="42">
        <f ca="1">IF('Salary and Rating'!G90=1,VLOOKUP(D89,'Attrition Probabilities'!$A$5:$E$45,2,TRUE),IF('Salary and Rating'!G90=2,VLOOKUP(D89,'Attrition Probabilities'!$A$5:$E$45,3,TRUE),IF('Salary and Rating'!G90=3,VLOOKUP(D89,'Attrition Probabilities'!$A$5:$E$45,4,TRUE),IF('Salary and Rating'!G90=4,VLOOKUP(D89,'Attrition Probabilities'!$A$5:$E$45,5,TRUE),0))))</f>
        <v>0</v>
      </c>
      <c r="G89" s="5">
        <f t="shared" ca="1" si="6"/>
        <v>0</v>
      </c>
      <c r="H89" s="5">
        <f t="shared" ca="1" si="7"/>
        <v>0</v>
      </c>
      <c r="I89" s="5">
        <f ca="1">IF(E89=0,0,IF(RAND()&lt;'Demand Component Probability'!$B$4,1,0))</f>
        <v>0</v>
      </c>
      <c r="J89" s="5">
        <f ca="1">IF(E89=0,0,IF(RAND()&lt;'Demand Component Probability'!$B$6,1,0))</f>
        <v>0</v>
      </c>
      <c r="K89" s="5">
        <f ca="1">'Salary and Rating'!M90</f>
        <v>0</v>
      </c>
      <c r="L89" s="5">
        <f ca="1">IFERROR(IF(VLOOKUP(K89,Inputs!$A$20:$G$29,3,FALSE)="Stipend Award",VLOOKUP(K89,Inputs!$A$7:$G$16,3,FALSE),0),0)</f>
        <v>0</v>
      </c>
      <c r="M89" s="5">
        <f ca="1">IFERROR(IF(VLOOKUP(K89,Inputs!$A$20:$G$29,4,FALSE)="Stipend Award",VLOOKUP(K89,Inputs!$A$7:$G$16,4,FALSE),0),0)</f>
        <v>0</v>
      </c>
      <c r="N89" s="5">
        <f ca="1">IFERROR(IF(H89=1,IF(VLOOKUP(K89,Inputs!$A$20:$G$29,5,FALSE)="Stipend Award",VLOOKUP(K89,Inputs!$A$7:$G$16,5,FALSE),0),0),0)</f>
        <v>0</v>
      </c>
      <c r="O89" s="5">
        <f ca="1">IFERROR(IF(I89=1,IF(VLOOKUP(K89,Inputs!$A$20:$G$29,6,FALSE)="Stipend Award",VLOOKUP(K89,Inputs!$A$7:$G$16,6,FALSE),0),0),0)</f>
        <v>0</v>
      </c>
      <c r="P89" s="5">
        <f ca="1">IFERROR(IF(J89=1,IF(VLOOKUP(K89,Inputs!$A$20:$G$29,7,FALSE)="Stipend Award",VLOOKUP(K89,Inputs!$A$7:$G$16,7,FALSE),0),0),0)</f>
        <v>0</v>
      </c>
      <c r="Q89" s="5">
        <f ca="1">IFERROR(IF(VLOOKUP(K89,Inputs!$A$20:$G$29,3,FALSE)="Base Increase",VLOOKUP(K89,Inputs!$A$7:$G$16,3,FALSE),0),0)</f>
        <v>0</v>
      </c>
      <c r="R89" s="5">
        <f ca="1">IFERROR(IF(VLOOKUP(K89,Inputs!$A$20:$G$29,4,FALSE)="Base Increase",VLOOKUP(K89,Inputs!$A$7:$G$16,4,FALSE),0),0)</f>
        <v>0</v>
      </c>
      <c r="S89" s="5">
        <f ca="1">IFERROR(IF(H89=1,IF(VLOOKUP(K89,Inputs!$A$20:$G$29,5,FALSE)="Base Increase",VLOOKUP(K89,Inputs!$A$7:$G$16,5,FALSE),0),0),0)</f>
        <v>0</v>
      </c>
      <c r="T89" s="5">
        <f ca="1">IFERROR(IF(I89=1,IF(VLOOKUP(K89,Inputs!$A$20:$G$29,6,FALSE)="Base Increase",VLOOKUP(K89,Inputs!$A$7:$G$16,6,FALSE),0),0),0)</f>
        <v>0</v>
      </c>
      <c r="U89" s="5">
        <f ca="1">IFERROR(IF(J89=1,IF(VLOOKUP(K89,Inputs!$A$20:$G$29,7,FALSE)="Base Increase",VLOOKUP(K89,Inputs!$A$7:$G$16,7,FALSE),0),0),0)</f>
        <v>0</v>
      </c>
      <c r="V89" s="5">
        <f t="shared" ca="1" si="8"/>
        <v>0</v>
      </c>
      <c r="W89" s="5">
        <f t="shared" ca="1" si="9"/>
        <v>0</v>
      </c>
      <c r="X89" s="5">
        <f t="shared" ca="1" si="10"/>
        <v>0</v>
      </c>
      <c r="Y89" s="5">
        <f t="shared" ca="1" si="11"/>
        <v>0</v>
      </c>
      <c r="Z89" s="5">
        <f ca="1">IF(AND(K89&lt;=4,X89&gt;Inputs!$B$32),MAX(C89,Inputs!$B$32),X89)</f>
        <v>0</v>
      </c>
      <c r="AA89" s="5">
        <f ca="1">IF(AND(K89&lt;=4,Y89&gt;Inputs!$B$32),MAX(C89,Inputs!$B$32),Y89)</f>
        <v>0</v>
      </c>
      <c r="AB89" s="5">
        <f ca="1">IF(AND(K89&lt;=7,Z89&gt;Inputs!$B$33),MAX(C89,Inputs!$B$33),Z89)</f>
        <v>0</v>
      </c>
      <c r="AC89" s="5">
        <f ca="1">IF(Y89&gt;Inputs!$B$34,Inputs!$B$34,AA89)</f>
        <v>0</v>
      </c>
      <c r="AD89" s="5">
        <f ca="1">IF(AB89&gt;Inputs!$B$34,Inputs!$B$34,AB89)</f>
        <v>0</v>
      </c>
      <c r="AE89" s="5">
        <f ca="1">IF(AC89&gt;Inputs!$B$34,Inputs!$B$34,AC89)</f>
        <v>0</v>
      </c>
      <c r="AF89" s="11">
        <f ca="1">IF(AND(E89=1,G89=0),Inputs!$B$3,AD89)</f>
        <v>0</v>
      </c>
      <c r="AG89" s="11">
        <f ca="1">IF(AND(E89=1,G89=0),Inputs!$B$3,AE89)</f>
        <v>0</v>
      </c>
    </row>
    <row r="90" spans="1:33" x14ac:dyDescent="0.25">
      <c r="A90" s="1">
        <f>'Salary and Rating'!A91</f>
        <v>0</v>
      </c>
      <c r="B90" s="1">
        <f>'Salary and Rating'!B91</f>
        <v>0</v>
      </c>
      <c r="C90" s="13">
        <f ca="1">'2013-2014'!AF90</f>
        <v>0</v>
      </c>
      <c r="D90" s="44">
        <f ca="1">IF('2013-2014'!G90=0,0,'2013-2014'!D90+1)</f>
        <v>0</v>
      </c>
      <c r="E90" s="5">
        <f>'2012-2013'!E90</f>
        <v>0</v>
      </c>
      <c r="F90" s="42">
        <f ca="1">IF('Salary and Rating'!G91=1,VLOOKUP(D90,'Attrition Probabilities'!$A$5:$E$45,2,TRUE),IF('Salary and Rating'!G91=2,VLOOKUP(D90,'Attrition Probabilities'!$A$5:$E$45,3,TRUE),IF('Salary and Rating'!G91=3,VLOOKUP(D90,'Attrition Probabilities'!$A$5:$E$45,4,TRUE),IF('Salary and Rating'!G91=4,VLOOKUP(D90,'Attrition Probabilities'!$A$5:$E$45,5,TRUE),0))))</f>
        <v>0</v>
      </c>
      <c r="G90" s="5">
        <f t="shared" ca="1" si="6"/>
        <v>0</v>
      </c>
      <c r="H90" s="5">
        <f t="shared" ca="1" si="7"/>
        <v>0</v>
      </c>
      <c r="I90" s="5">
        <f ca="1">IF(E90=0,0,IF(RAND()&lt;'Demand Component Probability'!$B$4,1,0))</f>
        <v>0</v>
      </c>
      <c r="J90" s="5">
        <f ca="1">IF(E90=0,0,IF(RAND()&lt;'Demand Component Probability'!$B$6,1,0))</f>
        <v>0</v>
      </c>
      <c r="K90" s="5">
        <f ca="1">'Salary and Rating'!M91</f>
        <v>0</v>
      </c>
      <c r="L90" s="5">
        <f ca="1">IFERROR(IF(VLOOKUP(K90,Inputs!$A$20:$G$29,3,FALSE)="Stipend Award",VLOOKUP(K90,Inputs!$A$7:$G$16,3,FALSE),0),0)</f>
        <v>0</v>
      </c>
      <c r="M90" s="5">
        <f ca="1">IFERROR(IF(VLOOKUP(K90,Inputs!$A$20:$G$29,4,FALSE)="Stipend Award",VLOOKUP(K90,Inputs!$A$7:$G$16,4,FALSE),0),0)</f>
        <v>0</v>
      </c>
      <c r="N90" s="5">
        <f ca="1">IFERROR(IF(H90=1,IF(VLOOKUP(K90,Inputs!$A$20:$G$29,5,FALSE)="Stipend Award",VLOOKUP(K90,Inputs!$A$7:$G$16,5,FALSE),0),0),0)</f>
        <v>0</v>
      </c>
      <c r="O90" s="5">
        <f ca="1">IFERROR(IF(I90=1,IF(VLOOKUP(K90,Inputs!$A$20:$G$29,6,FALSE)="Stipend Award",VLOOKUP(K90,Inputs!$A$7:$G$16,6,FALSE),0),0),0)</f>
        <v>0</v>
      </c>
      <c r="P90" s="5">
        <f ca="1">IFERROR(IF(J90=1,IF(VLOOKUP(K90,Inputs!$A$20:$G$29,7,FALSE)="Stipend Award",VLOOKUP(K90,Inputs!$A$7:$G$16,7,FALSE),0),0),0)</f>
        <v>0</v>
      </c>
      <c r="Q90" s="5">
        <f ca="1">IFERROR(IF(VLOOKUP(K90,Inputs!$A$20:$G$29,3,FALSE)="Base Increase",VLOOKUP(K90,Inputs!$A$7:$G$16,3,FALSE),0),0)</f>
        <v>0</v>
      </c>
      <c r="R90" s="5">
        <f ca="1">IFERROR(IF(VLOOKUP(K90,Inputs!$A$20:$G$29,4,FALSE)="Base Increase",VLOOKUP(K90,Inputs!$A$7:$G$16,4,FALSE),0),0)</f>
        <v>0</v>
      </c>
      <c r="S90" s="5">
        <f ca="1">IFERROR(IF(H90=1,IF(VLOOKUP(K90,Inputs!$A$20:$G$29,5,FALSE)="Base Increase",VLOOKUP(K90,Inputs!$A$7:$G$16,5,FALSE),0),0),0)</f>
        <v>0</v>
      </c>
      <c r="T90" s="5">
        <f ca="1">IFERROR(IF(I90=1,IF(VLOOKUP(K90,Inputs!$A$20:$G$29,6,FALSE)="Base Increase",VLOOKUP(K90,Inputs!$A$7:$G$16,6,FALSE),0),0),0)</f>
        <v>0</v>
      </c>
      <c r="U90" s="5">
        <f ca="1">IFERROR(IF(J90=1,IF(VLOOKUP(K90,Inputs!$A$20:$G$29,7,FALSE)="Base Increase",VLOOKUP(K90,Inputs!$A$7:$G$16,7,FALSE),0),0),0)</f>
        <v>0</v>
      </c>
      <c r="V90" s="5">
        <f t="shared" ca="1" si="8"/>
        <v>0</v>
      </c>
      <c r="W90" s="5">
        <f t="shared" ca="1" si="9"/>
        <v>0</v>
      </c>
      <c r="X90" s="5">
        <f t="shared" ca="1" si="10"/>
        <v>0</v>
      </c>
      <c r="Y90" s="5">
        <f t="shared" ca="1" si="11"/>
        <v>0</v>
      </c>
      <c r="Z90" s="5">
        <f ca="1">IF(AND(K90&lt;=4,X90&gt;Inputs!$B$32),MAX(C90,Inputs!$B$32),X90)</f>
        <v>0</v>
      </c>
      <c r="AA90" s="5">
        <f ca="1">IF(AND(K90&lt;=4,Y90&gt;Inputs!$B$32),MAX(C90,Inputs!$B$32),Y90)</f>
        <v>0</v>
      </c>
      <c r="AB90" s="5">
        <f ca="1">IF(AND(K90&lt;=7,Z90&gt;Inputs!$B$33),MAX(C90,Inputs!$B$33),Z90)</f>
        <v>0</v>
      </c>
      <c r="AC90" s="5">
        <f ca="1">IF(Y90&gt;Inputs!$B$34,Inputs!$B$34,AA90)</f>
        <v>0</v>
      </c>
      <c r="AD90" s="5">
        <f ca="1">IF(AB90&gt;Inputs!$B$34,Inputs!$B$34,AB90)</f>
        <v>0</v>
      </c>
      <c r="AE90" s="5">
        <f ca="1">IF(AC90&gt;Inputs!$B$34,Inputs!$B$34,AC90)</f>
        <v>0</v>
      </c>
      <c r="AF90" s="11">
        <f ca="1">IF(AND(E90=1,G90=0),Inputs!$B$3,AD90)</f>
        <v>0</v>
      </c>
      <c r="AG90" s="11">
        <f ca="1">IF(AND(E90=1,G90=0),Inputs!$B$3,AE90)</f>
        <v>0</v>
      </c>
    </row>
    <row r="91" spans="1:33" x14ac:dyDescent="0.25">
      <c r="A91" s="1">
        <f>'Salary and Rating'!A92</f>
        <v>0</v>
      </c>
      <c r="B91" s="1">
        <f>'Salary and Rating'!B92</f>
        <v>0</v>
      </c>
      <c r="C91" s="13">
        <f ca="1">'2013-2014'!AF91</f>
        <v>0</v>
      </c>
      <c r="D91" s="44">
        <f ca="1">IF('2013-2014'!G91=0,0,'2013-2014'!D91+1)</f>
        <v>0</v>
      </c>
      <c r="E91" s="5">
        <f>'2012-2013'!E91</f>
        <v>0</v>
      </c>
      <c r="F91" s="42">
        <f ca="1">IF('Salary and Rating'!G92=1,VLOOKUP(D91,'Attrition Probabilities'!$A$5:$E$45,2,TRUE),IF('Salary and Rating'!G92=2,VLOOKUP(D91,'Attrition Probabilities'!$A$5:$E$45,3,TRUE),IF('Salary and Rating'!G92=3,VLOOKUP(D91,'Attrition Probabilities'!$A$5:$E$45,4,TRUE),IF('Salary and Rating'!G92=4,VLOOKUP(D91,'Attrition Probabilities'!$A$5:$E$45,5,TRUE),0))))</f>
        <v>0</v>
      </c>
      <c r="G91" s="5">
        <f t="shared" ca="1" si="6"/>
        <v>0</v>
      </c>
      <c r="H91" s="5">
        <f t="shared" ca="1" si="7"/>
        <v>0</v>
      </c>
      <c r="I91" s="5">
        <f ca="1">IF(E91=0,0,IF(RAND()&lt;'Demand Component Probability'!$B$4,1,0))</f>
        <v>0</v>
      </c>
      <c r="J91" s="5">
        <f ca="1">IF(E91=0,0,IF(RAND()&lt;'Demand Component Probability'!$B$6,1,0))</f>
        <v>0</v>
      </c>
      <c r="K91" s="5">
        <f ca="1">'Salary and Rating'!M92</f>
        <v>0</v>
      </c>
      <c r="L91" s="5">
        <f ca="1">IFERROR(IF(VLOOKUP(K91,Inputs!$A$20:$G$29,3,FALSE)="Stipend Award",VLOOKUP(K91,Inputs!$A$7:$G$16,3,FALSE),0),0)</f>
        <v>0</v>
      </c>
      <c r="M91" s="5">
        <f ca="1">IFERROR(IF(VLOOKUP(K91,Inputs!$A$20:$G$29,4,FALSE)="Stipend Award",VLOOKUP(K91,Inputs!$A$7:$G$16,4,FALSE),0),0)</f>
        <v>0</v>
      </c>
      <c r="N91" s="5">
        <f ca="1">IFERROR(IF(H91=1,IF(VLOOKUP(K91,Inputs!$A$20:$G$29,5,FALSE)="Stipend Award",VLOOKUP(K91,Inputs!$A$7:$G$16,5,FALSE),0),0),0)</f>
        <v>0</v>
      </c>
      <c r="O91" s="5">
        <f ca="1">IFERROR(IF(I91=1,IF(VLOOKUP(K91,Inputs!$A$20:$G$29,6,FALSE)="Stipend Award",VLOOKUP(K91,Inputs!$A$7:$G$16,6,FALSE),0),0),0)</f>
        <v>0</v>
      </c>
      <c r="P91" s="5">
        <f ca="1">IFERROR(IF(J91=1,IF(VLOOKUP(K91,Inputs!$A$20:$G$29,7,FALSE)="Stipend Award",VLOOKUP(K91,Inputs!$A$7:$G$16,7,FALSE),0),0),0)</f>
        <v>0</v>
      </c>
      <c r="Q91" s="5">
        <f ca="1">IFERROR(IF(VLOOKUP(K91,Inputs!$A$20:$G$29,3,FALSE)="Base Increase",VLOOKUP(K91,Inputs!$A$7:$G$16,3,FALSE),0),0)</f>
        <v>0</v>
      </c>
      <c r="R91" s="5">
        <f ca="1">IFERROR(IF(VLOOKUP(K91,Inputs!$A$20:$G$29,4,FALSE)="Base Increase",VLOOKUP(K91,Inputs!$A$7:$G$16,4,FALSE),0),0)</f>
        <v>0</v>
      </c>
      <c r="S91" s="5">
        <f ca="1">IFERROR(IF(H91=1,IF(VLOOKUP(K91,Inputs!$A$20:$G$29,5,FALSE)="Base Increase",VLOOKUP(K91,Inputs!$A$7:$G$16,5,FALSE),0),0),0)</f>
        <v>0</v>
      </c>
      <c r="T91" s="5">
        <f ca="1">IFERROR(IF(I91=1,IF(VLOOKUP(K91,Inputs!$A$20:$G$29,6,FALSE)="Base Increase",VLOOKUP(K91,Inputs!$A$7:$G$16,6,FALSE),0),0),0)</f>
        <v>0</v>
      </c>
      <c r="U91" s="5">
        <f ca="1">IFERROR(IF(J91=1,IF(VLOOKUP(K91,Inputs!$A$20:$G$29,7,FALSE)="Base Increase",VLOOKUP(K91,Inputs!$A$7:$G$16,7,FALSE),0),0),0)</f>
        <v>0</v>
      </c>
      <c r="V91" s="5">
        <f t="shared" ca="1" si="8"/>
        <v>0</v>
      </c>
      <c r="W91" s="5">
        <f t="shared" ca="1" si="9"/>
        <v>0</v>
      </c>
      <c r="X91" s="5">
        <f t="shared" ca="1" si="10"/>
        <v>0</v>
      </c>
      <c r="Y91" s="5">
        <f t="shared" ca="1" si="11"/>
        <v>0</v>
      </c>
      <c r="Z91" s="5">
        <f ca="1">IF(AND(K91&lt;=4,X91&gt;Inputs!$B$32),MAX(C91,Inputs!$B$32),X91)</f>
        <v>0</v>
      </c>
      <c r="AA91" s="5">
        <f ca="1">IF(AND(K91&lt;=4,Y91&gt;Inputs!$B$32),MAX(C91,Inputs!$B$32),Y91)</f>
        <v>0</v>
      </c>
      <c r="AB91" s="5">
        <f ca="1">IF(AND(K91&lt;=7,Z91&gt;Inputs!$B$33),MAX(C91,Inputs!$B$33),Z91)</f>
        <v>0</v>
      </c>
      <c r="AC91" s="5">
        <f ca="1">IF(Y91&gt;Inputs!$B$34,Inputs!$B$34,AA91)</f>
        <v>0</v>
      </c>
      <c r="AD91" s="5">
        <f ca="1">IF(AB91&gt;Inputs!$B$34,Inputs!$B$34,AB91)</f>
        <v>0</v>
      </c>
      <c r="AE91" s="5">
        <f ca="1">IF(AC91&gt;Inputs!$B$34,Inputs!$B$34,AC91)</f>
        <v>0</v>
      </c>
      <c r="AF91" s="11">
        <f ca="1">IF(AND(E91=1,G91=0),Inputs!$B$3,AD91)</f>
        <v>0</v>
      </c>
      <c r="AG91" s="11">
        <f ca="1">IF(AND(E91=1,G91=0),Inputs!$B$3,AE91)</f>
        <v>0</v>
      </c>
    </row>
    <row r="92" spans="1:33" x14ac:dyDescent="0.25">
      <c r="A92" s="1">
        <f>'Salary and Rating'!A93</f>
        <v>0</v>
      </c>
      <c r="B92" s="1">
        <f>'Salary and Rating'!B93</f>
        <v>0</v>
      </c>
      <c r="C92" s="13">
        <f ca="1">'2013-2014'!AF92</f>
        <v>0</v>
      </c>
      <c r="D92" s="44">
        <f ca="1">IF('2013-2014'!G92=0,0,'2013-2014'!D92+1)</f>
        <v>0</v>
      </c>
      <c r="E92" s="5">
        <f>'2012-2013'!E92</f>
        <v>0</v>
      </c>
      <c r="F92" s="42">
        <f ca="1">IF('Salary and Rating'!G93=1,VLOOKUP(D92,'Attrition Probabilities'!$A$5:$E$45,2,TRUE),IF('Salary and Rating'!G93=2,VLOOKUP(D92,'Attrition Probabilities'!$A$5:$E$45,3,TRUE),IF('Salary and Rating'!G93=3,VLOOKUP(D92,'Attrition Probabilities'!$A$5:$E$45,4,TRUE),IF('Salary and Rating'!G93=4,VLOOKUP(D92,'Attrition Probabilities'!$A$5:$E$45,5,TRUE),0))))</f>
        <v>0</v>
      </c>
      <c r="G92" s="5">
        <f t="shared" ca="1" si="6"/>
        <v>0</v>
      </c>
      <c r="H92" s="5">
        <f t="shared" ca="1" si="7"/>
        <v>0</v>
      </c>
      <c r="I92" s="5">
        <f ca="1">IF(E92=0,0,IF(RAND()&lt;'Demand Component Probability'!$B$4,1,0))</f>
        <v>0</v>
      </c>
      <c r="J92" s="5">
        <f ca="1">IF(E92=0,0,IF(RAND()&lt;'Demand Component Probability'!$B$6,1,0))</f>
        <v>0</v>
      </c>
      <c r="K92" s="5">
        <f ca="1">'Salary and Rating'!M93</f>
        <v>0</v>
      </c>
      <c r="L92" s="5">
        <f ca="1">IFERROR(IF(VLOOKUP(K92,Inputs!$A$20:$G$29,3,FALSE)="Stipend Award",VLOOKUP(K92,Inputs!$A$7:$G$16,3,FALSE),0),0)</f>
        <v>0</v>
      </c>
      <c r="M92" s="5">
        <f ca="1">IFERROR(IF(VLOOKUP(K92,Inputs!$A$20:$G$29,4,FALSE)="Stipend Award",VLOOKUP(K92,Inputs!$A$7:$G$16,4,FALSE),0),0)</f>
        <v>0</v>
      </c>
      <c r="N92" s="5">
        <f ca="1">IFERROR(IF(H92=1,IF(VLOOKUP(K92,Inputs!$A$20:$G$29,5,FALSE)="Stipend Award",VLOOKUP(K92,Inputs!$A$7:$G$16,5,FALSE),0),0),0)</f>
        <v>0</v>
      </c>
      <c r="O92" s="5">
        <f ca="1">IFERROR(IF(I92=1,IF(VLOOKUP(K92,Inputs!$A$20:$G$29,6,FALSE)="Stipend Award",VLOOKUP(K92,Inputs!$A$7:$G$16,6,FALSE),0),0),0)</f>
        <v>0</v>
      </c>
      <c r="P92" s="5">
        <f ca="1">IFERROR(IF(J92=1,IF(VLOOKUP(K92,Inputs!$A$20:$G$29,7,FALSE)="Stipend Award",VLOOKUP(K92,Inputs!$A$7:$G$16,7,FALSE),0),0),0)</f>
        <v>0</v>
      </c>
      <c r="Q92" s="5">
        <f ca="1">IFERROR(IF(VLOOKUP(K92,Inputs!$A$20:$G$29,3,FALSE)="Base Increase",VLOOKUP(K92,Inputs!$A$7:$G$16,3,FALSE),0),0)</f>
        <v>0</v>
      </c>
      <c r="R92" s="5">
        <f ca="1">IFERROR(IF(VLOOKUP(K92,Inputs!$A$20:$G$29,4,FALSE)="Base Increase",VLOOKUP(K92,Inputs!$A$7:$G$16,4,FALSE),0),0)</f>
        <v>0</v>
      </c>
      <c r="S92" s="5">
        <f ca="1">IFERROR(IF(H92=1,IF(VLOOKUP(K92,Inputs!$A$20:$G$29,5,FALSE)="Base Increase",VLOOKUP(K92,Inputs!$A$7:$G$16,5,FALSE),0),0),0)</f>
        <v>0</v>
      </c>
      <c r="T92" s="5">
        <f ca="1">IFERROR(IF(I92=1,IF(VLOOKUP(K92,Inputs!$A$20:$G$29,6,FALSE)="Base Increase",VLOOKUP(K92,Inputs!$A$7:$G$16,6,FALSE),0),0),0)</f>
        <v>0</v>
      </c>
      <c r="U92" s="5">
        <f ca="1">IFERROR(IF(J92=1,IF(VLOOKUP(K92,Inputs!$A$20:$G$29,7,FALSE)="Base Increase",VLOOKUP(K92,Inputs!$A$7:$G$16,7,FALSE),0),0),0)</f>
        <v>0</v>
      </c>
      <c r="V92" s="5">
        <f t="shared" ca="1" si="8"/>
        <v>0</v>
      </c>
      <c r="W92" s="5">
        <f t="shared" ca="1" si="9"/>
        <v>0</v>
      </c>
      <c r="X92" s="5">
        <f t="shared" ca="1" si="10"/>
        <v>0</v>
      </c>
      <c r="Y92" s="5">
        <f t="shared" ca="1" si="11"/>
        <v>0</v>
      </c>
      <c r="Z92" s="5">
        <f ca="1">IF(AND(K92&lt;=4,X92&gt;Inputs!$B$32),MAX(C92,Inputs!$B$32),X92)</f>
        <v>0</v>
      </c>
      <c r="AA92" s="5">
        <f ca="1">IF(AND(K92&lt;=4,Y92&gt;Inputs!$B$32),MAX(C92,Inputs!$B$32),Y92)</f>
        <v>0</v>
      </c>
      <c r="AB92" s="5">
        <f ca="1">IF(AND(K92&lt;=7,Z92&gt;Inputs!$B$33),MAX(C92,Inputs!$B$33),Z92)</f>
        <v>0</v>
      </c>
      <c r="AC92" s="5">
        <f ca="1">IF(Y92&gt;Inputs!$B$34,Inputs!$B$34,AA92)</f>
        <v>0</v>
      </c>
      <c r="AD92" s="5">
        <f ca="1">IF(AB92&gt;Inputs!$B$34,Inputs!$B$34,AB92)</f>
        <v>0</v>
      </c>
      <c r="AE92" s="5">
        <f ca="1">IF(AC92&gt;Inputs!$B$34,Inputs!$B$34,AC92)</f>
        <v>0</v>
      </c>
      <c r="AF92" s="11">
        <f ca="1">IF(AND(E92=1,G92=0),Inputs!$B$3,AD92)</f>
        <v>0</v>
      </c>
      <c r="AG92" s="11">
        <f ca="1">IF(AND(E92=1,G92=0),Inputs!$B$3,AE92)</f>
        <v>0</v>
      </c>
    </row>
    <row r="93" spans="1:33" x14ac:dyDescent="0.25">
      <c r="A93" s="1">
        <f>'Salary and Rating'!A94</f>
        <v>0</v>
      </c>
      <c r="B93" s="1">
        <f>'Salary and Rating'!B94</f>
        <v>0</v>
      </c>
      <c r="C93" s="13">
        <f ca="1">'2013-2014'!AF93</f>
        <v>0</v>
      </c>
      <c r="D93" s="44">
        <f ca="1">IF('2013-2014'!G93=0,0,'2013-2014'!D93+1)</f>
        <v>0</v>
      </c>
      <c r="E93" s="5">
        <f>'2012-2013'!E93</f>
        <v>0</v>
      </c>
      <c r="F93" s="42">
        <f ca="1">IF('Salary and Rating'!G94=1,VLOOKUP(D93,'Attrition Probabilities'!$A$5:$E$45,2,TRUE),IF('Salary and Rating'!G94=2,VLOOKUP(D93,'Attrition Probabilities'!$A$5:$E$45,3,TRUE),IF('Salary and Rating'!G94=3,VLOOKUP(D93,'Attrition Probabilities'!$A$5:$E$45,4,TRUE),IF('Salary and Rating'!G94=4,VLOOKUP(D93,'Attrition Probabilities'!$A$5:$E$45,5,TRUE),0))))</f>
        <v>0</v>
      </c>
      <c r="G93" s="5">
        <f t="shared" ca="1" si="6"/>
        <v>0</v>
      </c>
      <c r="H93" s="5">
        <f t="shared" ca="1" si="7"/>
        <v>0</v>
      </c>
      <c r="I93" s="5">
        <f ca="1">IF(E93=0,0,IF(RAND()&lt;'Demand Component Probability'!$B$4,1,0))</f>
        <v>0</v>
      </c>
      <c r="J93" s="5">
        <f ca="1">IF(E93=0,0,IF(RAND()&lt;'Demand Component Probability'!$B$6,1,0))</f>
        <v>0</v>
      </c>
      <c r="K93" s="5">
        <f ca="1">'Salary and Rating'!M94</f>
        <v>0</v>
      </c>
      <c r="L93" s="5">
        <f ca="1">IFERROR(IF(VLOOKUP(K93,Inputs!$A$20:$G$29,3,FALSE)="Stipend Award",VLOOKUP(K93,Inputs!$A$7:$G$16,3,FALSE),0),0)</f>
        <v>0</v>
      </c>
      <c r="M93" s="5">
        <f ca="1">IFERROR(IF(VLOOKUP(K93,Inputs!$A$20:$G$29,4,FALSE)="Stipend Award",VLOOKUP(K93,Inputs!$A$7:$G$16,4,FALSE),0),0)</f>
        <v>0</v>
      </c>
      <c r="N93" s="5">
        <f ca="1">IFERROR(IF(H93=1,IF(VLOOKUP(K93,Inputs!$A$20:$G$29,5,FALSE)="Stipend Award",VLOOKUP(K93,Inputs!$A$7:$G$16,5,FALSE),0),0),0)</f>
        <v>0</v>
      </c>
      <c r="O93" s="5">
        <f ca="1">IFERROR(IF(I93=1,IF(VLOOKUP(K93,Inputs!$A$20:$G$29,6,FALSE)="Stipend Award",VLOOKUP(K93,Inputs!$A$7:$G$16,6,FALSE),0),0),0)</f>
        <v>0</v>
      </c>
      <c r="P93" s="5">
        <f ca="1">IFERROR(IF(J93=1,IF(VLOOKUP(K93,Inputs!$A$20:$G$29,7,FALSE)="Stipend Award",VLOOKUP(K93,Inputs!$A$7:$G$16,7,FALSE),0),0),0)</f>
        <v>0</v>
      </c>
      <c r="Q93" s="5">
        <f ca="1">IFERROR(IF(VLOOKUP(K93,Inputs!$A$20:$G$29,3,FALSE)="Base Increase",VLOOKUP(K93,Inputs!$A$7:$G$16,3,FALSE),0),0)</f>
        <v>0</v>
      </c>
      <c r="R93" s="5">
        <f ca="1">IFERROR(IF(VLOOKUP(K93,Inputs!$A$20:$G$29,4,FALSE)="Base Increase",VLOOKUP(K93,Inputs!$A$7:$G$16,4,FALSE),0),0)</f>
        <v>0</v>
      </c>
      <c r="S93" s="5">
        <f ca="1">IFERROR(IF(H93=1,IF(VLOOKUP(K93,Inputs!$A$20:$G$29,5,FALSE)="Base Increase",VLOOKUP(K93,Inputs!$A$7:$G$16,5,FALSE),0),0),0)</f>
        <v>0</v>
      </c>
      <c r="T93" s="5">
        <f ca="1">IFERROR(IF(I93=1,IF(VLOOKUP(K93,Inputs!$A$20:$G$29,6,FALSE)="Base Increase",VLOOKUP(K93,Inputs!$A$7:$G$16,6,FALSE),0),0),0)</f>
        <v>0</v>
      </c>
      <c r="U93" s="5">
        <f ca="1">IFERROR(IF(J93=1,IF(VLOOKUP(K93,Inputs!$A$20:$G$29,7,FALSE)="Base Increase",VLOOKUP(K93,Inputs!$A$7:$G$16,7,FALSE),0),0),0)</f>
        <v>0</v>
      </c>
      <c r="V93" s="5">
        <f t="shared" ca="1" si="8"/>
        <v>0</v>
      </c>
      <c r="W93" s="5">
        <f t="shared" ca="1" si="9"/>
        <v>0</v>
      </c>
      <c r="X93" s="5">
        <f t="shared" ca="1" si="10"/>
        <v>0</v>
      </c>
      <c r="Y93" s="5">
        <f t="shared" ca="1" si="11"/>
        <v>0</v>
      </c>
      <c r="Z93" s="5">
        <f ca="1">IF(AND(K93&lt;=4,X93&gt;Inputs!$B$32),MAX(C93,Inputs!$B$32),X93)</f>
        <v>0</v>
      </c>
      <c r="AA93" s="5">
        <f ca="1">IF(AND(K93&lt;=4,Y93&gt;Inputs!$B$32),MAX(C93,Inputs!$B$32),Y93)</f>
        <v>0</v>
      </c>
      <c r="AB93" s="5">
        <f ca="1">IF(AND(K93&lt;=7,Z93&gt;Inputs!$B$33),MAX(C93,Inputs!$B$33),Z93)</f>
        <v>0</v>
      </c>
      <c r="AC93" s="5">
        <f ca="1">IF(Y93&gt;Inputs!$B$34,Inputs!$B$34,AA93)</f>
        <v>0</v>
      </c>
      <c r="AD93" s="5">
        <f ca="1">IF(AB93&gt;Inputs!$B$34,Inputs!$B$34,AB93)</f>
        <v>0</v>
      </c>
      <c r="AE93" s="5">
        <f ca="1">IF(AC93&gt;Inputs!$B$34,Inputs!$B$34,AC93)</f>
        <v>0</v>
      </c>
      <c r="AF93" s="11">
        <f ca="1">IF(AND(E93=1,G93=0),Inputs!$B$3,AD93)</f>
        <v>0</v>
      </c>
      <c r="AG93" s="11">
        <f ca="1">IF(AND(E93=1,G93=0),Inputs!$B$3,AE93)</f>
        <v>0</v>
      </c>
    </row>
    <row r="94" spans="1:33" x14ac:dyDescent="0.25">
      <c r="A94" s="1">
        <f>'Salary and Rating'!A95</f>
        <v>0</v>
      </c>
      <c r="B94" s="1">
        <f>'Salary and Rating'!B95</f>
        <v>0</v>
      </c>
      <c r="C94" s="13">
        <f ca="1">'2013-2014'!AF94</f>
        <v>0</v>
      </c>
      <c r="D94" s="44">
        <f ca="1">IF('2013-2014'!G94=0,0,'2013-2014'!D94+1)</f>
        <v>0</v>
      </c>
      <c r="E94" s="5">
        <f>'2012-2013'!E94</f>
        <v>0</v>
      </c>
      <c r="F94" s="42">
        <f ca="1">IF('Salary and Rating'!G95=1,VLOOKUP(D94,'Attrition Probabilities'!$A$5:$E$45,2,TRUE),IF('Salary and Rating'!G95=2,VLOOKUP(D94,'Attrition Probabilities'!$A$5:$E$45,3,TRUE),IF('Salary and Rating'!G95=3,VLOOKUP(D94,'Attrition Probabilities'!$A$5:$E$45,4,TRUE),IF('Salary and Rating'!G95=4,VLOOKUP(D94,'Attrition Probabilities'!$A$5:$E$45,5,TRUE),0))))</f>
        <v>0</v>
      </c>
      <c r="G94" s="5">
        <f t="shared" ca="1" si="6"/>
        <v>0</v>
      </c>
      <c r="H94" s="5">
        <f t="shared" ca="1" si="7"/>
        <v>0</v>
      </c>
      <c r="I94" s="5">
        <f ca="1">IF(E94=0,0,IF(RAND()&lt;'Demand Component Probability'!$B$4,1,0))</f>
        <v>0</v>
      </c>
      <c r="J94" s="5">
        <f ca="1">IF(E94=0,0,IF(RAND()&lt;'Demand Component Probability'!$B$6,1,0))</f>
        <v>0</v>
      </c>
      <c r="K94" s="5">
        <f ca="1">'Salary and Rating'!M95</f>
        <v>0</v>
      </c>
      <c r="L94" s="5">
        <f ca="1">IFERROR(IF(VLOOKUP(K94,Inputs!$A$20:$G$29,3,FALSE)="Stipend Award",VLOOKUP(K94,Inputs!$A$7:$G$16,3,FALSE),0),0)</f>
        <v>0</v>
      </c>
      <c r="M94" s="5">
        <f ca="1">IFERROR(IF(VLOOKUP(K94,Inputs!$A$20:$G$29,4,FALSE)="Stipend Award",VLOOKUP(K94,Inputs!$A$7:$G$16,4,FALSE),0),0)</f>
        <v>0</v>
      </c>
      <c r="N94" s="5">
        <f ca="1">IFERROR(IF(H94=1,IF(VLOOKUP(K94,Inputs!$A$20:$G$29,5,FALSE)="Stipend Award",VLOOKUP(K94,Inputs!$A$7:$G$16,5,FALSE),0),0),0)</f>
        <v>0</v>
      </c>
      <c r="O94" s="5">
        <f ca="1">IFERROR(IF(I94=1,IF(VLOOKUP(K94,Inputs!$A$20:$G$29,6,FALSE)="Stipend Award",VLOOKUP(K94,Inputs!$A$7:$G$16,6,FALSE),0),0),0)</f>
        <v>0</v>
      </c>
      <c r="P94" s="5">
        <f ca="1">IFERROR(IF(J94=1,IF(VLOOKUP(K94,Inputs!$A$20:$G$29,7,FALSE)="Stipend Award",VLOOKUP(K94,Inputs!$A$7:$G$16,7,FALSE),0),0),0)</f>
        <v>0</v>
      </c>
      <c r="Q94" s="5">
        <f ca="1">IFERROR(IF(VLOOKUP(K94,Inputs!$A$20:$G$29,3,FALSE)="Base Increase",VLOOKUP(K94,Inputs!$A$7:$G$16,3,FALSE),0),0)</f>
        <v>0</v>
      </c>
      <c r="R94" s="5">
        <f ca="1">IFERROR(IF(VLOOKUP(K94,Inputs!$A$20:$G$29,4,FALSE)="Base Increase",VLOOKUP(K94,Inputs!$A$7:$G$16,4,FALSE),0),0)</f>
        <v>0</v>
      </c>
      <c r="S94" s="5">
        <f ca="1">IFERROR(IF(H94=1,IF(VLOOKUP(K94,Inputs!$A$20:$G$29,5,FALSE)="Base Increase",VLOOKUP(K94,Inputs!$A$7:$G$16,5,FALSE),0),0),0)</f>
        <v>0</v>
      </c>
      <c r="T94" s="5">
        <f ca="1">IFERROR(IF(I94=1,IF(VLOOKUP(K94,Inputs!$A$20:$G$29,6,FALSE)="Base Increase",VLOOKUP(K94,Inputs!$A$7:$G$16,6,FALSE),0),0),0)</f>
        <v>0</v>
      </c>
      <c r="U94" s="5">
        <f ca="1">IFERROR(IF(J94=1,IF(VLOOKUP(K94,Inputs!$A$20:$G$29,7,FALSE)="Base Increase",VLOOKUP(K94,Inputs!$A$7:$G$16,7,FALSE),0),0),0)</f>
        <v>0</v>
      </c>
      <c r="V94" s="5">
        <f t="shared" ca="1" si="8"/>
        <v>0</v>
      </c>
      <c r="W94" s="5">
        <f t="shared" ca="1" si="9"/>
        <v>0</v>
      </c>
      <c r="X94" s="5">
        <f t="shared" ca="1" si="10"/>
        <v>0</v>
      </c>
      <c r="Y94" s="5">
        <f t="shared" ca="1" si="11"/>
        <v>0</v>
      </c>
      <c r="Z94" s="5">
        <f ca="1">IF(AND(K94&lt;=4,X94&gt;Inputs!$B$32),MAX(C94,Inputs!$B$32),X94)</f>
        <v>0</v>
      </c>
      <c r="AA94" s="5">
        <f ca="1">IF(AND(K94&lt;=4,Y94&gt;Inputs!$B$32),MAX(C94,Inputs!$B$32),Y94)</f>
        <v>0</v>
      </c>
      <c r="AB94" s="5">
        <f ca="1">IF(AND(K94&lt;=7,Z94&gt;Inputs!$B$33),MAX(C94,Inputs!$B$33),Z94)</f>
        <v>0</v>
      </c>
      <c r="AC94" s="5">
        <f ca="1">IF(Y94&gt;Inputs!$B$34,Inputs!$B$34,AA94)</f>
        <v>0</v>
      </c>
      <c r="AD94" s="5">
        <f ca="1">IF(AB94&gt;Inputs!$B$34,Inputs!$B$34,AB94)</f>
        <v>0</v>
      </c>
      <c r="AE94" s="5">
        <f ca="1">IF(AC94&gt;Inputs!$B$34,Inputs!$B$34,AC94)</f>
        <v>0</v>
      </c>
      <c r="AF94" s="11">
        <f ca="1">IF(AND(E94=1,G94=0),Inputs!$B$3,AD94)</f>
        <v>0</v>
      </c>
      <c r="AG94" s="11">
        <f ca="1">IF(AND(E94=1,G94=0),Inputs!$B$3,AE94)</f>
        <v>0</v>
      </c>
    </row>
    <row r="95" spans="1:33" x14ac:dyDescent="0.25">
      <c r="A95" s="1">
        <f>'Salary and Rating'!A96</f>
        <v>0</v>
      </c>
      <c r="B95" s="1">
        <f>'Salary and Rating'!B96</f>
        <v>0</v>
      </c>
      <c r="C95" s="13">
        <f ca="1">'2013-2014'!AF95</f>
        <v>0</v>
      </c>
      <c r="D95" s="44">
        <f ca="1">IF('2013-2014'!G95=0,0,'2013-2014'!D95+1)</f>
        <v>0</v>
      </c>
      <c r="E95" s="5">
        <f>'2012-2013'!E95</f>
        <v>0</v>
      </c>
      <c r="F95" s="42">
        <f ca="1">IF('Salary and Rating'!G96=1,VLOOKUP(D95,'Attrition Probabilities'!$A$5:$E$45,2,TRUE),IF('Salary and Rating'!G96=2,VLOOKUP(D95,'Attrition Probabilities'!$A$5:$E$45,3,TRUE),IF('Salary and Rating'!G96=3,VLOOKUP(D95,'Attrition Probabilities'!$A$5:$E$45,4,TRUE),IF('Salary and Rating'!G96=4,VLOOKUP(D95,'Attrition Probabilities'!$A$5:$E$45,5,TRUE),0))))</f>
        <v>0</v>
      </c>
      <c r="G95" s="5">
        <f t="shared" ca="1" si="6"/>
        <v>0</v>
      </c>
      <c r="H95" s="5">
        <f t="shared" ca="1" si="7"/>
        <v>0</v>
      </c>
      <c r="I95" s="5">
        <f ca="1">IF(E95=0,0,IF(RAND()&lt;'Demand Component Probability'!$B$4,1,0))</f>
        <v>0</v>
      </c>
      <c r="J95" s="5">
        <f ca="1">IF(E95=0,0,IF(RAND()&lt;'Demand Component Probability'!$B$6,1,0))</f>
        <v>0</v>
      </c>
      <c r="K95" s="5">
        <f ca="1">'Salary and Rating'!M96</f>
        <v>0</v>
      </c>
      <c r="L95" s="5">
        <f ca="1">IFERROR(IF(VLOOKUP(K95,Inputs!$A$20:$G$29,3,FALSE)="Stipend Award",VLOOKUP(K95,Inputs!$A$7:$G$16,3,FALSE),0),0)</f>
        <v>0</v>
      </c>
      <c r="M95" s="5">
        <f ca="1">IFERROR(IF(VLOOKUP(K95,Inputs!$A$20:$G$29,4,FALSE)="Stipend Award",VLOOKUP(K95,Inputs!$A$7:$G$16,4,FALSE),0),0)</f>
        <v>0</v>
      </c>
      <c r="N95" s="5">
        <f ca="1">IFERROR(IF(H95=1,IF(VLOOKUP(K95,Inputs!$A$20:$G$29,5,FALSE)="Stipend Award",VLOOKUP(K95,Inputs!$A$7:$G$16,5,FALSE),0),0),0)</f>
        <v>0</v>
      </c>
      <c r="O95" s="5">
        <f ca="1">IFERROR(IF(I95=1,IF(VLOOKUP(K95,Inputs!$A$20:$G$29,6,FALSE)="Stipend Award",VLOOKUP(K95,Inputs!$A$7:$G$16,6,FALSE),0),0),0)</f>
        <v>0</v>
      </c>
      <c r="P95" s="5">
        <f ca="1">IFERROR(IF(J95=1,IF(VLOOKUP(K95,Inputs!$A$20:$G$29,7,FALSE)="Stipend Award",VLOOKUP(K95,Inputs!$A$7:$G$16,7,FALSE),0),0),0)</f>
        <v>0</v>
      </c>
      <c r="Q95" s="5">
        <f ca="1">IFERROR(IF(VLOOKUP(K95,Inputs!$A$20:$G$29,3,FALSE)="Base Increase",VLOOKUP(K95,Inputs!$A$7:$G$16,3,FALSE),0),0)</f>
        <v>0</v>
      </c>
      <c r="R95" s="5">
        <f ca="1">IFERROR(IF(VLOOKUP(K95,Inputs!$A$20:$G$29,4,FALSE)="Base Increase",VLOOKUP(K95,Inputs!$A$7:$G$16,4,FALSE),0),0)</f>
        <v>0</v>
      </c>
      <c r="S95" s="5">
        <f ca="1">IFERROR(IF(H95=1,IF(VLOOKUP(K95,Inputs!$A$20:$G$29,5,FALSE)="Base Increase",VLOOKUP(K95,Inputs!$A$7:$G$16,5,FALSE),0),0),0)</f>
        <v>0</v>
      </c>
      <c r="T95" s="5">
        <f ca="1">IFERROR(IF(I95=1,IF(VLOOKUP(K95,Inputs!$A$20:$G$29,6,FALSE)="Base Increase",VLOOKUP(K95,Inputs!$A$7:$G$16,6,FALSE),0),0),0)</f>
        <v>0</v>
      </c>
      <c r="U95" s="5">
        <f ca="1">IFERROR(IF(J95=1,IF(VLOOKUP(K95,Inputs!$A$20:$G$29,7,FALSE)="Base Increase",VLOOKUP(K95,Inputs!$A$7:$G$16,7,FALSE),0),0),0)</f>
        <v>0</v>
      </c>
      <c r="V95" s="5">
        <f t="shared" ca="1" si="8"/>
        <v>0</v>
      </c>
      <c r="W95" s="5">
        <f t="shared" ca="1" si="9"/>
        <v>0</v>
      </c>
      <c r="X95" s="5">
        <f t="shared" ca="1" si="10"/>
        <v>0</v>
      </c>
      <c r="Y95" s="5">
        <f t="shared" ca="1" si="11"/>
        <v>0</v>
      </c>
      <c r="Z95" s="5">
        <f ca="1">IF(AND(K95&lt;=4,X95&gt;Inputs!$B$32),MAX(C95,Inputs!$B$32),X95)</f>
        <v>0</v>
      </c>
      <c r="AA95" s="5">
        <f ca="1">IF(AND(K95&lt;=4,Y95&gt;Inputs!$B$32),MAX(C95,Inputs!$B$32),Y95)</f>
        <v>0</v>
      </c>
      <c r="AB95" s="5">
        <f ca="1">IF(AND(K95&lt;=7,Z95&gt;Inputs!$B$33),MAX(C95,Inputs!$B$33),Z95)</f>
        <v>0</v>
      </c>
      <c r="AC95" s="5">
        <f ca="1">IF(Y95&gt;Inputs!$B$34,Inputs!$B$34,AA95)</f>
        <v>0</v>
      </c>
      <c r="AD95" s="5">
        <f ca="1">IF(AB95&gt;Inputs!$B$34,Inputs!$B$34,AB95)</f>
        <v>0</v>
      </c>
      <c r="AE95" s="5">
        <f ca="1">IF(AC95&gt;Inputs!$B$34,Inputs!$B$34,AC95)</f>
        <v>0</v>
      </c>
      <c r="AF95" s="11">
        <f ca="1">IF(AND(E95=1,G95=0),Inputs!$B$3,AD95)</f>
        <v>0</v>
      </c>
      <c r="AG95" s="11">
        <f ca="1">IF(AND(E95=1,G95=0),Inputs!$B$3,AE95)</f>
        <v>0</v>
      </c>
    </row>
    <row r="96" spans="1:33" x14ac:dyDescent="0.25">
      <c r="A96" s="1">
        <f>'Salary and Rating'!A97</f>
        <v>0</v>
      </c>
      <c r="B96" s="1">
        <f>'Salary and Rating'!B97</f>
        <v>0</v>
      </c>
      <c r="C96" s="13">
        <f ca="1">'2013-2014'!AF96</f>
        <v>0</v>
      </c>
      <c r="D96" s="44">
        <f ca="1">IF('2013-2014'!G96=0,0,'2013-2014'!D96+1)</f>
        <v>0</v>
      </c>
      <c r="E96" s="5">
        <f>'2012-2013'!E96</f>
        <v>0</v>
      </c>
      <c r="F96" s="42">
        <f ca="1">IF('Salary and Rating'!G97=1,VLOOKUP(D96,'Attrition Probabilities'!$A$5:$E$45,2,TRUE),IF('Salary and Rating'!G97=2,VLOOKUP(D96,'Attrition Probabilities'!$A$5:$E$45,3,TRUE),IF('Salary and Rating'!G97=3,VLOOKUP(D96,'Attrition Probabilities'!$A$5:$E$45,4,TRUE),IF('Salary and Rating'!G97=4,VLOOKUP(D96,'Attrition Probabilities'!$A$5:$E$45,5,TRUE),0))))</f>
        <v>0</v>
      </c>
      <c r="G96" s="5">
        <f t="shared" ca="1" si="6"/>
        <v>0</v>
      </c>
      <c r="H96" s="5">
        <f t="shared" ca="1" si="7"/>
        <v>0</v>
      </c>
      <c r="I96" s="5">
        <f ca="1">IF(E96=0,0,IF(RAND()&lt;'Demand Component Probability'!$B$4,1,0))</f>
        <v>0</v>
      </c>
      <c r="J96" s="5">
        <f ca="1">IF(E96=0,0,IF(RAND()&lt;'Demand Component Probability'!$B$6,1,0))</f>
        <v>0</v>
      </c>
      <c r="K96" s="5">
        <f ca="1">'Salary and Rating'!M97</f>
        <v>0</v>
      </c>
      <c r="L96" s="5">
        <f ca="1">IFERROR(IF(VLOOKUP(K96,Inputs!$A$20:$G$29,3,FALSE)="Stipend Award",VLOOKUP(K96,Inputs!$A$7:$G$16,3,FALSE),0),0)</f>
        <v>0</v>
      </c>
      <c r="M96" s="5">
        <f ca="1">IFERROR(IF(VLOOKUP(K96,Inputs!$A$20:$G$29,4,FALSE)="Stipend Award",VLOOKUP(K96,Inputs!$A$7:$G$16,4,FALSE),0),0)</f>
        <v>0</v>
      </c>
      <c r="N96" s="5">
        <f ca="1">IFERROR(IF(H96=1,IF(VLOOKUP(K96,Inputs!$A$20:$G$29,5,FALSE)="Stipend Award",VLOOKUP(K96,Inputs!$A$7:$G$16,5,FALSE),0),0),0)</f>
        <v>0</v>
      </c>
      <c r="O96" s="5">
        <f ca="1">IFERROR(IF(I96=1,IF(VLOOKUP(K96,Inputs!$A$20:$G$29,6,FALSE)="Stipend Award",VLOOKUP(K96,Inputs!$A$7:$G$16,6,FALSE),0),0),0)</f>
        <v>0</v>
      </c>
      <c r="P96" s="5">
        <f ca="1">IFERROR(IF(J96=1,IF(VLOOKUP(K96,Inputs!$A$20:$G$29,7,FALSE)="Stipend Award",VLOOKUP(K96,Inputs!$A$7:$G$16,7,FALSE),0),0),0)</f>
        <v>0</v>
      </c>
      <c r="Q96" s="5">
        <f ca="1">IFERROR(IF(VLOOKUP(K96,Inputs!$A$20:$G$29,3,FALSE)="Base Increase",VLOOKUP(K96,Inputs!$A$7:$G$16,3,FALSE),0),0)</f>
        <v>0</v>
      </c>
      <c r="R96" s="5">
        <f ca="1">IFERROR(IF(VLOOKUP(K96,Inputs!$A$20:$G$29,4,FALSE)="Base Increase",VLOOKUP(K96,Inputs!$A$7:$G$16,4,FALSE),0),0)</f>
        <v>0</v>
      </c>
      <c r="S96" s="5">
        <f ca="1">IFERROR(IF(H96=1,IF(VLOOKUP(K96,Inputs!$A$20:$G$29,5,FALSE)="Base Increase",VLOOKUP(K96,Inputs!$A$7:$G$16,5,FALSE),0),0),0)</f>
        <v>0</v>
      </c>
      <c r="T96" s="5">
        <f ca="1">IFERROR(IF(I96=1,IF(VLOOKUP(K96,Inputs!$A$20:$G$29,6,FALSE)="Base Increase",VLOOKUP(K96,Inputs!$A$7:$G$16,6,FALSE),0),0),0)</f>
        <v>0</v>
      </c>
      <c r="U96" s="5">
        <f ca="1">IFERROR(IF(J96=1,IF(VLOOKUP(K96,Inputs!$A$20:$G$29,7,FALSE)="Base Increase",VLOOKUP(K96,Inputs!$A$7:$G$16,7,FALSE),0),0),0)</f>
        <v>0</v>
      </c>
      <c r="V96" s="5">
        <f t="shared" ca="1" si="8"/>
        <v>0</v>
      </c>
      <c r="W96" s="5">
        <f t="shared" ca="1" si="9"/>
        <v>0</v>
      </c>
      <c r="X96" s="5">
        <f t="shared" ca="1" si="10"/>
        <v>0</v>
      </c>
      <c r="Y96" s="5">
        <f t="shared" ca="1" si="11"/>
        <v>0</v>
      </c>
      <c r="Z96" s="5">
        <f ca="1">IF(AND(K96&lt;=4,X96&gt;Inputs!$B$32),MAX(C96,Inputs!$B$32),X96)</f>
        <v>0</v>
      </c>
      <c r="AA96" s="5">
        <f ca="1">IF(AND(K96&lt;=4,Y96&gt;Inputs!$B$32),MAX(C96,Inputs!$B$32),Y96)</f>
        <v>0</v>
      </c>
      <c r="AB96" s="5">
        <f ca="1">IF(AND(K96&lt;=7,Z96&gt;Inputs!$B$33),MAX(C96,Inputs!$B$33),Z96)</f>
        <v>0</v>
      </c>
      <c r="AC96" s="5">
        <f ca="1">IF(Y96&gt;Inputs!$B$34,Inputs!$B$34,AA96)</f>
        <v>0</v>
      </c>
      <c r="AD96" s="5">
        <f ca="1">IF(AB96&gt;Inputs!$B$34,Inputs!$B$34,AB96)</f>
        <v>0</v>
      </c>
      <c r="AE96" s="5">
        <f ca="1">IF(AC96&gt;Inputs!$B$34,Inputs!$B$34,AC96)</f>
        <v>0</v>
      </c>
      <c r="AF96" s="11">
        <f ca="1">IF(AND(E96=1,G96=0),Inputs!$B$3,AD96)</f>
        <v>0</v>
      </c>
      <c r="AG96" s="11">
        <f ca="1">IF(AND(E96=1,G96=0),Inputs!$B$3,AE96)</f>
        <v>0</v>
      </c>
    </row>
    <row r="97" spans="1:33" x14ac:dyDescent="0.25">
      <c r="A97" s="1">
        <f>'Salary and Rating'!A98</f>
        <v>0</v>
      </c>
      <c r="B97" s="1">
        <f>'Salary and Rating'!B98</f>
        <v>0</v>
      </c>
      <c r="C97" s="13">
        <f ca="1">'2013-2014'!AF97</f>
        <v>0</v>
      </c>
      <c r="D97" s="44">
        <f ca="1">IF('2013-2014'!G97=0,0,'2013-2014'!D97+1)</f>
        <v>0</v>
      </c>
      <c r="E97" s="5">
        <f>'2012-2013'!E97</f>
        <v>0</v>
      </c>
      <c r="F97" s="42">
        <f ca="1">IF('Salary and Rating'!G98=1,VLOOKUP(D97,'Attrition Probabilities'!$A$5:$E$45,2,TRUE),IF('Salary and Rating'!G98=2,VLOOKUP(D97,'Attrition Probabilities'!$A$5:$E$45,3,TRUE),IF('Salary and Rating'!G98=3,VLOOKUP(D97,'Attrition Probabilities'!$A$5:$E$45,4,TRUE),IF('Salary and Rating'!G98=4,VLOOKUP(D97,'Attrition Probabilities'!$A$5:$E$45,5,TRUE),0))))</f>
        <v>0</v>
      </c>
      <c r="G97" s="5">
        <f t="shared" ca="1" si="6"/>
        <v>0</v>
      </c>
      <c r="H97" s="5">
        <f t="shared" ca="1" si="7"/>
        <v>0</v>
      </c>
      <c r="I97" s="5">
        <f ca="1">IF(E97=0,0,IF(RAND()&lt;'Demand Component Probability'!$B$4,1,0))</f>
        <v>0</v>
      </c>
      <c r="J97" s="5">
        <f ca="1">IF(E97=0,0,IF(RAND()&lt;'Demand Component Probability'!$B$6,1,0))</f>
        <v>0</v>
      </c>
      <c r="K97" s="5">
        <f ca="1">'Salary and Rating'!M98</f>
        <v>0</v>
      </c>
      <c r="L97" s="5">
        <f ca="1">IFERROR(IF(VLOOKUP(K97,Inputs!$A$20:$G$29,3,FALSE)="Stipend Award",VLOOKUP(K97,Inputs!$A$7:$G$16,3,FALSE),0),0)</f>
        <v>0</v>
      </c>
      <c r="M97" s="5">
        <f ca="1">IFERROR(IF(VLOOKUP(K97,Inputs!$A$20:$G$29,4,FALSE)="Stipend Award",VLOOKUP(K97,Inputs!$A$7:$G$16,4,FALSE),0),0)</f>
        <v>0</v>
      </c>
      <c r="N97" s="5">
        <f ca="1">IFERROR(IF(H97=1,IF(VLOOKUP(K97,Inputs!$A$20:$G$29,5,FALSE)="Stipend Award",VLOOKUP(K97,Inputs!$A$7:$G$16,5,FALSE),0),0),0)</f>
        <v>0</v>
      </c>
      <c r="O97" s="5">
        <f ca="1">IFERROR(IF(I97=1,IF(VLOOKUP(K97,Inputs!$A$20:$G$29,6,FALSE)="Stipend Award",VLOOKUP(K97,Inputs!$A$7:$G$16,6,FALSE),0),0),0)</f>
        <v>0</v>
      </c>
      <c r="P97" s="5">
        <f ca="1">IFERROR(IF(J97=1,IF(VLOOKUP(K97,Inputs!$A$20:$G$29,7,FALSE)="Stipend Award",VLOOKUP(K97,Inputs!$A$7:$G$16,7,FALSE),0),0),0)</f>
        <v>0</v>
      </c>
      <c r="Q97" s="5">
        <f ca="1">IFERROR(IF(VLOOKUP(K97,Inputs!$A$20:$G$29,3,FALSE)="Base Increase",VLOOKUP(K97,Inputs!$A$7:$G$16,3,FALSE),0),0)</f>
        <v>0</v>
      </c>
      <c r="R97" s="5">
        <f ca="1">IFERROR(IF(VLOOKUP(K97,Inputs!$A$20:$G$29,4,FALSE)="Base Increase",VLOOKUP(K97,Inputs!$A$7:$G$16,4,FALSE),0),0)</f>
        <v>0</v>
      </c>
      <c r="S97" s="5">
        <f ca="1">IFERROR(IF(H97=1,IF(VLOOKUP(K97,Inputs!$A$20:$G$29,5,FALSE)="Base Increase",VLOOKUP(K97,Inputs!$A$7:$G$16,5,FALSE),0),0),0)</f>
        <v>0</v>
      </c>
      <c r="T97" s="5">
        <f ca="1">IFERROR(IF(I97=1,IF(VLOOKUP(K97,Inputs!$A$20:$G$29,6,FALSE)="Base Increase",VLOOKUP(K97,Inputs!$A$7:$G$16,6,FALSE),0),0),0)</f>
        <v>0</v>
      </c>
      <c r="U97" s="5">
        <f ca="1">IFERROR(IF(J97=1,IF(VLOOKUP(K97,Inputs!$A$20:$G$29,7,FALSE)="Base Increase",VLOOKUP(K97,Inputs!$A$7:$G$16,7,FALSE),0),0),0)</f>
        <v>0</v>
      </c>
      <c r="V97" s="5">
        <f t="shared" ca="1" si="8"/>
        <v>0</v>
      </c>
      <c r="W97" s="5">
        <f t="shared" ca="1" si="9"/>
        <v>0</v>
      </c>
      <c r="X97" s="5">
        <f t="shared" ca="1" si="10"/>
        <v>0</v>
      </c>
      <c r="Y97" s="5">
        <f t="shared" ca="1" si="11"/>
        <v>0</v>
      </c>
      <c r="Z97" s="5">
        <f ca="1">IF(AND(K97&lt;=4,X97&gt;Inputs!$B$32),MAX(C97,Inputs!$B$32),X97)</f>
        <v>0</v>
      </c>
      <c r="AA97" s="5">
        <f ca="1">IF(AND(K97&lt;=4,Y97&gt;Inputs!$B$32),MAX(C97,Inputs!$B$32),Y97)</f>
        <v>0</v>
      </c>
      <c r="AB97" s="5">
        <f ca="1">IF(AND(K97&lt;=7,Z97&gt;Inputs!$B$33),MAX(C97,Inputs!$B$33),Z97)</f>
        <v>0</v>
      </c>
      <c r="AC97" s="5">
        <f ca="1">IF(Y97&gt;Inputs!$B$34,Inputs!$B$34,AA97)</f>
        <v>0</v>
      </c>
      <c r="AD97" s="5">
        <f ca="1">IF(AB97&gt;Inputs!$B$34,Inputs!$B$34,AB97)</f>
        <v>0</v>
      </c>
      <c r="AE97" s="5">
        <f ca="1">IF(AC97&gt;Inputs!$B$34,Inputs!$B$34,AC97)</f>
        <v>0</v>
      </c>
      <c r="AF97" s="11">
        <f ca="1">IF(AND(E97=1,G97=0),Inputs!$B$3,AD97)</f>
        <v>0</v>
      </c>
      <c r="AG97" s="11">
        <f ca="1">IF(AND(E97=1,G97=0),Inputs!$B$3,AE97)</f>
        <v>0</v>
      </c>
    </row>
    <row r="98" spans="1:33" x14ac:dyDescent="0.25">
      <c r="A98" s="1">
        <f>'Salary and Rating'!A99</f>
        <v>0</v>
      </c>
      <c r="B98" s="1">
        <f>'Salary and Rating'!B99</f>
        <v>0</v>
      </c>
      <c r="C98" s="13">
        <f ca="1">'2013-2014'!AF98</f>
        <v>0</v>
      </c>
      <c r="D98" s="44">
        <f ca="1">IF('2013-2014'!G98=0,0,'2013-2014'!D98+1)</f>
        <v>0</v>
      </c>
      <c r="E98" s="5">
        <f>'2012-2013'!E98</f>
        <v>0</v>
      </c>
      <c r="F98" s="42">
        <f ca="1">IF('Salary and Rating'!G99=1,VLOOKUP(D98,'Attrition Probabilities'!$A$5:$E$45,2,TRUE),IF('Salary and Rating'!G99=2,VLOOKUP(D98,'Attrition Probabilities'!$A$5:$E$45,3,TRUE),IF('Salary and Rating'!G99=3,VLOOKUP(D98,'Attrition Probabilities'!$A$5:$E$45,4,TRUE),IF('Salary and Rating'!G99=4,VLOOKUP(D98,'Attrition Probabilities'!$A$5:$E$45,5,TRUE),0))))</f>
        <v>0</v>
      </c>
      <c r="G98" s="5">
        <f t="shared" ca="1" si="6"/>
        <v>0</v>
      </c>
      <c r="H98" s="5">
        <f t="shared" ca="1" si="7"/>
        <v>0</v>
      </c>
      <c r="I98" s="5">
        <f ca="1">IF(E98=0,0,IF(RAND()&lt;'Demand Component Probability'!$B$4,1,0))</f>
        <v>0</v>
      </c>
      <c r="J98" s="5">
        <f ca="1">IF(E98=0,0,IF(RAND()&lt;'Demand Component Probability'!$B$6,1,0))</f>
        <v>0</v>
      </c>
      <c r="K98" s="5">
        <f ca="1">'Salary and Rating'!M99</f>
        <v>0</v>
      </c>
      <c r="L98" s="5">
        <f ca="1">IFERROR(IF(VLOOKUP(K98,Inputs!$A$20:$G$29,3,FALSE)="Stipend Award",VLOOKUP(K98,Inputs!$A$7:$G$16,3,FALSE),0),0)</f>
        <v>0</v>
      </c>
      <c r="M98" s="5">
        <f ca="1">IFERROR(IF(VLOOKUP(K98,Inputs!$A$20:$G$29,4,FALSE)="Stipend Award",VLOOKUP(K98,Inputs!$A$7:$G$16,4,FALSE),0),0)</f>
        <v>0</v>
      </c>
      <c r="N98" s="5">
        <f ca="1">IFERROR(IF(H98=1,IF(VLOOKUP(K98,Inputs!$A$20:$G$29,5,FALSE)="Stipend Award",VLOOKUP(K98,Inputs!$A$7:$G$16,5,FALSE),0),0),0)</f>
        <v>0</v>
      </c>
      <c r="O98" s="5">
        <f ca="1">IFERROR(IF(I98=1,IF(VLOOKUP(K98,Inputs!$A$20:$G$29,6,FALSE)="Stipend Award",VLOOKUP(K98,Inputs!$A$7:$G$16,6,FALSE),0),0),0)</f>
        <v>0</v>
      </c>
      <c r="P98" s="5">
        <f ca="1">IFERROR(IF(J98=1,IF(VLOOKUP(K98,Inputs!$A$20:$G$29,7,FALSE)="Stipend Award",VLOOKUP(K98,Inputs!$A$7:$G$16,7,FALSE),0),0),0)</f>
        <v>0</v>
      </c>
      <c r="Q98" s="5">
        <f ca="1">IFERROR(IF(VLOOKUP(K98,Inputs!$A$20:$G$29,3,FALSE)="Base Increase",VLOOKUP(K98,Inputs!$A$7:$G$16,3,FALSE),0),0)</f>
        <v>0</v>
      </c>
      <c r="R98" s="5">
        <f ca="1">IFERROR(IF(VLOOKUP(K98,Inputs!$A$20:$G$29,4,FALSE)="Base Increase",VLOOKUP(K98,Inputs!$A$7:$G$16,4,FALSE),0),0)</f>
        <v>0</v>
      </c>
      <c r="S98" s="5">
        <f ca="1">IFERROR(IF(H98=1,IF(VLOOKUP(K98,Inputs!$A$20:$G$29,5,FALSE)="Base Increase",VLOOKUP(K98,Inputs!$A$7:$G$16,5,FALSE),0),0),0)</f>
        <v>0</v>
      </c>
      <c r="T98" s="5">
        <f ca="1">IFERROR(IF(I98=1,IF(VLOOKUP(K98,Inputs!$A$20:$G$29,6,FALSE)="Base Increase",VLOOKUP(K98,Inputs!$A$7:$G$16,6,FALSE),0),0),0)</f>
        <v>0</v>
      </c>
      <c r="U98" s="5">
        <f ca="1">IFERROR(IF(J98=1,IF(VLOOKUP(K98,Inputs!$A$20:$G$29,7,FALSE)="Base Increase",VLOOKUP(K98,Inputs!$A$7:$G$16,7,FALSE),0),0),0)</f>
        <v>0</v>
      </c>
      <c r="V98" s="5">
        <f t="shared" ca="1" si="8"/>
        <v>0</v>
      </c>
      <c r="W98" s="5">
        <f t="shared" ca="1" si="9"/>
        <v>0</v>
      </c>
      <c r="X98" s="5">
        <f t="shared" ca="1" si="10"/>
        <v>0</v>
      </c>
      <c r="Y98" s="5">
        <f t="shared" ca="1" si="11"/>
        <v>0</v>
      </c>
      <c r="Z98" s="5">
        <f ca="1">IF(AND(K98&lt;=4,X98&gt;Inputs!$B$32),MAX(C98,Inputs!$B$32),X98)</f>
        <v>0</v>
      </c>
      <c r="AA98" s="5">
        <f ca="1">IF(AND(K98&lt;=4,Y98&gt;Inputs!$B$32),MAX(C98,Inputs!$B$32),Y98)</f>
        <v>0</v>
      </c>
      <c r="AB98" s="5">
        <f ca="1">IF(AND(K98&lt;=7,Z98&gt;Inputs!$B$33),MAX(C98,Inputs!$B$33),Z98)</f>
        <v>0</v>
      </c>
      <c r="AC98" s="5">
        <f ca="1">IF(Y98&gt;Inputs!$B$34,Inputs!$B$34,AA98)</f>
        <v>0</v>
      </c>
      <c r="AD98" s="5">
        <f ca="1">IF(AB98&gt;Inputs!$B$34,Inputs!$B$34,AB98)</f>
        <v>0</v>
      </c>
      <c r="AE98" s="5">
        <f ca="1">IF(AC98&gt;Inputs!$B$34,Inputs!$B$34,AC98)</f>
        <v>0</v>
      </c>
      <c r="AF98" s="11">
        <f ca="1">IF(AND(E98=1,G98=0),Inputs!$B$3,AD98)</f>
        <v>0</v>
      </c>
      <c r="AG98" s="11">
        <f ca="1">IF(AND(E98=1,G98=0),Inputs!$B$3,AE98)</f>
        <v>0</v>
      </c>
    </row>
    <row r="99" spans="1:33" x14ac:dyDescent="0.25">
      <c r="A99" s="1">
        <f>'Salary and Rating'!A100</f>
        <v>0</v>
      </c>
      <c r="B99" s="1">
        <f>'Salary and Rating'!B100</f>
        <v>0</v>
      </c>
      <c r="C99" s="13">
        <f ca="1">'2013-2014'!AF99</f>
        <v>0</v>
      </c>
      <c r="D99" s="44">
        <f ca="1">IF('2013-2014'!G99=0,0,'2013-2014'!D99+1)</f>
        <v>0</v>
      </c>
      <c r="E99" s="5">
        <f>'2012-2013'!E99</f>
        <v>0</v>
      </c>
      <c r="F99" s="42">
        <f ca="1">IF('Salary and Rating'!G100=1,VLOOKUP(D99,'Attrition Probabilities'!$A$5:$E$45,2,TRUE),IF('Salary and Rating'!G100=2,VLOOKUP(D99,'Attrition Probabilities'!$A$5:$E$45,3,TRUE),IF('Salary and Rating'!G100=3,VLOOKUP(D99,'Attrition Probabilities'!$A$5:$E$45,4,TRUE),IF('Salary and Rating'!G100=4,VLOOKUP(D99,'Attrition Probabilities'!$A$5:$E$45,5,TRUE),0))))</f>
        <v>0</v>
      </c>
      <c r="G99" s="5">
        <f t="shared" ca="1" si="6"/>
        <v>0</v>
      </c>
      <c r="H99" s="5">
        <f t="shared" ca="1" si="7"/>
        <v>0</v>
      </c>
      <c r="I99" s="5">
        <f ca="1">IF(E99=0,0,IF(RAND()&lt;'Demand Component Probability'!$B$4,1,0))</f>
        <v>0</v>
      </c>
      <c r="J99" s="5">
        <f ca="1">IF(E99=0,0,IF(RAND()&lt;'Demand Component Probability'!$B$6,1,0))</f>
        <v>0</v>
      </c>
      <c r="K99" s="5">
        <f ca="1">'Salary and Rating'!M100</f>
        <v>0</v>
      </c>
      <c r="L99" s="5">
        <f ca="1">IFERROR(IF(VLOOKUP(K99,Inputs!$A$20:$G$29,3,FALSE)="Stipend Award",VLOOKUP(K99,Inputs!$A$7:$G$16,3,FALSE),0),0)</f>
        <v>0</v>
      </c>
      <c r="M99" s="5">
        <f ca="1">IFERROR(IF(VLOOKUP(K99,Inputs!$A$20:$G$29,4,FALSE)="Stipend Award",VLOOKUP(K99,Inputs!$A$7:$G$16,4,FALSE),0),0)</f>
        <v>0</v>
      </c>
      <c r="N99" s="5">
        <f ca="1">IFERROR(IF(H99=1,IF(VLOOKUP(K99,Inputs!$A$20:$G$29,5,FALSE)="Stipend Award",VLOOKUP(K99,Inputs!$A$7:$G$16,5,FALSE),0),0),0)</f>
        <v>0</v>
      </c>
      <c r="O99" s="5">
        <f ca="1">IFERROR(IF(I99=1,IF(VLOOKUP(K99,Inputs!$A$20:$G$29,6,FALSE)="Stipend Award",VLOOKUP(K99,Inputs!$A$7:$G$16,6,FALSE),0),0),0)</f>
        <v>0</v>
      </c>
      <c r="P99" s="5">
        <f ca="1">IFERROR(IF(J99=1,IF(VLOOKUP(K99,Inputs!$A$20:$G$29,7,FALSE)="Stipend Award",VLOOKUP(K99,Inputs!$A$7:$G$16,7,FALSE),0),0),0)</f>
        <v>0</v>
      </c>
      <c r="Q99" s="5">
        <f ca="1">IFERROR(IF(VLOOKUP(K99,Inputs!$A$20:$G$29,3,FALSE)="Base Increase",VLOOKUP(K99,Inputs!$A$7:$G$16,3,FALSE),0),0)</f>
        <v>0</v>
      </c>
      <c r="R99" s="5">
        <f ca="1">IFERROR(IF(VLOOKUP(K99,Inputs!$A$20:$G$29,4,FALSE)="Base Increase",VLOOKUP(K99,Inputs!$A$7:$G$16,4,FALSE),0),0)</f>
        <v>0</v>
      </c>
      <c r="S99" s="5">
        <f ca="1">IFERROR(IF(H99=1,IF(VLOOKUP(K99,Inputs!$A$20:$G$29,5,FALSE)="Base Increase",VLOOKUP(K99,Inputs!$A$7:$G$16,5,FALSE),0),0),0)</f>
        <v>0</v>
      </c>
      <c r="T99" s="5">
        <f ca="1">IFERROR(IF(I99=1,IF(VLOOKUP(K99,Inputs!$A$20:$G$29,6,FALSE)="Base Increase",VLOOKUP(K99,Inputs!$A$7:$G$16,6,FALSE),0),0),0)</f>
        <v>0</v>
      </c>
      <c r="U99" s="5">
        <f ca="1">IFERROR(IF(J99=1,IF(VLOOKUP(K99,Inputs!$A$20:$G$29,7,FALSE)="Base Increase",VLOOKUP(K99,Inputs!$A$7:$G$16,7,FALSE),0),0),0)</f>
        <v>0</v>
      </c>
      <c r="V99" s="5">
        <f t="shared" ca="1" si="8"/>
        <v>0</v>
      </c>
      <c r="W99" s="5">
        <f t="shared" ca="1" si="9"/>
        <v>0</v>
      </c>
      <c r="X99" s="5">
        <f t="shared" ca="1" si="10"/>
        <v>0</v>
      </c>
      <c r="Y99" s="5">
        <f t="shared" ca="1" si="11"/>
        <v>0</v>
      </c>
      <c r="Z99" s="5">
        <f ca="1">IF(AND(K99&lt;=4,X99&gt;Inputs!$B$32),MAX(C99,Inputs!$B$32),X99)</f>
        <v>0</v>
      </c>
      <c r="AA99" s="5">
        <f ca="1">IF(AND(K99&lt;=4,Y99&gt;Inputs!$B$32),MAX(C99,Inputs!$B$32),Y99)</f>
        <v>0</v>
      </c>
      <c r="AB99" s="5">
        <f ca="1">IF(AND(K99&lt;=7,Z99&gt;Inputs!$B$33),MAX(C99,Inputs!$B$33),Z99)</f>
        <v>0</v>
      </c>
      <c r="AC99" s="5">
        <f ca="1">IF(Y99&gt;Inputs!$B$34,Inputs!$B$34,AA99)</f>
        <v>0</v>
      </c>
      <c r="AD99" s="5">
        <f ca="1">IF(AB99&gt;Inputs!$B$34,Inputs!$B$34,AB99)</f>
        <v>0</v>
      </c>
      <c r="AE99" s="5">
        <f ca="1">IF(AC99&gt;Inputs!$B$34,Inputs!$B$34,AC99)</f>
        <v>0</v>
      </c>
      <c r="AF99" s="11">
        <f ca="1">IF(AND(E99=1,G99=0),Inputs!$B$3,AD99)</f>
        <v>0</v>
      </c>
      <c r="AG99" s="11">
        <f ca="1">IF(AND(E99=1,G99=0),Inputs!$B$3,AE99)</f>
        <v>0</v>
      </c>
    </row>
    <row r="100" spans="1:33" x14ac:dyDescent="0.25">
      <c r="A100" s="1">
        <f>'Salary and Rating'!A101</f>
        <v>0</v>
      </c>
      <c r="B100" s="1">
        <f>'Salary and Rating'!B101</f>
        <v>0</v>
      </c>
      <c r="C100" s="13">
        <f ca="1">'2013-2014'!AF100</f>
        <v>0</v>
      </c>
      <c r="D100" s="44">
        <f ca="1">IF('2013-2014'!G100=0,0,'2013-2014'!D100+1)</f>
        <v>0</v>
      </c>
      <c r="E100" s="5">
        <f>'2012-2013'!E100</f>
        <v>0</v>
      </c>
      <c r="F100" s="42">
        <f ca="1">IF('Salary and Rating'!G101=1,VLOOKUP(D100,'Attrition Probabilities'!$A$5:$E$45,2,TRUE),IF('Salary and Rating'!G101=2,VLOOKUP(D100,'Attrition Probabilities'!$A$5:$E$45,3,TRUE),IF('Salary and Rating'!G101=3,VLOOKUP(D100,'Attrition Probabilities'!$A$5:$E$45,4,TRUE),IF('Salary and Rating'!G101=4,VLOOKUP(D100,'Attrition Probabilities'!$A$5:$E$45,5,TRUE),0))))</f>
        <v>0</v>
      </c>
      <c r="G100" s="5">
        <f t="shared" ca="1" si="6"/>
        <v>0</v>
      </c>
      <c r="H100" s="5">
        <f t="shared" ca="1" si="7"/>
        <v>0</v>
      </c>
      <c r="I100" s="5">
        <f ca="1">IF(E100=0,0,IF(RAND()&lt;'Demand Component Probability'!$B$4,1,0))</f>
        <v>0</v>
      </c>
      <c r="J100" s="5">
        <f ca="1">IF(E100=0,0,IF(RAND()&lt;'Demand Component Probability'!$B$6,1,0))</f>
        <v>0</v>
      </c>
      <c r="K100" s="5">
        <f ca="1">'Salary and Rating'!M101</f>
        <v>0</v>
      </c>
      <c r="L100" s="5">
        <f ca="1">IFERROR(IF(VLOOKUP(K100,Inputs!$A$20:$G$29,3,FALSE)="Stipend Award",VLOOKUP(K100,Inputs!$A$7:$G$16,3,FALSE),0),0)</f>
        <v>0</v>
      </c>
      <c r="M100" s="5">
        <f ca="1">IFERROR(IF(VLOOKUP(K100,Inputs!$A$20:$G$29,4,FALSE)="Stipend Award",VLOOKUP(K100,Inputs!$A$7:$G$16,4,FALSE),0),0)</f>
        <v>0</v>
      </c>
      <c r="N100" s="5">
        <f ca="1">IFERROR(IF(H100=1,IF(VLOOKUP(K100,Inputs!$A$20:$G$29,5,FALSE)="Stipend Award",VLOOKUP(K100,Inputs!$A$7:$G$16,5,FALSE),0),0),0)</f>
        <v>0</v>
      </c>
      <c r="O100" s="5">
        <f ca="1">IFERROR(IF(I100=1,IF(VLOOKUP(K100,Inputs!$A$20:$G$29,6,FALSE)="Stipend Award",VLOOKUP(K100,Inputs!$A$7:$G$16,6,FALSE),0),0),0)</f>
        <v>0</v>
      </c>
      <c r="P100" s="5">
        <f ca="1">IFERROR(IF(J100=1,IF(VLOOKUP(K100,Inputs!$A$20:$G$29,7,FALSE)="Stipend Award",VLOOKUP(K100,Inputs!$A$7:$G$16,7,FALSE),0),0),0)</f>
        <v>0</v>
      </c>
      <c r="Q100" s="5">
        <f ca="1">IFERROR(IF(VLOOKUP(K100,Inputs!$A$20:$G$29,3,FALSE)="Base Increase",VLOOKUP(K100,Inputs!$A$7:$G$16,3,FALSE),0),0)</f>
        <v>0</v>
      </c>
      <c r="R100" s="5">
        <f ca="1">IFERROR(IF(VLOOKUP(K100,Inputs!$A$20:$G$29,4,FALSE)="Base Increase",VLOOKUP(K100,Inputs!$A$7:$G$16,4,FALSE),0),0)</f>
        <v>0</v>
      </c>
      <c r="S100" s="5">
        <f ca="1">IFERROR(IF(H100=1,IF(VLOOKUP(K100,Inputs!$A$20:$G$29,5,FALSE)="Base Increase",VLOOKUP(K100,Inputs!$A$7:$G$16,5,FALSE),0),0),0)</f>
        <v>0</v>
      </c>
      <c r="T100" s="5">
        <f ca="1">IFERROR(IF(I100=1,IF(VLOOKUP(K100,Inputs!$A$20:$G$29,6,FALSE)="Base Increase",VLOOKUP(K100,Inputs!$A$7:$G$16,6,FALSE),0),0),0)</f>
        <v>0</v>
      </c>
      <c r="U100" s="5">
        <f ca="1">IFERROR(IF(J100=1,IF(VLOOKUP(K100,Inputs!$A$20:$G$29,7,FALSE)="Base Increase",VLOOKUP(K100,Inputs!$A$7:$G$16,7,FALSE),0),0),0)</f>
        <v>0</v>
      </c>
      <c r="V100" s="5">
        <f t="shared" ca="1" si="8"/>
        <v>0</v>
      </c>
      <c r="W100" s="5">
        <f t="shared" ca="1" si="9"/>
        <v>0</v>
      </c>
      <c r="X100" s="5">
        <f t="shared" ca="1" si="10"/>
        <v>0</v>
      </c>
      <c r="Y100" s="5">
        <f t="shared" ca="1" si="11"/>
        <v>0</v>
      </c>
      <c r="Z100" s="5">
        <f ca="1">IF(AND(K100&lt;=4,X100&gt;Inputs!$B$32),MAX(C100,Inputs!$B$32),X100)</f>
        <v>0</v>
      </c>
      <c r="AA100" s="5">
        <f ca="1">IF(AND(K100&lt;=4,Y100&gt;Inputs!$B$32),MAX(C100,Inputs!$B$32),Y100)</f>
        <v>0</v>
      </c>
      <c r="AB100" s="5">
        <f ca="1">IF(AND(K100&lt;=7,Z100&gt;Inputs!$B$33),MAX(C100,Inputs!$B$33),Z100)</f>
        <v>0</v>
      </c>
      <c r="AC100" s="5">
        <f ca="1">IF(Y100&gt;Inputs!$B$34,Inputs!$B$34,AA100)</f>
        <v>0</v>
      </c>
      <c r="AD100" s="5">
        <f ca="1">IF(AB100&gt;Inputs!$B$34,Inputs!$B$34,AB100)</f>
        <v>0</v>
      </c>
      <c r="AE100" s="5">
        <f ca="1">IF(AC100&gt;Inputs!$B$34,Inputs!$B$34,AC100)</f>
        <v>0</v>
      </c>
      <c r="AF100" s="11">
        <f ca="1">IF(AND(E100=1,G100=0),Inputs!$B$3,AD100)</f>
        <v>0</v>
      </c>
      <c r="AG100" s="11">
        <f ca="1">IF(AND(E100=1,G100=0),Inputs!$B$3,AE100)</f>
        <v>0</v>
      </c>
    </row>
    <row r="101" spans="1:33" x14ac:dyDescent="0.25">
      <c r="A101" s="1">
        <f>'Salary and Rating'!A102</f>
        <v>0</v>
      </c>
      <c r="B101" s="1">
        <f>'Salary and Rating'!B102</f>
        <v>0</v>
      </c>
      <c r="C101" s="13">
        <f ca="1">'2013-2014'!AF101</f>
        <v>0</v>
      </c>
      <c r="D101" s="44">
        <f ca="1">IF('2013-2014'!G101=0,0,'2013-2014'!D101+1)</f>
        <v>0</v>
      </c>
      <c r="E101" s="5">
        <f>'2012-2013'!E101</f>
        <v>0</v>
      </c>
      <c r="F101" s="42">
        <f ca="1">IF('Salary and Rating'!G102=1,VLOOKUP(D101,'Attrition Probabilities'!$A$5:$E$45,2,TRUE),IF('Salary and Rating'!G102=2,VLOOKUP(D101,'Attrition Probabilities'!$A$5:$E$45,3,TRUE),IF('Salary and Rating'!G102=3,VLOOKUP(D101,'Attrition Probabilities'!$A$5:$E$45,4,TRUE),IF('Salary and Rating'!G102=4,VLOOKUP(D101,'Attrition Probabilities'!$A$5:$E$45,5,TRUE),0))))</f>
        <v>0</v>
      </c>
      <c r="G101" s="5">
        <f t="shared" ca="1" si="6"/>
        <v>0</v>
      </c>
      <c r="H101" s="5">
        <f t="shared" ca="1" si="7"/>
        <v>0</v>
      </c>
      <c r="I101" s="5">
        <f ca="1">IF(E101=0,0,IF(RAND()&lt;'Demand Component Probability'!$B$4,1,0))</f>
        <v>0</v>
      </c>
      <c r="J101" s="5">
        <f ca="1">IF(E101=0,0,IF(RAND()&lt;'Demand Component Probability'!$B$6,1,0))</f>
        <v>0</v>
      </c>
      <c r="K101" s="5">
        <f ca="1">'Salary and Rating'!M102</f>
        <v>0</v>
      </c>
      <c r="L101" s="5">
        <f ca="1">IFERROR(IF(VLOOKUP(K101,Inputs!$A$20:$G$29,3,FALSE)="Stipend Award",VLOOKUP(K101,Inputs!$A$7:$G$16,3,FALSE),0),0)</f>
        <v>0</v>
      </c>
      <c r="M101" s="5">
        <f ca="1">IFERROR(IF(VLOOKUP(K101,Inputs!$A$20:$G$29,4,FALSE)="Stipend Award",VLOOKUP(K101,Inputs!$A$7:$G$16,4,FALSE),0),0)</f>
        <v>0</v>
      </c>
      <c r="N101" s="5">
        <f ca="1">IFERROR(IF(H101=1,IF(VLOOKUP(K101,Inputs!$A$20:$G$29,5,FALSE)="Stipend Award",VLOOKUP(K101,Inputs!$A$7:$G$16,5,FALSE),0),0),0)</f>
        <v>0</v>
      </c>
      <c r="O101" s="5">
        <f ca="1">IFERROR(IF(I101=1,IF(VLOOKUP(K101,Inputs!$A$20:$G$29,6,FALSE)="Stipend Award",VLOOKUP(K101,Inputs!$A$7:$G$16,6,FALSE),0),0),0)</f>
        <v>0</v>
      </c>
      <c r="P101" s="5">
        <f ca="1">IFERROR(IF(J101=1,IF(VLOOKUP(K101,Inputs!$A$20:$G$29,7,FALSE)="Stipend Award",VLOOKUP(K101,Inputs!$A$7:$G$16,7,FALSE),0),0),0)</f>
        <v>0</v>
      </c>
      <c r="Q101" s="5">
        <f ca="1">IFERROR(IF(VLOOKUP(K101,Inputs!$A$20:$G$29,3,FALSE)="Base Increase",VLOOKUP(K101,Inputs!$A$7:$G$16,3,FALSE),0),0)</f>
        <v>0</v>
      </c>
      <c r="R101" s="5">
        <f ca="1">IFERROR(IF(VLOOKUP(K101,Inputs!$A$20:$G$29,4,FALSE)="Base Increase",VLOOKUP(K101,Inputs!$A$7:$G$16,4,FALSE),0),0)</f>
        <v>0</v>
      </c>
      <c r="S101" s="5">
        <f ca="1">IFERROR(IF(H101=1,IF(VLOOKUP(K101,Inputs!$A$20:$G$29,5,FALSE)="Base Increase",VLOOKUP(K101,Inputs!$A$7:$G$16,5,FALSE),0),0),0)</f>
        <v>0</v>
      </c>
      <c r="T101" s="5">
        <f ca="1">IFERROR(IF(I101=1,IF(VLOOKUP(K101,Inputs!$A$20:$G$29,6,FALSE)="Base Increase",VLOOKUP(K101,Inputs!$A$7:$G$16,6,FALSE),0),0),0)</f>
        <v>0</v>
      </c>
      <c r="U101" s="5">
        <f ca="1">IFERROR(IF(J101=1,IF(VLOOKUP(K101,Inputs!$A$20:$G$29,7,FALSE)="Base Increase",VLOOKUP(K101,Inputs!$A$7:$G$16,7,FALSE),0),0),0)</f>
        <v>0</v>
      </c>
      <c r="V101" s="5">
        <f t="shared" ca="1" si="8"/>
        <v>0</v>
      </c>
      <c r="W101" s="5">
        <f t="shared" ca="1" si="9"/>
        <v>0</v>
      </c>
      <c r="X101" s="5">
        <f t="shared" ca="1" si="10"/>
        <v>0</v>
      </c>
      <c r="Y101" s="5">
        <f t="shared" ca="1" si="11"/>
        <v>0</v>
      </c>
      <c r="Z101" s="5">
        <f ca="1">IF(AND(K101&lt;=4,X101&gt;Inputs!$B$32),MAX(C101,Inputs!$B$32),X101)</f>
        <v>0</v>
      </c>
      <c r="AA101" s="5">
        <f ca="1">IF(AND(K101&lt;=4,Y101&gt;Inputs!$B$32),MAX(C101,Inputs!$B$32),Y101)</f>
        <v>0</v>
      </c>
      <c r="AB101" s="5">
        <f ca="1">IF(AND(K101&lt;=7,Z101&gt;Inputs!$B$33),MAX(C101,Inputs!$B$33),Z101)</f>
        <v>0</v>
      </c>
      <c r="AC101" s="5">
        <f ca="1">IF(Y101&gt;Inputs!$B$34,Inputs!$B$34,AA101)</f>
        <v>0</v>
      </c>
      <c r="AD101" s="5">
        <f ca="1">IF(AB101&gt;Inputs!$B$34,Inputs!$B$34,AB101)</f>
        <v>0</v>
      </c>
      <c r="AE101" s="5">
        <f ca="1">IF(AC101&gt;Inputs!$B$34,Inputs!$B$34,AC101)</f>
        <v>0</v>
      </c>
      <c r="AF101" s="11">
        <f ca="1">IF(AND(E101=1,G101=0),Inputs!$B$3,AD101)</f>
        <v>0</v>
      </c>
      <c r="AG101" s="11">
        <f ca="1">IF(AND(E101=1,G101=0),Inputs!$B$3,AE101)</f>
        <v>0</v>
      </c>
    </row>
    <row r="102" spans="1:33" x14ac:dyDescent="0.25">
      <c r="A102" s="1">
        <f>'Salary and Rating'!A103</f>
        <v>0</v>
      </c>
      <c r="B102" s="1">
        <f>'Salary and Rating'!B103</f>
        <v>0</v>
      </c>
      <c r="C102" s="13">
        <f ca="1">'2013-2014'!AF102</f>
        <v>0</v>
      </c>
      <c r="D102" s="44">
        <f ca="1">IF('2013-2014'!G102=0,0,'2013-2014'!D102+1)</f>
        <v>0</v>
      </c>
      <c r="E102" s="5">
        <f>'2012-2013'!E102</f>
        <v>0</v>
      </c>
      <c r="F102" s="42">
        <f ca="1">IF('Salary and Rating'!G103=1,VLOOKUP(D102,'Attrition Probabilities'!$A$5:$E$45,2,TRUE),IF('Salary and Rating'!G103=2,VLOOKUP(D102,'Attrition Probabilities'!$A$5:$E$45,3,TRUE),IF('Salary and Rating'!G103=3,VLOOKUP(D102,'Attrition Probabilities'!$A$5:$E$45,4,TRUE),IF('Salary and Rating'!G103=4,VLOOKUP(D102,'Attrition Probabilities'!$A$5:$E$45,5,TRUE),0))))</f>
        <v>0</v>
      </c>
      <c r="G102" s="5">
        <f t="shared" ca="1" si="6"/>
        <v>0</v>
      </c>
      <c r="H102" s="5">
        <f t="shared" ca="1" si="7"/>
        <v>0</v>
      </c>
      <c r="I102" s="5">
        <f ca="1">IF(E102=0,0,IF(RAND()&lt;'Demand Component Probability'!$B$4,1,0))</f>
        <v>0</v>
      </c>
      <c r="J102" s="5">
        <f ca="1">IF(E102=0,0,IF(RAND()&lt;'Demand Component Probability'!$B$6,1,0))</f>
        <v>0</v>
      </c>
      <c r="K102" s="5">
        <f ca="1">'Salary and Rating'!M103</f>
        <v>0</v>
      </c>
      <c r="L102" s="5">
        <f ca="1">IFERROR(IF(VLOOKUP(K102,Inputs!$A$20:$G$29,3,FALSE)="Stipend Award",VLOOKUP(K102,Inputs!$A$7:$G$16,3,FALSE),0),0)</f>
        <v>0</v>
      </c>
      <c r="M102" s="5">
        <f ca="1">IFERROR(IF(VLOOKUP(K102,Inputs!$A$20:$G$29,4,FALSE)="Stipend Award",VLOOKUP(K102,Inputs!$A$7:$G$16,4,FALSE),0),0)</f>
        <v>0</v>
      </c>
      <c r="N102" s="5">
        <f ca="1">IFERROR(IF(H102=1,IF(VLOOKUP(K102,Inputs!$A$20:$G$29,5,FALSE)="Stipend Award",VLOOKUP(K102,Inputs!$A$7:$G$16,5,FALSE),0),0),0)</f>
        <v>0</v>
      </c>
      <c r="O102" s="5">
        <f ca="1">IFERROR(IF(I102=1,IF(VLOOKUP(K102,Inputs!$A$20:$G$29,6,FALSE)="Stipend Award",VLOOKUP(K102,Inputs!$A$7:$G$16,6,FALSE),0),0),0)</f>
        <v>0</v>
      </c>
      <c r="P102" s="5">
        <f ca="1">IFERROR(IF(J102=1,IF(VLOOKUP(K102,Inputs!$A$20:$G$29,7,FALSE)="Stipend Award",VLOOKUP(K102,Inputs!$A$7:$G$16,7,FALSE),0),0),0)</f>
        <v>0</v>
      </c>
      <c r="Q102" s="5">
        <f ca="1">IFERROR(IF(VLOOKUP(K102,Inputs!$A$20:$G$29,3,FALSE)="Base Increase",VLOOKUP(K102,Inputs!$A$7:$G$16,3,FALSE),0),0)</f>
        <v>0</v>
      </c>
      <c r="R102" s="5">
        <f ca="1">IFERROR(IF(VLOOKUP(K102,Inputs!$A$20:$G$29,4,FALSE)="Base Increase",VLOOKUP(K102,Inputs!$A$7:$G$16,4,FALSE),0),0)</f>
        <v>0</v>
      </c>
      <c r="S102" s="5">
        <f ca="1">IFERROR(IF(H102=1,IF(VLOOKUP(K102,Inputs!$A$20:$G$29,5,FALSE)="Base Increase",VLOOKUP(K102,Inputs!$A$7:$G$16,5,FALSE),0),0),0)</f>
        <v>0</v>
      </c>
      <c r="T102" s="5">
        <f ca="1">IFERROR(IF(I102=1,IF(VLOOKUP(K102,Inputs!$A$20:$G$29,6,FALSE)="Base Increase",VLOOKUP(K102,Inputs!$A$7:$G$16,6,FALSE),0),0),0)</f>
        <v>0</v>
      </c>
      <c r="U102" s="5">
        <f ca="1">IFERROR(IF(J102=1,IF(VLOOKUP(K102,Inputs!$A$20:$G$29,7,FALSE)="Base Increase",VLOOKUP(K102,Inputs!$A$7:$G$16,7,FALSE),0),0),0)</f>
        <v>0</v>
      </c>
      <c r="V102" s="5">
        <f t="shared" ca="1" si="8"/>
        <v>0</v>
      </c>
      <c r="W102" s="5">
        <f t="shared" ca="1" si="9"/>
        <v>0</v>
      </c>
      <c r="X102" s="5">
        <f t="shared" ca="1" si="10"/>
        <v>0</v>
      </c>
      <c r="Y102" s="5">
        <f t="shared" ca="1" si="11"/>
        <v>0</v>
      </c>
      <c r="Z102" s="5">
        <f ca="1">IF(AND(K102&lt;=4,X102&gt;Inputs!$B$32),MAX(C102,Inputs!$B$32),X102)</f>
        <v>0</v>
      </c>
      <c r="AA102" s="5">
        <f ca="1">IF(AND(K102&lt;=4,Y102&gt;Inputs!$B$32),MAX(C102,Inputs!$B$32),Y102)</f>
        <v>0</v>
      </c>
      <c r="AB102" s="5">
        <f ca="1">IF(AND(K102&lt;=7,Z102&gt;Inputs!$B$33),MAX(C102,Inputs!$B$33),Z102)</f>
        <v>0</v>
      </c>
      <c r="AC102" s="5">
        <f ca="1">IF(Y102&gt;Inputs!$B$34,Inputs!$B$34,AA102)</f>
        <v>0</v>
      </c>
      <c r="AD102" s="5">
        <f ca="1">IF(AB102&gt;Inputs!$B$34,Inputs!$B$34,AB102)</f>
        <v>0</v>
      </c>
      <c r="AE102" s="5">
        <f ca="1">IF(AC102&gt;Inputs!$B$34,Inputs!$B$34,AC102)</f>
        <v>0</v>
      </c>
      <c r="AF102" s="11">
        <f ca="1">IF(AND(E102=1,G102=0),Inputs!$B$3,AD102)</f>
        <v>0</v>
      </c>
      <c r="AG102" s="11">
        <f ca="1">IF(AND(E102=1,G102=0),Inputs!$B$3,AE102)</f>
        <v>0</v>
      </c>
    </row>
    <row r="103" spans="1:33" x14ac:dyDescent="0.25">
      <c r="A103" s="1">
        <f>'Salary and Rating'!A104</f>
        <v>0</v>
      </c>
      <c r="B103" s="1">
        <f>'Salary and Rating'!B104</f>
        <v>0</v>
      </c>
      <c r="C103" s="13">
        <f ca="1">'2013-2014'!AF103</f>
        <v>0</v>
      </c>
      <c r="D103" s="44">
        <f ca="1">IF('2013-2014'!G103=0,0,'2013-2014'!D103+1)</f>
        <v>0</v>
      </c>
      <c r="E103" s="5">
        <f>'2012-2013'!E103</f>
        <v>0</v>
      </c>
      <c r="F103" s="42">
        <f ca="1">IF('Salary and Rating'!G104=1,VLOOKUP(D103,'Attrition Probabilities'!$A$5:$E$45,2,TRUE),IF('Salary and Rating'!G104=2,VLOOKUP(D103,'Attrition Probabilities'!$A$5:$E$45,3,TRUE),IF('Salary and Rating'!G104=3,VLOOKUP(D103,'Attrition Probabilities'!$A$5:$E$45,4,TRUE),IF('Salary and Rating'!G104=4,VLOOKUP(D103,'Attrition Probabilities'!$A$5:$E$45,5,TRUE),0))))</f>
        <v>0</v>
      </c>
      <c r="G103" s="5">
        <f t="shared" ca="1" si="6"/>
        <v>0</v>
      </c>
      <c r="H103" s="5">
        <f t="shared" ca="1" si="7"/>
        <v>0</v>
      </c>
      <c r="I103" s="5">
        <f ca="1">IF(E103=0,0,IF(RAND()&lt;'Demand Component Probability'!$B$4,1,0))</f>
        <v>0</v>
      </c>
      <c r="J103" s="5">
        <f ca="1">IF(E103=0,0,IF(RAND()&lt;'Demand Component Probability'!$B$6,1,0))</f>
        <v>0</v>
      </c>
      <c r="K103" s="5">
        <f ca="1">'Salary and Rating'!M104</f>
        <v>0</v>
      </c>
      <c r="L103" s="5">
        <f ca="1">IFERROR(IF(VLOOKUP(K103,Inputs!$A$20:$G$29,3,FALSE)="Stipend Award",VLOOKUP(K103,Inputs!$A$7:$G$16,3,FALSE),0),0)</f>
        <v>0</v>
      </c>
      <c r="M103" s="5">
        <f ca="1">IFERROR(IF(VLOOKUP(K103,Inputs!$A$20:$G$29,4,FALSE)="Stipend Award",VLOOKUP(K103,Inputs!$A$7:$G$16,4,FALSE),0),0)</f>
        <v>0</v>
      </c>
      <c r="N103" s="5">
        <f ca="1">IFERROR(IF(H103=1,IF(VLOOKUP(K103,Inputs!$A$20:$G$29,5,FALSE)="Stipend Award",VLOOKUP(K103,Inputs!$A$7:$G$16,5,FALSE),0),0),0)</f>
        <v>0</v>
      </c>
      <c r="O103" s="5">
        <f ca="1">IFERROR(IF(I103=1,IF(VLOOKUP(K103,Inputs!$A$20:$G$29,6,FALSE)="Stipend Award",VLOOKUP(K103,Inputs!$A$7:$G$16,6,FALSE),0),0),0)</f>
        <v>0</v>
      </c>
      <c r="P103" s="5">
        <f ca="1">IFERROR(IF(J103=1,IF(VLOOKUP(K103,Inputs!$A$20:$G$29,7,FALSE)="Stipend Award",VLOOKUP(K103,Inputs!$A$7:$G$16,7,FALSE),0),0),0)</f>
        <v>0</v>
      </c>
      <c r="Q103" s="5">
        <f ca="1">IFERROR(IF(VLOOKUP(K103,Inputs!$A$20:$G$29,3,FALSE)="Base Increase",VLOOKUP(K103,Inputs!$A$7:$G$16,3,FALSE),0),0)</f>
        <v>0</v>
      </c>
      <c r="R103" s="5">
        <f ca="1">IFERROR(IF(VLOOKUP(K103,Inputs!$A$20:$G$29,4,FALSE)="Base Increase",VLOOKUP(K103,Inputs!$A$7:$G$16,4,FALSE),0),0)</f>
        <v>0</v>
      </c>
      <c r="S103" s="5">
        <f ca="1">IFERROR(IF(H103=1,IF(VLOOKUP(K103,Inputs!$A$20:$G$29,5,FALSE)="Base Increase",VLOOKUP(K103,Inputs!$A$7:$G$16,5,FALSE),0),0),0)</f>
        <v>0</v>
      </c>
      <c r="T103" s="5">
        <f ca="1">IFERROR(IF(I103=1,IF(VLOOKUP(K103,Inputs!$A$20:$G$29,6,FALSE)="Base Increase",VLOOKUP(K103,Inputs!$A$7:$G$16,6,FALSE),0),0),0)</f>
        <v>0</v>
      </c>
      <c r="U103" s="5">
        <f ca="1">IFERROR(IF(J103=1,IF(VLOOKUP(K103,Inputs!$A$20:$G$29,7,FALSE)="Base Increase",VLOOKUP(K103,Inputs!$A$7:$G$16,7,FALSE),0),0),0)</f>
        <v>0</v>
      </c>
      <c r="V103" s="5">
        <f t="shared" ca="1" si="8"/>
        <v>0</v>
      </c>
      <c r="W103" s="5">
        <f t="shared" ca="1" si="9"/>
        <v>0</v>
      </c>
      <c r="X103" s="5">
        <f t="shared" ca="1" si="10"/>
        <v>0</v>
      </c>
      <c r="Y103" s="5">
        <f t="shared" ca="1" si="11"/>
        <v>0</v>
      </c>
      <c r="Z103" s="5">
        <f ca="1">IF(AND(K103&lt;=4,X103&gt;Inputs!$B$32),MAX(C103,Inputs!$B$32),X103)</f>
        <v>0</v>
      </c>
      <c r="AA103" s="5">
        <f ca="1">IF(AND(K103&lt;=4,Y103&gt;Inputs!$B$32),MAX(C103,Inputs!$B$32),Y103)</f>
        <v>0</v>
      </c>
      <c r="AB103" s="5">
        <f ca="1">IF(AND(K103&lt;=7,Z103&gt;Inputs!$B$33),MAX(C103,Inputs!$B$33),Z103)</f>
        <v>0</v>
      </c>
      <c r="AC103" s="5">
        <f ca="1">IF(Y103&gt;Inputs!$B$34,Inputs!$B$34,AA103)</f>
        <v>0</v>
      </c>
      <c r="AD103" s="5">
        <f ca="1">IF(AB103&gt;Inputs!$B$34,Inputs!$B$34,AB103)</f>
        <v>0</v>
      </c>
      <c r="AE103" s="5">
        <f ca="1">IF(AC103&gt;Inputs!$B$34,Inputs!$B$34,AC103)</f>
        <v>0</v>
      </c>
      <c r="AF103" s="11">
        <f ca="1">IF(AND(E103=1,G103=0),Inputs!$B$3,AD103)</f>
        <v>0</v>
      </c>
      <c r="AG103" s="11">
        <f ca="1">IF(AND(E103=1,G103=0),Inputs!$B$3,AE103)</f>
        <v>0</v>
      </c>
    </row>
    <row r="104" spans="1:33" x14ac:dyDescent="0.25">
      <c r="A104" s="1">
        <f>'Salary and Rating'!A105</f>
        <v>0</v>
      </c>
      <c r="B104" s="1">
        <f>'Salary and Rating'!B105</f>
        <v>0</v>
      </c>
      <c r="C104" s="13">
        <f ca="1">'2013-2014'!AF104</f>
        <v>0</v>
      </c>
      <c r="D104" s="44">
        <f ca="1">IF('2013-2014'!G104=0,0,'2013-2014'!D104+1)</f>
        <v>0</v>
      </c>
      <c r="E104" s="5">
        <f>'2012-2013'!E104</f>
        <v>0</v>
      </c>
      <c r="F104" s="42">
        <f ca="1">IF('Salary and Rating'!G105=1,VLOOKUP(D104,'Attrition Probabilities'!$A$5:$E$45,2,TRUE),IF('Salary and Rating'!G105=2,VLOOKUP(D104,'Attrition Probabilities'!$A$5:$E$45,3,TRUE),IF('Salary and Rating'!G105=3,VLOOKUP(D104,'Attrition Probabilities'!$A$5:$E$45,4,TRUE),IF('Salary and Rating'!G105=4,VLOOKUP(D104,'Attrition Probabilities'!$A$5:$E$45,5,TRUE),0))))</f>
        <v>0</v>
      </c>
      <c r="G104" s="5">
        <f t="shared" ca="1" si="6"/>
        <v>0</v>
      </c>
      <c r="H104" s="5">
        <f t="shared" ca="1" si="7"/>
        <v>0</v>
      </c>
      <c r="I104" s="5">
        <f ca="1">IF(E104=0,0,IF(RAND()&lt;'Demand Component Probability'!$B$4,1,0))</f>
        <v>0</v>
      </c>
      <c r="J104" s="5">
        <f ca="1">IF(E104=0,0,IF(RAND()&lt;'Demand Component Probability'!$B$6,1,0))</f>
        <v>0</v>
      </c>
      <c r="K104" s="5">
        <f ca="1">'Salary and Rating'!M105</f>
        <v>0</v>
      </c>
      <c r="L104" s="5">
        <f ca="1">IFERROR(IF(VLOOKUP(K104,Inputs!$A$20:$G$29,3,FALSE)="Stipend Award",VLOOKUP(K104,Inputs!$A$7:$G$16,3,FALSE),0),0)</f>
        <v>0</v>
      </c>
      <c r="M104" s="5">
        <f ca="1">IFERROR(IF(VLOOKUP(K104,Inputs!$A$20:$G$29,4,FALSE)="Stipend Award",VLOOKUP(K104,Inputs!$A$7:$G$16,4,FALSE),0),0)</f>
        <v>0</v>
      </c>
      <c r="N104" s="5">
        <f ca="1">IFERROR(IF(H104=1,IF(VLOOKUP(K104,Inputs!$A$20:$G$29,5,FALSE)="Stipend Award",VLOOKUP(K104,Inputs!$A$7:$G$16,5,FALSE),0),0),0)</f>
        <v>0</v>
      </c>
      <c r="O104" s="5">
        <f ca="1">IFERROR(IF(I104=1,IF(VLOOKUP(K104,Inputs!$A$20:$G$29,6,FALSE)="Stipend Award",VLOOKUP(K104,Inputs!$A$7:$G$16,6,FALSE),0),0),0)</f>
        <v>0</v>
      </c>
      <c r="P104" s="5">
        <f ca="1">IFERROR(IF(J104=1,IF(VLOOKUP(K104,Inputs!$A$20:$G$29,7,FALSE)="Stipend Award",VLOOKUP(K104,Inputs!$A$7:$G$16,7,FALSE),0),0),0)</f>
        <v>0</v>
      </c>
      <c r="Q104" s="5">
        <f ca="1">IFERROR(IF(VLOOKUP(K104,Inputs!$A$20:$G$29,3,FALSE)="Base Increase",VLOOKUP(K104,Inputs!$A$7:$G$16,3,FALSE),0),0)</f>
        <v>0</v>
      </c>
      <c r="R104" s="5">
        <f ca="1">IFERROR(IF(VLOOKUP(K104,Inputs!$A$20:$G$29,4,FALSE)="Base Increase",VLOOKUP(K104,Inputs!$A$7:$G$16,4,FALSE),0),0)</f>
        <v>0</v>
      </c>
      <c r="S104" s="5">
        <f ca="1">IFERROR(IF(H104=1,IF(VLOOKUP(K104,Inputs!$A$20:$G$29,5,FALSE)="Base Increase",VLOOKUP(K104,Inputs!$A$7:$G$16,5,FALSE),0),0),0)</f>
        <v>0</v>
      </c>
      <c r="T104" s="5">
        <f ca="1">IFERROR(IF(I104=1,IF(VLOOKUP(K104,Inputs!$A$20:$G$29,6,FALSE)="Base Increase",VLOOKUP(K104,Inputs!$A$7:$G$16,6,FALSE),0),0),0)</f>
        <v>0</v>
      </c>
      <c r="U104" s="5">
        <f ca="1">IFERROR(IF(J104=1,IF(VLOOKUP(K104,Inputs!$A$20:$G$29,7,FALSE)="Base Increase",VLOOKUP(K104,Inputs!$A$7:$G$16,7,FALSE),0),0),0)</f>
        <v>0</v>
      </c>
      <c r="V104" s="5">
        <f t="shared" ca="1" si="8"/>
        <v>0</v>
      </c>
      <c r="W104" s="5">
        <f t="shared" ca="1" si="9"/>
        <v>0</v>
      </c>
      <c r="X104" s="5">
        <f t="shared" ca="1" si="10"/>
        <v>0</v>
      </c>
      <c r="Y104" s="5">
        <f t="shared" ca="1" si="11"/>
        <v>0</v>
      </c>
      <c r="Z104" s="5">
        <f ca="1">IF(AND(K104&lt;=4,X104&gt;Inputs!$B$32),MAX(C104,Inputs!$B$32),X104)</f>
        <v>0</v>
      </c>
      <c r="AA104" s="5">
        <f ca="1">IF(AND(K104&lt;=4,Y104&gt;Inputs!$B$32),MAX(C104,Inputs!$B$32),Y104)</f>
        <v>0</v>
      </c>
      <c r="AB104" s="5">
        <f ca="1">IF(AND(K104&lt;=7,Z104&gt;Inputs!$B$33),MAX(C104,Inputs!$B$33),Z104)</f>
        <v>0</v>
      </c>
      <c r="AC104" s="5">
        <f ca="1">IF(Y104&gt;Inputs!$B$34,Inputs!$B$34,AA104)</f>
        <v>0</v>
      </c>
      <c r="AD104" s="5">
        <f ca="1">IF(AB104&gt;Inputs!$B$34,Inputs!$B$34,AB104)</f>
        <v>0</v>
      </c>
      <c r="AE104" s="5">
        <f ca="1">IF(AC104&gt;Inputs!$B$34,Inputs!$B$34,AC104)</f>
        <v>0</v>
      </c>
      <c r="AF104" s="11">
        <f ca="1">IF(AND(E104=1,G104=0),Inputs!$B$3,AD104)</f>
        <v>0</v>
      </c>
      <c r="AG104" s="11">
        <f ca="1">IF(AND(E104=1,G104=0),Inputs!$B$3,AE104)</f>
        <v>0</v>
      </c>
    </row>
    <row r="105" spans="1:33" x14ac:dyDescent="0.25">
      <c r="A105" s="1">
        <f>'Salary and Rating'!A106</f>
        <v>0</v>
      </c>
      <c r="B105" s="1">
        <f>'Salary and Rating'!B106</f>
        <v>0</v>
      </c>
      <c r="C105" s="13">
        <f ca="1">'2013-2014'!AF105</f>
        <v>0</v>
      </c>
      <c r="D105" s="44">
        <f ca="1">IF('2013-2014'!G105=0,0,'2013-2014'!D105+1)</f>
        <v>0</v>
      </c>
      <c r="E105" s="5">
        <f>'2012-2013'!E105</f>
        <v>0</v>
      </c>
      <c r="F105" s="42">
        <f ca="1">IF('Salary and Rating'!G106=1,VLOOKUP(D105,'Attrition Probabilities'!$A$5:$E$45,2,TRUE),IF('Salary and Rating'!G106=2,VLOOKUP(D105,'Attrition Probabilities'!$A$5:$E$45,3,TRUE),IF('Salary and Rating'!G106=3,VLOOKUP(D105,'Attrition Probabilities'!$A$5:$E$45,4,TRUE),IF('Salary and Rating'!G106=4,VLOOKUP(D105,'Attrition Probabilities'!$A$5:$E$45,5,TRUE),0))))</f>
        <v>0</v>
      </c>
      <c r="G105" s="5">
        <f t="shared" ca="1" si="6"/>
        <v>0</v>
      </c>
      <c r="H105" s="5">
        <f t="shared" ca="1" si="7"/>
        <v>0</v>
      </c>
      <c r="I105" s="5">
        <f ca="1">IF(E105=0,0,IF(RAND()&lt;'Demand Component Probability'!$B$4,1,0))</f>
        <v>0</v>
      </c>
      <c r="J105" s="5">
        <f ca="1">IF(E105=0,0,IF(RAND()&lt;'Demand Component Probability'!$B$6,1,0))</f>
        <v>0</v>
      </c>
      <c r="K105" s="5">
        <f ca="1">'Salary and Rating'!M106</f>
        <v>0</v>
      </c>
      <c r="L105" s="5">
        <f ca="1">IFERROR(IF(VLOOKUP(K105,Inputs!$A$20:$G$29,3,FALSE)="Stipend Award",VLOOKUP(K105,Inputs!$A$7:$G$16,3,FALSE),0),0)</f>
        <v>0</v>
      </c>
      <c r="M105" s="5">
        <f ca="1">IFERROR(IF(VLOOKUP(K105,Inputs!$A$20:$G$29,4,FALSE)="Stipend Award",VLOOKUP(K105,Inputs!$A$7:$G$16,4,FALSE),0),0)</f>
        <v>0</v>
      </c>
      <c r="N105" s="5">
        <f ca="1">IFERROR(IF(H105=1,IF(VLOOKUP(K105,Inputs!$A$20:$G$29,5,FALSE)="Stipend Award",VLOOKUP(K105,Inputs!$A$7:$G$16,5,FALSE),0),0),0)</f>
        <v>0</v>
      </c>
      <c r="O105" s="5">
        <f ca="1">IFERROR(IF(I105=1,IF(VLOOKUP(K105,Inputs!$A$20:$G$29,6,FALSE)="Stipend Award",VLOOKUP(K105,Inputs!$A$7:$G$16,6,FALSE),0),0),0)</f>
        <v>0</v>
      </c>
      <c r="P105" s="5">
        <f ca="1">IFERROR(IF(J105=1,IF(VLOOKUP(K105,Inputs!$A$20:$G$29,7,FALSE)="Stipend Award",VLOOKUP(K105,Inputs!$A$7:$G$16,7,FALSE),0),0),0)</f>
        <v>0</v>
      </c>
      <c r="Q105" s="5">
        <f ca="1">IFERROR(IF(VLOOKUP(K105,Inputs!$A$20:$G$29,3,FALSE)="Base Increase",VLOOKUP(K105,Inputs!$A$7:$G$16,3,FALSE),0),0)</f>
        <v>0</v>
      </c>
      <c r="R105" s="5">
        <f ca="1">IFERROR(IF(VLOOKUP(K105,Inputs!$A$20:$G$29,4,FALSE)="Base Increase",VLOOKUP(K105,Inputs!$A$7:$G$16,4,FALSE),0),0)</f>
        <v>0</v>
      </c>
      <c r="S105" s="5">
        <f ca="1">IFERROR(IF(H105=1,IF(VLOOKUP(K105,Inputs!$A$20:$G$29,5,FALSE)="Base Increase",VLOOKUP(K105,Inputs!$A$7:$G$16,5,FALSE),0),0),0)</f>
        <v>0</v>
      </c>
      <c r="T105" s="5">
        <f ca="1">IFERROR(IF(I105=1,IF(VLOOKUP(K105,Inputs!$A$20:$G$29,6,FALSE)="Base Increase",VLOOKUP(K105,Inputs!$A$7:$G$16,6,FALSE),0),0),0)</f>
        <v>0</v>
      </c>
      <c r="U105" s="5">
        <f ca="1">IFERROR(IF(J105=1,IF(VLOOKUP(K105,Inputs!$A$20:$G$29,7,FALSE)="Base Increase",VLOOKUP(K105,Inputs!$A$7:$G$16,7,FALSE),0),0),0)</f>
        <v>0</v>
      </c>
      <c r="V105" s="5">
        <f t="shared" ca="1" si="8"/>
        <v>0</v>
      </c>
      <c r="W105" s="5">
        <f t="shared" ca="1" si="9"/>
        <v>0</v>
      </c>
      <c r="X105" s="5">
        <f t="shared" ca="1" si="10"/>
        <v>0</v>
      </c>
      <c r="Y105" s="5">
        <f t="shared" ca="1" si="11"/>
        <v>0</v>
      </c>
      <c r="Z105" s="5">
        <f ca="1">IF(AND(K105&lt;=4,X105&gt;Inputs!$B$32),MAX(C105,Inputs!$B$32),X105)</f>
        <v>0</v>
      </c>
      <c r="AA105" s="5">
        <f ca="1">IF(AND(K105&lt;=4,Y105&gt;Inputs!$B$32),MAX(C105,Inputs!$B$32),Y105)</f>
        <v>0</v>
      </c>
      <c r="AB105" s="5">
        <f ca="1">IF(AND(K105&lt;=7,Z105&gt;Inputs!$B$33),MAX(C105,Inputs!$B$33),Z105)</f>
        <v>0</v>
      </c>
      <c r="AC105" s="5">
        <f ca="1">IF(Y105&gt;Inputs!$B$34,Inputs!$B$34,AA105)</f>
        <v>0</v>
      </c>
      <c r="AD105" s="5">
        <f ca="1">IF(AB105&gt;Inputs!$B$34,Inputs!$B$34,AB105)</f>
        <v>0</v>
      </c>
      <c r="AE105" s="5">
        <f ca="1">IF(AC105&gt;Inputs!$B$34,Inputs!$B$34,AC105)</f>
        <v>0</v>
      </c>
      <c r="AF105" s="11">
        <f ca="1">IF(AND(E105=1,G105=0),Inputs!$B$3,AD105)</f>
        <v>0</v>
      </c>
      <c r="AG105" s="11">
        <f ca="1">IF(AND(E105=1,G105=0),Inputs!$B$3,AE105)</f>
        <v>0</v>
      </c>
    </row>
    <row r="106" spans="1:33" x14ac:dyDescent="0.25">
      <c r="A106" s="1">
        <f>'Salary and Rating'!A107</f>
        <v>0</v>
      </c>
      <c r="B106" s="1">
        <f>'Salary and Rating'!B107</f>
        <v>0</v>
      </c>
      <c r="C106" s="13">
        <f ca="1">'2013-2014'!AF106</f>
        <v>0</v>
      </c>
      <c r="D106" s="44">
        <f ca="1">IF('2013-2014'!G106=0,0,'2013-2014'!D106+1)</f>
        <v>0</v>
      </c>
      <c r="E106" s="5">
        <f>'2012-2013'!E106</f>
        <v>0</v>
      </c>
      <c r="F106" s="42">
        <f ca="1">IF('Salary and Rating'!G107=1,VLOOKUP(D106,'Attrition Probabilities'!$A$5:$E$45,2,TRUE),IF('Salary and Rating'!G107=2,VLOOKUP(D106,'Attrition Probabilities'!$A$5:$E$45,3,TRUE),IF('Salary and Rating'!G107=3,VLOOKUP(D106,'Attrition Probabilities'!$A$5:$E$45,4,TRUE),IF('Salary and Rating'!G107=4,VLOOKUP(D106,'Attrition Probabilities'!$A$5:$E$45,5,TRUE),0))))</f>
        <v>0</v>
      </c>
      <c r="G106" s="5">
        <f t="shared" ca="1" si="6"/>
        <v>0</v>
      </c>
      <c r="H106" s="5">
        <f t="shared" ca="1" si="7"/>
        <v>0</v>
      </c>
      <c r="I106" s="5">
        <f ca="1">IF(E106=0,0,IF(RAND()&lt;'Demand Component Probability'!$B$4,1,0))</f>
        <v>0</v>
      </c>
      <c r="J106" s="5">
        <f ca="1">IF(E106=0,0,IF(RAND()&lt;'Demand Component Probability'!$B$6,1,0))</f>
        <v>0</v>
      </c>
      <c r="K106" s="5">
        <f ca="1">'Salary and Rating'!M107</f>
        <v>0</v>
      </c>
      <c r="L106" s="5">
        <f ca="1">IFERROR(IF(VLOOKUP(K106,Inputs!$A$20:$G$29,3,FALSE)="Stipend Award",VLOOKUP(K106,Inputs!$A$7:$G$16,3,FALSE),0),0)</f>
        <v>0</v>
      </c>
      <c r="M106" s="5">
        <f ca="1">IFERROR(IF(VLOOKUP(K106,Inputs!$A$20:$G$29,4,FALSE)="Stipend Award",VLOOKUP(K106,Inputs!$A$7:$G$16,4,FALSE),0),0)</f>
        <v>0</v>
      </c>
      <c r="N106" s="5">
        <f ca="1">IFERROR(IF(H106=1,IF(VLOOKUP(K106,Inputs!$A$20:$G$29,5,FALSE)="Stipend Award",VLOOKUP(K106,Inputs!$A$7:$G$16,5,FALSE),0),0),0)</f>
        <v>0</v>
      </c>
      <c r="O106" s="5">
        <f ca="1">IFERROR(IF(I106=1,IF(VLOOKUP(K106,Inputs!$A$20:$G$29,6,FALSE)="Stipend Award",VLOOKUP(K106,Inputs!$A$7:$G$16,6,FALSE),0),0),0)</f>
        <v>0</v>
      </c>
      <c r="P106" s="5">
        <f ca="1">IFERROR(IF(J106=1,IF(VLOOKUP(K106,Inputs!$A$20:$G$29,7,FALSE)="Stipend Award",VLOOKUP(K106,Inputs!$A$7:$G$16,7,FALSE),0),0),0)</f>
        <v>0</v>
      </c>
      <c r="Q106" s="5">
        <f ca="1">IFERROR(IF(VLOOKUP(K106,Inputs!$A$20:$G$29,3,FALSE)="Base Increase",VLOOKUP(K106,Inputs!$A$7:$G$16,3,FALSE),0),0)</f>
        <v>0</v>
      </c>
      <c r="R106" s="5">
        <f ca="1">IFERROR(IF(VLOOKUP(K106,Inputs!$A$20:$G$29,4,FALSE)="Base Increase",VLOOKUP(K106,Inputs!$A$7:$G$16,4,FALSE),0),0)</f>
        <v>0</v>
      </c>
      <c r="S106" s="5">
        <f ca="1">IFERROR(IF(H106=1,IF(VLOOKUP(K106,Inputs!$A$20:$G$29,5,FALSE)="Base Increase",VLOOKUP(K106,Inputs!$A$7:$G$16,5,FALSE),0),0),0)</f>
        <v>0</v>
      </c>
      <c r="T106" s="5">
        <f ca="1">IFERROR(IF(I106=1,IF(VLOOKUP(K106,Inputs!$A$20:$G$29,6,FALSE)="Base Increase",VLOOKUP(K106,Inputs!$A$7:$G$16,6,FALSE),0),0),0)</f>
        <v>0</v>
      </c>
      <c r="U106" s="5">
        <f ca="1">IFERROR(IF(J106=1,IF(VLOOKUP(K106,Inputs!$A$20:$G$29,7,FALSE)="Base Increase",VLOOKUP(K106,Inputs!$A$7:$G$16,7,FALSE),0),0),0)</f>
        <v>0</v>
      </c>
      <c r="V106" s="5">
        <f t="shared" ca="1" si="8"/>
        <v>0</v>
      </c>
      <c r="W106" s="5">
        <f t="shared" ca="1" si="9"/>
        <v>0</v>
      </c>
      <c r="X106" s="5">
        <f t="shared" ca="1" si="10"/>
        <v>0</v>
      </c>
      <c r="Y106" s="5">
        <f t="shared" ca="1" si="11"/>
        <v>0</v>
      </c>
      <c r="Z106" s="5">
        <f ca="1">IF(AND(K106&lt;=4,X106&gt;Inputs!$B$32),MAX(C106,Inputs!$B$32),X106)</f>
        <v>0</v>
      </c>
      <c r="AA106" s="5">
        <f ca="1">IF(AND(K106&lt;=4,Y106&gt;Inputs!$B$32),MAX(C106,Inputs!$B$32),Y106)</f>
        <v>0</v>
      </c>
      <c r="AB106" s="5">
        <f ca="1">IF(AND(K106&lt;=7,Z106&gt;Inputs!$B$33),MAX(C106,Inputs!$B$33),Z106)</f>
        <v>0</v>
      </c>
      <c r="AC106" s="5">
        <f ca="1">IF(Y106&gt;Inputs!$B$34,Inputs!$B$34,AA106)</f>
        <v>0</v>
      </c>
      <c r="AD106" s="5">
        <f ca="1">IF(AB106&gt;Inputs!$B$34,Inputs!$B$34,AB106)</f>
        <v>0</v>
      </c>
      <c r="AE106" s="5">
        <f ca="1">IF(AC106&gt;Inputs!$B$34,Inputs!$B$34,AC106)</f>
        <v>0</v>
      </c>
      <c r="AF106" s="11">
        <f ca="1">IF(AND(E106=1,G106=0),Inputs!$B$3,AD106)</f>
        <v>0</v>
      </c>
      <c r="AG106" s="11">
        <f ca="1">IF(AND(E106=1,G106=0),Inputs!$B$3,AE106)</f>
        <v>0</v>
      </c>
    </row>
    <row r="107" spans="1:33" x14ac:dyDescent="0.25">
      <c r="A107" s="1">
        <f>'Salary and Rating'!A108</f>
        <v>0</v>
      </c>
      <c r="B107" s="1">
        <f>'Salary and Rating'!B108</f>
        <v>0</v>
      </c>
      <c r="C107" s="13">
        <f ca="1">'2013-2014'!AF107</f>
        <v>0</v>
      </c>
      <c r="D107" s="44">
        <f ca="1">IF('2013-2014'!G107=0,0,'2013-2014'!D107+1)</f>
        <v>0</v>
      </c>
      <c r="E107" s="5">
        <f>'2012-2013'!E107</f>
        <v>0</v>
      </c>
      <c r="F107" s="42">
        <f ca="1">IF('Salary and Rating'!G108=1,VLOOKUP(D107,'Attrition Probabilities'!$A$5:$E$45,2,TRUE),IF('Salary and Rating'!G108=2,VLOOKUP(D107,'Attrition Probabilities'!$A$5:$E$45,3,TRUE),IF('Salary and Rating'!G108=3,VLOOKUP(D107,'Attrition Probabilities'!$A$5:$E$45,4,TRUE),IF('Salary and Rating'!G108=4,VLOOKUP(D107,'Attrition Probabilities'!$A$5:$E$45,5,TRUE),0))))</f>
        <v>0</v>
      </c>
      <c r="G107" s="5">
        <f t="shared" ca="1" si="6"/>
        <v>0</v>
      </c>
      <c r="H107" s="5">
        <f t="shared" ca="1" si="7"/>
        <v>0</v>
      </c>
      <c r="I107" s="5">
        <f ca="1">IF(E107=0,0,IF(RAND()&lt;'Demand Component Probability'!$B$4,1,0))</f>
        <v>0</v>
      </c>
      <c r="J107" s="5">
        <f ca="1">IF(E107=0,0,IF(RAND()&lt;'Demand Component Probability'!$B$6,1,0))</f>
        <v>0</v>
      </c>
      <c r="K107" s="5">
        <f ca="1">'Salary and Rating'!M108</f>
        <v>0</v>
      </c>
      <c r="L107" s="5">
        <f ca="1">IFERROR(IF(VLOOKUP(K107,Inputs!$A$20:$G$29,3,FALSE)="Stipend Award",VLOOKUP(K107,Inputs!$A$7:$G$16,3,FALSE),0),0)</f>
        <v>0</v>
      </c>
      <c r="M107" s="5">
        <f ca="1">IFERROR(IF(VLOOKUP(K107,Inputs!$A$20:$G$29,4,FALSE)="Stipend Award",VLOOKUP(K107,Inputs!$A$7:$G$16,4,FALSE),0),0)</f>
        <v>0</v>
      </c>
      <c r="N107" s="5">
        <f ca="1">IFERROR(IF(H107=1,IF(VLOOKUP(K107,Inputs!$A$20:$G$29,5,FALSE)="Stipend Award",VLOOKUP(K107,Inputs!$A$7:$G$16,5,FALSE),0),0),0)</f>
        <v>0</v>
      </c>
      <c r="O107" s="5">
        <f ca="1">IFERROR(IF(I107=1,IF(VLOOKUP(K107,Inputs!$A$20:$G$29,6,FALSE)="Stipend Award",VLOOKUP(K107,Inputs!$A$7:$G$16,6,FALSE),0),0),0)</f>
        <v>0</v>
      </c>
      <c r="P107" s="5">
        <f ca="1">IFERROR(IF(J107=1,IF(VLOOKUP(K107,Inputs!$A$20:$G$29,7,FALSE)="Stipend Award",VLOOKUP(K107,Inputs!$A$7:$G$16,7,FALSE),0),0),0)</f>
        <v>0</v>
      </c>
      <c r="Q107" s="5">
        <f ca="1">IFERROR(IF(VLOOKUP(K107,Inputs!$A$20:$G$29,3,FALSE)="Base Increase",VLOOKUP(K107,Inputs!$A$7:$G$16,3,FALSE),0),0)</f>
        <v>0</v>
      </c>
      <c r="R107" s="5">
        <f ca="1">IFERROR(IF(VLOOKUP(K107,Inputs!$A$20:$G$29,4,FALSE)="Base Increase",VLOOKUP(K107,Inputs!$A$7:$G$16,4,FALSE),0),0)</f>
        <v>0</v>
      </c>
      <c r="S107" s="5">
        <f ca="1">IFERROR(IF(H107=1,IF(VLOOKUP(K107,Inputs!$A$20:$G$29,5,FALSE)="Base Increase",VLOOKUP(K107,Inputs!$A$7:$G$16,5,FALSE),0),0),0)</f>
        <v>0</v>
      </c>
      <c r="T107" s="5">
        <f ca="1">IFERROR(IF(I107=1,IF(VLOOKUP(K107,Inputs!$A$20:$G$29,6,FALSE)="Base Increase",VLOOKUP(K107,Inputs!$A$7:$G$16,6,FALSE),0),0),0)</f>
        <v>0</v>
      </c>
      <c r="U107" s="5">
        <f ca="1">IFERROR(IF(J107=1,IF(VLOOKUP(K107,Inputs!$A$20:$G$29,7,FALSE)="Base Increase",VLOOKUP(K107,Inputs!$A$7:$G$16,7,FALSE),0),0),0)</f>
        <v>0</v>
      </c>
      <c r="V107" s="5">
        <f t="shared" ca="1" si="8"/>
        <v>0</v>
      </c>
      <c r="W107" s="5">
        <f t="shared" ca="1" si="9"/>
        <v>0</v>
      </c>
      <c r="X107" s="5">
        <f t="shared" ca="1" si="10"/>
        <v>0</v>
      </c>
      <c r="Y107" s="5">
        <f t="shared" ca="1" si="11"/>
        <v>0</v>
      </c>
      <c r="Z107" s="5">
        <f ca="1">IF(AND(K107&lt;=4,X107&gt;Inputs!$B$32),MAX(C107,Inputs!$B$32),X107)</f>
        <v>0</v>
      </c>
      <c r="AA107" s="5">
        <f ca="1">IF(AND(K107&lt;=4,Y107&gt;Inputs!$B$32),MAX(C107,Inputs!$B$32),Y107)</f>
        <v>0</v>
      </c>
      <c r="AB107" s="5">
        <f ca="1">IF(AND(K107&lt;=7,Z107&gt;Inputs!$B$33),MAX(C107,Inputs!$B$33),Z107)</f>
        <v>0</v>
      </c>
      <c r="AC107" s="5">
        <f ca="1">IF(Y107&gt;Inputs!$B$34,Inputs!$B$34,AA107)</f>
        <v>0</v>
      </c>
      <c r="AD107" s="5">
        <f ca="1">IF(AB107&gt;Inputs!$B$34,Inputs!$B$34,AB107)</f>
        <v>0</v>
      </c>
      <c r="AE107" s="5">
        <f ca="1">IF(AC107&gt;Inputs!$B$34,Inputs!$B$34,AC107)</f>
        <v>0</v>
      </c>
      <c r="AF107" s="11">
        <f ca="1">IF(AND(E107=1,G107=0),Inputs!$B$3,AD107)</f>
        <v>0</v>
      </c>
      <c r="AG107" s="11">
        <f ca="1">IF(AND(E107=1,G107=0),Inputs!$B$3,AE107)</f>
        <v>0</v>
      </c>
    </row>
    <row r="108" spans="1:33" x14ac:dyDescent="0.25">
      <c r="A108" s="1">
        <f>'Salary and Rating'!A109</f>
        <v>0</v>
      </c>
      <c r="B108" s="1">
        <f>'Salary and Rating'!B109</f>
        <v>0</v>
      </c>
      <c r="C108" s="13">
        <f ca="1">'2013-2014'!AF108</f>
        <v>0</v>
      </c>
      <c r="D108" s="44">
        <f ca="1">IF('2013-2014'!G108=0,0,'2013-2014'!D108+1)</f>
        <v>0</v>
      </c>
      <c r="E108" s="5">
        <f>'2012-2013'!E108</f>
        <v>0</v>
      </c>
      <c r="F108" s="42">
        <f ca="1">IF('Salary and Rating'!G109=1,VLOOKUP(D108,'Attrition Probabilities'!$A$5:$E$45,2,TRUE),IF('Salary and Rating'!G109=2,VLOOKUP(D108,'Attrition Probabilities'!$A$5:$E$45,3,TRUE),IF('Salary and Rating'!G109=3,VLOOKUP(D108,'Attrition Probabilities'!$A$5:$E$45,4,TRUE),IF('Salary and Rating'!G109=4,VLOOKUP(D108,'Attrition Probabilities'!$A$5:$E$45,5,TRUE),0))))</f>
        <v>0</v>
      </c>
      <c r="G108" s="5">
        <f t="shared" ca="1" si="6"/>
        <v>0</v>
      </c>
      <c r="H108" s="5">
        <f t="shared" ca="1" si="7"/>
        <v>0</v>
      </c>
      <c r="I108" s="5">
        <f ca="1">IF(E108=0,0,IF(RAND()&lt;'Demand Component Probability'!$B$4,1,0))</f>
        <v>0</v>
      </c>
      <c r="J108" s="5">
        <f ca="1">IF(E108=0,0,IF(RAND()&lt;'Demand Component Probability'!$B$6,1,0))</f>
        <v>0</v>
      </c>
      <c r="K108" s="5">
        <f ca="1">'Salary and Rating'!M109</f>
        <v>0</v>
      </c>
      <c r="L108" s="5">
        <f ca="1">IFERROR(IF(VLOOKUP(K108,Inputs!$A$20:$G$29,3,FALSE)="Stipend Award",VLOOKUP(K108,Inputs!$A$7:$G$16,3,FALSE),0),0)</f>
        <v>0</v>
      </c>
      <c r="M108" s="5">
        <f ca="1">IFERROR(IF(VLOOKUP(K108,Inputs!$A$20:$G$29,4,FALSE)="Stipend Award",VLOOKUP(K108,Inputs!$A$7:$G$16,4,FALSE),0),0)</f>
        <v>0</v>
      </c>
      <c r="N108" s="5">
        <f ca="1">IFERROR(IF(H108=1,IF(VLOOKUP(K108,Inputs!$A$20:$G$29,5,FALSE)="Stipend Award",VLOOKUP(K108,Inputs!$A$7:$G$16,5,FALSE),0),0),0)</f>
        <v>0</v>
      </c>
      <c r="O108" s="5">
        <f ca="1">IFERROR(IF(I108=1,IF(VLOOKUP(K108,Inputs!$A$20:$G$29,6,FALSE)="Stipend Award",VLOOKUP(K108,Inputs!$A$7:$G$16,6,FALSE),0),0),0)</f>
        <v>0</v>
      </c>
      <c r="P108" s="5">
        <f ca="1">IFERROR(IF(J108=1,IF(VLOOKUP(K108,Inputs!$A$20:$G$29,7,FALSE)="Stipend Award",VLOOKUP(K108,Inputs!$A$7:$G$16,7,FALSE),0),0),0)</f>
        <v>0</v>
      </c>
      <c r="Q108" s="5">
        <f ca="1">IFERROR(IF(VLOOKUP(K108,Inputs!$A$20:$G$29,3,FALSE)="Base Increase",VLOOKUP(K108,Inputs!$A$7:$G$16,3,FALSE),0),0)</f>
        <v>0</v>
      </c>
      <c r="R108" s="5">
        <f ca="1">IFERROR(IF(VLOOKUP(K108,Inputs!$A$20:$G$29,4,FALSE)="Base Increase",VLOOKUP(K108,Inputs!$A$7:$G$16,4,FALSE),0),0)</f>
        <v>0</v>
      </c>
      <c r="S108" s="5">
        <f ca="1">IFERROR(IF(H108=1,IF(VLOOKUP(K108,Inputs!$A$20:$G$29,5,FALSE)="Base Increase",VLOOKUP(K108,Inputs!$A$7:$G$16,5,FALSE),0),0),0)</f>
        <v>0</v>
      </c>
      <c r="T108" s="5">
        <f ca="1">IFERROR(IF(I108=1,IF(VLOOKUP(K108,Inputs!$A$20:$G$29,6,FALSE)="Base Increase",VLOOKUP(K108,Inputs!$A$7:$G$16,6,FALSE),0),0),0)</f>
        <v>0</v>
      </c>
      <c r="U108" s="5">
        <f ca="1">IFERROR(IF(J108=1,IF(VLOOKUP(K108,Inputs!$A$20:$G$29,7,FALSE)="Base Increase",VLOOKUP(K108,Inputs!$A$7:$G$16,7,FALSE),0),0),0)</f>
        <v>0</v>
      </c>
      <c r="V108" s="5">
        <f t="shared" ca="1" si="8"/>
        <v>0</v>
      </c>
      <c r="W108" s="5">
        <f t="shared" ca="1" si="9"/>
        <v>0</v>
      </c>
      <c r="X108" s="5">
        <f t="shared" ca="1" si="10"/>
        <v>0</v>
      </c>
      <c r="Y108" s="5">
        <f t="shared" ca="1" si="11"/>
        <v>0</v>
      </c>
      <c r="Z108" s="5">
        <f ca="1">IF(AND(K108&lt;=4,X108&gt;Inputs!$B$32),MAX(C108,Inputs!$B$32),X108)</f>
        <v>0</v>
      </c>
      <c r="AA108" s="5">
        <f ca="1">IF(AND(K108&lt;=4,Y108&gt;Inputs!$B$32),MAX(C108,Inputs!$B$32),Y108)</f>
        <v>0</v>
      </c>
      <c r="AB108" s="5">
        <f ca="1">IF(AND(K108&lt;=7,Z108&gt;Inputs!$B$33),MAX(C108,Inputs!$B$33),Z108)</f>
        <v>0</v>
      </c>
      <c r="AC108" s="5">
        <f ca="1">IF(Y108&gt;Inputs!$B$34,Inputs!$B$34,AA108)</f>
        <v>0</v>
      </c>
      <c r="AD108" s="5">
        <f ca="1">IF(AB108&gt;Inputs!$B$34,Inputs!$B$34,AB108)</f>
        <v>0</v>
      </c>
      <c r="AE108" s="5">
        <f ca="1">IF(AC108&gt;Inputs!$B$34,Inputs!$B$34,AC108)</f>
        <v>0</v>
      </c>
      <c r="AF108" s="11">
        <f ca="1">IF(AND(E108=1,G108=0),Inputs!$B$3,AD108)</f>
        <v>0</v>
      </c>
      <c r="AG108" s="11">
        <f ca="1">IF(AND(E108=1,G108=0),Inputs!$B$3,AE108)</f>
        <v>0</v>
      </c>
    </row>
    <row r="109" spans="1:33" x14ac:dyDescent="0.25">
      <c r="A109" s="1">
        <f>'Salary and Rating'!A110</f>
        <v>0</v>
      </c>
      <c r="B109" s="1">
        <f>'Salary and Rating'!B110</f>
        <v>0</v>
      </c>
      <c r="C109" s="13">
        <f ca="1">'2013-2014'!AF109</f>
        <v>0</v>
      </c>
      <c r="D109" s="44">
        <f ca="1">IF('2013-2014'!G109=0,0,'2013-2014'!D109+1)</f>
        <v>0</v>
      </c>
      <c r="E109" s="5">
        <f>'2012-2013'!E109</f>
        <v>0</v>
      </c>
      <c r="F109" s="42">
        <f ca="1">IF('Salary and Rating'!G110=1,VLOOKUP(D109,'Attrition Probabilities'!$A$5:$E$45,2,TRUE),IF('Salary and Rating'!G110=2,VLOOKUP(D109,'Attrition Probabilities'!$A$5:$E$45,3,TRUE),IF('Salary and Rating'!G110=3,VLOOKUP(D109,'Attrition Probabilities'!$A$5:$E$45,4,TRUE),IF('Salary and Rating'!G110=4,VLOOKUP(D109,'Attrition Probabilities'!$A$5:$E$45,5,TRUE),0))))</f>
        <v>0</v>
      </c>
      <c r="G109" s="5">
        <f t="shared" ca="1" si="6"/>
        <v>0</v>
      </c>
      <c r="H109" s="5">
        <f t="shared" ca="1" si="7"/>
        <v>0</v>
      </c>
      <c r="I109" s="5">
        <f ca="1">IF(E109=0,0,IF(RAND()&lt;'Demand Component Probability'!$B$4,1,0))</f>
        <v>0</v>
      </c>
      <c r="J109" s="5">
        <f ca="1">IF(E109=0,0,IF(RAND()&lt;'Demand Component Probability'!$B$6,1,0))</f>
        <v>0</v>
      </c>
      <c r="K109" s="5">
        <f ca="1">'Salary and Rating'!M110</f>
        <v>0</v>
      </c>
      <c r="L109" s="5">
        <f ca="1">IFERROR(IF(VLOOKUP(K109,Inputs!$A$20:$G$29,3,FALSE)="Stipend Award",VLOOKUP(K109,Inputs!$A$7:$G$16,3,FALSE),0),0)</f>
        <v>0</v>
      </c>
      <c r="M109" s="5">
        <f ca="1">IFERROR(IF(VLOOKUP(K109,Inputs!$A$20:$G$29,4,FALSE)="Stipend Award",VLOOKUP(K109,Inputs!$A$7:$G$16,4,FALSE),0),0)</f>
        <v>0</v>
      </c>
      <c r="N109" s="5">
        <f ca="1">IFERROR(IF(H109=1,IF(VLOOKUP(K109,Inputs!$A$20:$G$29,5,FALSE)="Stipend Award",VLOOKUP(K109,Inputs!$A$7:$G$16,5,FALSE),0),0),0)</f>
        <v>0</v>
      </c>
      <c r="O109" s="5">
        <f ca="1">IFERROR(IF(I109=1,IF(VLOOKUP(K109,Inputs!$A$20:$G$29,6,FALSE)="Stipend Award",VLOOKUP(K109,Inputs!$A$7:$G$16,6,FALSE),0),0),0)</f>
        <v>0</v>
      </c>
      <c r="P109" s="5">
        <f ca="1">IFERROR(IF(J109=1,IF(VLOOKUP(K109,Inputs!$A$20:$G$29,7,FALSE)="Stipend Award",VLOOKUP(K109,Inputs!$A$7:$G$16,7,FALSE),0),0),0)</f>
        <v>0</v>
      </c>
      <c r="Q109" s="5">
        <f ca="1">IFERROR(IF(VLOOKUP(K109,Inputs!$A$20:$G$29,3,FALSE)="Base Increase",VLOOKUP(K109,Inputs!$A$7:$G$16,3,FALSE),0),0)</f>
        <v>0</v>
      </c>
      <c r="R109" s="5">
        <f ca="1">IFERROR(IF(VLOOKUP(K109,Inputs!$A$20:$G$29,4,FALSE)="Base Increase",VLOOKUP(K109,Inputs!$A$7:$G$16,4,FALSE),0),0)</f>
        <v>0</v>
      </c>
      <c r="S109" s="5">
        <f ca="1">IFERROR(IF(H109=1,IF(VLOOKUP(K109,Inputs!$A$20:$G$29,5,FALSE)="Base Increase",VLOOKUP(K109,Inputs!$A$7:$G$16,5,FALSE),0),0),0)</f>
        <v>0</v>
      </c>
      <c r="T109" s="5">
        <f ca="1">IFERROR(IF(I109=1,IF(VLOOKUP(K109,Inputs!$A$20:$G$29,6,FALSE)="Base Increase",VLOOKUP(K109,Inputs!$A$7:$G$16,6,FALSE),0),0),0)</f>
        <v>0</v>
      </c>
      <c r="U109" s="5">
        <f ca="1">IFERROR(IF(J109=1,IF(VLOOKUP(K109,Inputs!$A$20:$G$29,7,FALSE)="Base Increase",VLOOKUP(K109,Inputs!$A$7:$G$16,7,FALSE),0),0),0)</f>
        <v>0</v>
      </c>
      <c r="V109" s="5">
        <f t="shared" ca="1" si="8"/>
        <v>0</v>
      </c>
      <c r="W109" s="5">
        <f t="shared" ca="1" si="9"/>
        <v>0</v>
      </c>
      <c r="X109" s="5">
        <f t="shared" ca="1" si="10"/>
        <v>0</v>
      </c>
      <c r="Y109" s="5">
        <f t="shared" ca="1" si="11"/>
        <v>0</v>
      </c>
      <c r="Z109" s="5">
        <f ca="1">IF(AND(K109&lt;=4,X109&gt;Inputs!$B$32),MAX(C109,Inputs!$B$32),X109)</f>
        <v>0</v>
      </c>
      <c r="AA109" s="5">
        <f ca="1">IF(AND(K109&lt;=4,Y109&gt;Inputs!$B$32),MAX(C109,Inputs!$B$32),Y109)</f>
        <v>0</v>
      </c>
      <c r="AB109" s="5">
        <f ca="1">IF(AND(K109&lt;=7,Z109&gt;Inputs!$B$33),MAX(C109,Inputs!$B$33),Z109)</f>
        <v>0</v>
      </c>
      <c r="AC109" s="5">
        <f ca="1">IF(Y109&gt;Inputs!$B$34,Inputs!$B$34,AA109)</f>
        <v>0</v>
      </c>
      <c r="AD109" s="5">
        <f ca="1">IF(AB109&gt;Inputs!$B$34,Inputs!$B$34,AB109)</f>
        <v>0</v>
      </c>
      <c r="AE109" s="5">
        <f ca="1">IF(AC109&gt;Inputs!$B$34,Inputs!$B$34,AC109)</f>
        <v>0</v>
      </c>
      <c r="AF109" s="11">
        <f ca="1">IF(AND(E109=1,G109=0),Inputs!$B$3,AD109)</f>
        <v>0</v>
      </c>
      <c r="AG109" s="11">
        <f ca="1">IF(AND(E109=1,G109=0),Inputs!$B$3,AE109)</f>
        <v>0</v>
      </c>
    </row>
    <row r="110" spans="1:33" x14ac:dyDescent="0.25">
      <c r="A110" s="1">
        <f>'Salary and Rating'!A111</f>
        <v>0</v>
      </c>
      <c r="B110" s="1">
        <f>'Salary and Rating'!B111</f>
        <v>0</v>
      </c>
      <c r="C110" s="13">
        <f ca="1">'2013-2014'!AF110</f>
        <v>0</v>
      </c>
      <c r="D110" s="44">
        <f ca="1">IF('2013-2014'!G110=0,0,'2013-2014'!D110+1)</f>
        <v>0</v>
      </c>
      <c r="E110" s="5">
        <f>'2012-2013'!E110</f>
        <v>0</v>
      </c>
      <c r="F110" s="42">
        <f ca="1">IF('Salary and Rating'!G111=1,VLOOKUP(D110,'Attrition Probabilities'!$A$5:$E$45,2,TRUE),IF('Salary and Rating'!G111=2,VLOOKUP(D110,'Attrition Probabilities'!$A$5:$E$45,3,TRUE),IF('Salary and Rating'!G111=3,VLOOKUP(D110,'Attrition Probabilities'!$A$5:$E$45,4,TRUE),IF('Salary and Rating'!G111=4,VLOOKUP(D110,'Attrition Probabilities'!$A$5:$E$45,5,TRUE),0))))</f>
        <v>0</v>
      </c>
      <c r="G110" s="5">
        <f t="shared" ca="1" si="6"/>
        <v>0</v>
      </c>
      <c r="H110" s="5">
        <f t="shared" ca="1" si="7"/>
        <v>0</v>
      </c>
      <c r="I110" s="5">
        <f ca="1">IF(E110=0,0,IF(RAND()&lt;'Demand Component Probability'!$B$4,1,0))</f>
        <v>0</v>
      </c>
      <c r="J110" s="5">
        <f ca="1">IF(E110=0,0,IF(RAND()&lt;'Demand Component Probability'!$B$6,1,0))</f>
        <v>0</v>
      </c>
      <c r="K110" s="5">
        <f ca="1">'Salary and Rating'!M111</f>
        <v>0</v>
      </c>
      <c r="L110" s="5">
        <f ca="1">IFERROR(IF(VLOOKUP(K110,Inputs!$A$20:$G$29,3,FALSE)="Stipend Award",VLOOKUP(K110,Inputs!$A$7:$G$16,3,FALSE),0),0)</f>
        <v>0</v>
      </c>
      <c r="M110" s="5">
        <f ca="1">IFERROR(IF(VLOOKUP(K110,Inputs!$A$20:$G$29,4,FALSE)="Stipend Award",VLOOKUP(K110,Inputs!$A$7:$G$16,4,FALSE),0),0)</f>
        <v>0</v>
      </c>
      <c r="N110" s="5">
        <f ca="1">IFERROR(IF(H110=1,IF(VLOOKUP(K110,Inputs!$A$20:$G$29,5,FALSE)="Stipend Award",VLOOKUP(K110,Inputs!$A$7:$G$16,5,FALSE),0),0),0)</f>
        <v>0</v>
      </c>
      <c r="O110" s="5">
        <f ca="1">IFERROR(IF(I110=1,IF(VLOOKUP(K110,Inputs!$A$20:$G$29,6,FALSE)="Stipend Award",VLOOKUP(K110,Inputs!$A$7:$G$16,6,FALSE),0),0),0)</f>
        <v>0</v>
      </c>
      <c r="P110" s="5">
        <f ca="1">IFERROR(IF(J110=1,IF(VLOOKUP(K110,Inputs!$A$20:$G$29,7,FALSE)="Stipend Award",VLOOKUP(K110,Inputs!$A$7:$G$16,7,FALSE),0),0),0)</f>
        <v>0</v>
      </c>
      <c r="Q110" s="5">
        <f ca="1">IFERROR(IF(VLOOKUP(K110,Inputs!$A$20:$G$29,3,FALSE)="Base Increase",VLOOKUP(K110,Inputs!$A$7:$G$16,3,FALSE),0),0)</f>
        <v>0</v>
      </c>
      <c r="R110" s="5">
        <f ca="1">IFERROR(IF(VLOOKUP(K110,Inputs!$A$20:$G$29,4,FALSE)="Base Increase",VLOOKUP(K110,Inputs!$A$7:$G$16,4,FALSE),0),0)</f>
        <v>0</v>
      </c>
      <c r="S110" s="5">
        <f ca="1">IFERROR(IF(H110=1,IF(VLOOKUP(K110,Inputs!$A$20:$G$29,5,FALSE)="Base Increase",VLOOKUP(K110,Inputs!$A$7:$G$16,5,FALSE),0),0),0)</f>
        <v>0</v>
      </c>
      <c r="T110" s="5">
        <f ca="1">IFERROR(IF(I110=1,IF(VLOOKUP(K110,Inputs!$A$20:$G$29,6,FALSE)="Base Increase",VLOOKUP(K110,Inputs!$A$7:$G$16,6,FALSE),0),0),0)</f>
        <v>0</v>
      </c>
      <c r="U110" s="5">
        <f ca="1">IFERROR(IF(J110=1,IF(VLOOKUP(K110,Inputs!$A$20:$G$29,7,FALSE)="Base Increase",VLOOKUP(K110,Inputs!$A$7:$G$16,7,FALSE),0),0),0)</f>
        <v>0</v>
      </c>
      <c r="V110" s="5">
        <f t="shared" ca="1" si="8"/>
        <v>0</v>
      </c>
      <c r="W110" s="5">
        <f t="shared" ca="1" si="9"/>
        <v>0</v>
      </c>
      <c r="X110" s="5">
        <f t="shared" ca="1" si="10"/>
        <v>0</v>
      </c>
      <c r="Y110" s="5">
        <f t="shared" ca="1" si="11"/>
        <v>0</v>
      </c>
      <c r="Z110" s="5">
        <f ca="1">IF(AND(K110&lt;=4,X110&gt;Inputs!$B$32),MAX(C110,Inputs!$B$32),X110)</f>
        <v>0</v>
      </c>
      <c r="AA110" s="5">
        <f ca="1">IF(AND(K110&lt;=4,Y110&gt;Inputs!$B$32),MAX(C110,Inputs!$B$32),Y110)</f>
        <v>0</v>
      </c>
      <c r="AB110" s="5">
        <f ca="1">IF(AND(K110&lt;=7,Z110&gt;Inputs!$B$33),MAX(C110,Inputs!$B$33),Z110)</f>
        <v>0</v>
      </c>
      <c r="AC110" s="5">
        <f ca="1">IF(Y110&gt;Inputs!$B$34,Inputs!$B$34,AA110)</f>
        <v>0</v>
      </c>
      <c r="AD110" s="5">
        <f ca="1">IF(AB110&gt;Inputs!$B$34,Inputs!$B$34,AB110)</f>
        <v>0</v>
      </c>
      <c r="AE110" s="5">
        <f ca="1">IF(AC110&gt;Inputs!$B$34,Inputs!$B$34,AC110)</f>
        <v>0</v>
      </c>
      <c r="AF110" s="11">
        <f ca="1">IF(AND(E110=1,G110=0),Inputs!$B$3,AD110)</f>
        <v>0</v>
      </c>
      <c r="AG110" s="11">
        <f ca="1">IF(AND(E110=1,G110=0),Inputs!$B$3,AE110)</f>
        <v>0</v>
      </c>
    </row>
    <row r="111" spans="1:33" x14ac:dyDescent="0.25">
      <c r="A111" s="1">
        <f>'Salary and Rating'!A112</f>
        <v>0</v>
      </c>
      <c r="B111" s="1">
        <f>'Salary and Rating'!B112</f>
        <v>0</v>
      </c>
      <c r="C111" s="13">
        <f ca="1">'2013-2014'!AF111</f>
        <v>0</v>
      </c>
      <c r="D111" s="44">
        <f ca="1">IF('2013-2014'!G111=0,0,'2013-2014'!D111+1)</f>
        <v>0</v>
      </c>
      <c r="E111" s="5">
        <f>'2012-2013'!E111</f>
        <v>0</v>
      </c>
      <c r="F111" s="42">
        <f ca="1">IF('Salary and Rating'!G112=1,VLOOKUP(D111,'Attrition Probabilities'!$A$5:$E$45,2,TRUE),IF('Salary and Rating'!G112=2,VLOOKUP(D111,'Attrition Probabilities'!$A$5:$E$45,3,TRUE),IF('Salary and Rating'!G112=3,VLOOKUP(D111,'Attrition Probabilities'!$A$5:$E$45,4,TRUE),IF('Salary and Rating'!G112=4,VLOOKUP(D111,'Attrition Probabilities'!$A$5:$E$45,5,TRUE),0))))</f>
        <v>0</v>
      </c>
      <c r="G111" s="5">
        <f t="shared" ca="1" si="6"/>
        <v>0</v>
      </c>
      <c r="H111" s="5">
        <f t="shared" ca="1" si="7"/>
        <v>0</v>
      </c>
      <c r="I111" s="5">
        <f ca="1">IF(E111=0,0,IF(RAND()&lt;'Demand Component Probability'!$B$4,1,0))</f>
        <v>0</v>
      </c>
      <c r="J111" s="5">
        <f ca="1">IF(E111=0,0,IF(RAND()&lt;'Demand Component Probability'!$B$6,1,0))</f>
        <v>0</v>
      </c>
      <c r="K111" s="5">
        <f ca="1">'Salary and Rating'!M112</f>
        <v>0</v>
      </c>
      <c r="L111" s="5">
        <f ca="1">IFERROR(IF(VLOOKUP(K111,Inputs!$A$20:$G$29,3,FALSE)="Stipend Award",VLOOKUP(K111,Inputs!$A$7:$G$16,3,FALSE),0),0)</f>
        <v>0</v>
      </c>
      <c r="M111" s="5">
        <f ca="1">IFERROR(IF(VLOOKUP(K111,Inputs!$A$20:$G$29,4,FALSE)="Stipend Award",VLOOKUP(K111,Inputs!$A$7:$G$16,4,FALSE),0),0)</f>
        <v>0</v>
      </c>
      <c r="N111" s="5">
        <f ca="1">IFERROR(IF(H111=1,IF(VLOOKUP(K111,Inputs!$A$20:$G$29,5,FALSE)="Stipend Award",VLOOKUP(K111,Inputs!$A$7:$G$16,5,FALSE),0),0),0)</f>
        <v>0</v>
      </c>
      <c r="O111" s="5">
        <f ca="1">IFERROR(IF(I111=1,IF(VLOOKUP(K111,Inputs!$A$20:$G$29,6,FALSE)="Stipend Award",VLOOKUP(K111,Inputs!$A$7:$G$16,6,FALSE),0),0),0)</f>
        <v>0</v>
      </c>
      <c r="P111" s="5">
        <f ca="1">IFERROR(IF(J111=1,IF(VLOOKUP(K111,Inputs!$A$20:$G$29,7,FALSE)="Stipend Award",VLOOKUP(K111,Inputs!$A$7:$G$16,7,FALSE),0),0),0)</f>
        <v>0</v>
      </c>
      <c r="Q111" s="5">
        <f ca="1">IFERROR(IF(VLOOKUP(K111,Inputs!$A$20:$G$29,3,FALSE)="Base Increase",VLOOKUP(K111,Inputs!$A$7:$G$16,3,FALSE),0),0)</f>
        <v>0</v>
      </c>
      <c r="R111" s="5">
        <f ca="1">IFERROR(IF(VLOOKUP(K111,Inputs!$A$20:$G$29,4,FALSE)="Base Increase",VLOOKUP(K111,Inputs!$A$7:$G$16,4,FALSE),0),0)</f>
        <v>0</v>
      </c>
      <c r="S111" s="5">
        <f ca="1">IFERROR(IF(H111=1,IF(VLOOKUP(K111,Inputs!$A$20:$G$29,5,FALSE)="Base Increase",VLOOKUP(K111,Inputs!$A$7:$G$16,5,FALSE),0),0),0)</f>
        <v>0</v>
      </c>
      <c r="T111" s="5">
        <f ca="1">IFERROR(IF(I111=1,IF(VLOOKUP(K111,Inputs!$A$20:$G$29,6,FALSE)="Base Increase",VLOOKUP(K111,Inputs!$A$7:$G$16,6,FALSE),0),0),0)</f>
        <v>0</v>
      </c>
      <c r="U111" s="5">
        <f ca="1">IFERROR(IF(J111=1,IF(VLOOKUP(K111,Inputs!$A$20:$G$29,7,FALSE)="Base Increase",VLOOKUP(K111,Inputs!$A$7:$G$16,7,FALSE),0),0),0)</f>
        <v>0</v>
      </c>
      <c r="V111" s="5">
        <f t="shared" ca="1" si="8"/>
        <v>0</v>
      </c>
      <c r="W111" s="5">
        <f t="shared" ca="1" si="9"/>
        <v>0</v>
      </c>
      <c r="X111" s="5">
        <f t="shared" ca="1" si="10"/>
        <v>0</v>
      </c>
      <c r="Y111" s="5">
        <f t="shared" ca="1" si="11"/>
        <v>0</v>
      </c>
      <c r="Z111" s="5">
        <f ca="1">IF(AND(K111&lt;=4,X111&gt;Inputs!$B$32),MAX(C111,Inputs!$B$32),X111)</f>
        <v>0</v>
      </c>
      <c r="AA111" s="5">
        <f ca="1">IF(AND(K111&lt;=4,Y111&gt;Inputs!$B$32),MAX(C111,Inputs!$B$32),Y111)</f>
        <v>0</v>
      </c>
      <c r="AB111" s="5">
        <f ca="1">IF(AND(K111&lt;=7,Z111&gt;Inputs!$B$33),MAX(C111,Inputs!$B$33),Z111)</f>
        <v>0</v>
      </c>
      <c r="AC111" s="5">
        <f ca="1">IF(Y111&gt;Inputs!$B$34,Inputs!$B$34,AA111)</f>
        <v>0</v>
      </c>
      <c r="AD111" s="5">
        <f ca="1">IF(AB111&gt;Inputs!$B$34,Inputs!$B$34,AB111)</f>
        <v>0</v>
      </c>
      <c r="AE111" s="5">
        <f ca="1">IF(AC111&gt;Inputs!$B$34,Inputs!$B$34,AC111)</f>
        <v>0</v>
      </c>
      <c r="AF111" s="11">
        <f ca="1">IF(AND(E111=1,G111=0),Inputs!$B$3,AD111)</f>
        <v>0</v>
      </c>
      <c r="AG111" s="11">
        <f ca="1">IF(AND(E111=1,G111=0),Inputs!$B$3,AE111)</f>
        <v>0</v>
      </c>
    </row>
    <row r="112" spans="1:33" x14ac:dyDescent="0.25">
      <c r="A112" s="1">
        <f>'Salary and Rating'!A113</f>
        <v>0</v>
      </c>
      <c r="B112" s="1">
        <f>'Salary and Rating'!B113</f>
        <v>0</v>
      </c>
      <c r="C112" s="13">
        <f ca="1">'2013-2014'!AF112</f>
        <v>0</v>
      </c>
      <c r="D112" s="44">
        <f ca="1">IF('2013-2014'!G112=0,0,'2013-2014'!D112+1)</f>
        <v>0</v>
      </c>
      <c r="E112" s="5">
        <f>'2012-2013'!E112</f>
        <v>0</v>
      </c>
      <c r="F112" s="42">
        <f ca="1">IF('Salary and Rating'!G113=1,VLOOKUP(D112,'Attrition Probabilities'!$A$5:$E$45,2,TRUE),IF('Salary and Rating'!G113=2,VLOOKUP(D112,'Attrition Probabilities'!$A$5:$E$45,3,TRUE),IF('Salary and Rating'!G113=3,VLOOKUP(D112,'Attrition Probabilities'!$A$5:$E$45,4,TRUE),IF('Salary and Rating'!G113=4,VLOOKUP(D112,'Attrition Probabilities'!$A$5:$E$45,5,TRUE),0))))</f>
        <v>0</v>
      </c>
      <c r="G112" s="5">
        <f t="shared" ca="1" si="6"/>
        <v>0</v>
      </c>
      <c r="H112" s="5">
        <f t="shared" ca="1" si="7"/>
        <v>0</v>
      </c>
      <c r="I112" s="5">
        <f ca="1">IF(E112=0,0,IF(RAND()&lt;'Demand Component Probability'!$B$4,1,0))</f>
        <v>0</v>
      </c>
      <c r="J112" s="5">
        <f ca="1">IF(E112=0,0,IF(RAND()&lt;'Demand Component Probability'!$B$6,1,0))</f>
        <v>0</v>
      </c>
      <c r="K112" s="5">
        <f ca="1">'Salary and Rating'!M113</f>
        <v>0</v>
      </c>
      <c r="L112" s="5">
        <f ca="1">IFERROR(IF(VLOOKUP(K112,Inputs!$A$20:$G$29,3,FALSE)="Stipend Award",VLOOKUP(K112,Inputs!$A$7:$G$16,3,FALSE),0),0)</f>
        <v>0</v>
      </c>
      <c r="M112" s="5">
        <f ca="1">IFERROR(IF(VLOOKUP(K112,Inputs!$A$20:$G$29,4,FALSE)="Stipend Award",VLOOKUP(K112,Inputs!$A$7:$G$16,4,FALSE),0),0)</f>
        <v>0</v>
      </c>
      <c r="N112" s="5">
        <f ca="1">IFERROR(IF(H112=1,IF(VLOOKUP(K112,Inputs!$A$20:$G$29,5,FALSE)="Stipend Award",VLOOKUP(K112,Inputs!$A$7:$G$16,5,FALSE),0),0),0)</f>
        <v>0</v>
      </c>
      <c r="O112" s="5">
        <f ca="1">IFERROR(IF(I112=1,IF(VLOOKUP(K112,Inputs!$A$20:$G$29,6,FALSE)="Stipend Award",VLOOKUP(K112,Inputs!$A$7:$G$16,6,FALSE),0),0),0)</f>
        <v>0</v>
      </c>
      <c r="P112" s="5">
        <f ca="1">IFERROR(IF(J112=1,IF(VLOOKUP(K112,Inputs!$A$20:$G$29,7,FALSE)="Stipend Award",VLOOKUP(K112,Inputs!$A$7:$G$16,7,FALSE),0),0),0)</f>
        <v>0</v>
      </c>
      <c r="Q112" s="5">
        <f ca="1">IFERROR(IF(VLOOKUP(K112,Inputs!$A$20:$G$29,3,FALSE)="Base Increase",VLOOKUP(K112,Inputs!$A$7:$G$16,3,FALSE),0),0)</f>
        <v>0</v>
      </c>
      <c r="R112" s="5">
        <f ca="1">IFERROR(IF(VLOOKUP(K112,Inputs!$A$20:$G$29,4,FALSE)="Base Increase",VLOOKUP(K112,Inputs!$A$7:$G$16,4,FALSE),0),0)</f>
        <v>0</v>
      </c>
      <c r="S112" s="5">
        <f ca="1">IFERROR(IF(H112=1,IF(VLOOKUP(K112,Inputs!$A$20:$G$29,5,FALSE)="Base Increase",VLOOKUP(K112,Inputs!$A$7:$G$16,5,FALSE),0),0),0)</f>
        <v>0</v>
      </c>
      <c r="T112" s="5">
        <f ca="1">IFERROR(IF(I112=1,IF(VLOOKUP(K112,Inputs!$A$20:$G$29,6,FALSE)="Base Increase",VLOOKUP(K112,Inputs!$A$7:$G$16,6,FALSE),0),0),0)</f>
        <v>0</v>
      </c>
      <c r="U112" s="5">
        <f ca="1">IFERROR(IF(J112=1,IF(VLOOKUP(K112,Inputs!$A$20:$G$29,7,FALSE)="Base Increase",VLOOKUP(K112,Inputs!$A$7:$G$16,7,FALSE),0),0),0)</f>
        <v>0</v>
      </c>
      <c r="V112" s="5">
        <f t="shared" ca="1" si="8"/>
        <v>0</v>
      </c>
      <c r="W112" s="5">
        <f t="shared" ca="1" si="9"/>
        <v>0</v>
      </c>
      <c r="X112" s="5">
        <f t="shared" ca="1" si="10"/>
        <v>0</v>
      </c>
      <c r="Y112" s="5">
        <f t="shared" ca="1" si="11"/>
        <v>0</v>
      </c>
      <c r="Z112" s="5">
        <f ca="1">IF(AND(K112&lt;=4,X112&gt;Inputs!$B$32),MAX(C112,Inputs!$B$32),X112)</f>
        <v>0</v>
      </c>
      <c r="AA112" s="5">
        <f ca="1">IF(AND(K112&lt;=4,Y112&gt;Inputs!$B$32),MAX(C112,Inputs!$B$32),Y112)</f>
        <v>0</v>
      </c>
      <c r="AB112" s="5">
        <f ca="1">IF(AND(K112&lt;=7,Z112&gt;Inputs!$B$33),MAX(C112,Inputs!$B$33),Z112)</f>
        <v>0</v>
      </c>
      <c r="AC112" s="5">
        <f ca="1">IF(Y112&gt;Inputs!$B$34,Inputs!$B$34,AA112)</f>
        <v>0</v>
      </c>
      <c r="AD112" s="5">
        <f ca="1">IF(AB112&gt;Inputs!$B$34,Inputs!$B$34,AB112)</f>
        <v>0</v>
      </c>
      <c r="AE112" s="5">
        <f ca="1">IF(AC112&gt;Inputs!$B$34,Inputs!$B$34,AC112)</f>
        <v>0</v>
      </c>
      <c r="AF112" s="11">
        <f ca="1">IF(AND(E112=1,G112=0),Inputs!$B$3,AD112)</f>
        <v>0</v>
      </c>
      <c r="AG112" s="11">
        <f ca="1">IF(AND(E112=1,G112=0),Inputs!$B$3,AE112)</f>
        <v>0</v>
      </c>
    </row>
    <row r="113" spans="1:33" x14ac:dyDescent="0.25">
      <c r="A113" s="1">
        <f>'Salary and Rating'!A114</f>
        <v>0</v>
      </c>
      <c r="B113" s="1">
        <f>'Salary and Rating'!B114</f>
        <v>0</v>
      </c>
      <c r="C113" s="13">
        <f ca="1">'2013-2014'!AF113</f>
        <v>0</v>
      </c>
      <c r="D113" s="44">
        <f ca="1">IF('2013-2014'!G113=0,0,'2013-2014'!D113+1)</f>
        <v>0</v>
      </c>
      <c r="E113" s="5">
        <f>'2012-2013'!E113</f>
        <v>0</v>
      </c>
      <c r="F113" s="42">
        <f ca="1">IF('Salary and Rating'!G114=1,VLOOKUP(D113,'Attrition Probabilities'!$A$5:$E$45,2,TRUE),IF('Salary and Rating'!G114=2,VLOOKUP(D113,'Attrition Probabilities'!$A$5:$E$45,3,TRUE),IF('Salary and Rating'!G114=3,VLOOKUP(D113,'Attrition Probabilities'!$A$5:$E$45,4,TRUE),IF('Salary and Rating'!G114=4,VLOOKUP(D113,'Attrition Probabilities'!$A$5:$E$45,5,TRUE),0))))</f>
        <v>0</v>
      </c>
      <c r="G113" s="5">
        <f t="shared" ca="1" si="6"/>
        <v>0</v>
      </c>
      <c r="H113" s="5">
        <f t="shared" ca="1" si="7"/>
        <v>0</v>
      </c>
      <c r="I113" s="5">
        <f ca="1">IF(E113=0,0,IF(RAND()&lt;'Demand Component Probability'!$B$4,1,0))</f>
        <v>0</v>
      </c>
      <c r="J113" s="5">
        <f ca="1">IF(E113=0,0,IF(RAND()&lt;'Demand Component Probability'!$B$6,1,0))</f>
        <v>0</v>
      </c>
      <c r="K113" s="5">
        <f ca="1">'Salary and Rating'!M114</f>
        <v>0</v>
      </c>
      <c r="L113" s="5">
        <f ca="1">IFERROR(IF(VLOOKUP(K113,Inputs!$A$20:$G$29,3,FALSE)="Stipend Award",VLOOKUP(K113,Inputs!$A$7:$G$16,3,FALSE),0),0)</f>
        <v>0</v>
      </c>
      <c r="M113" s="5">
        <f ca="1">IFERROR(IF(VLOOKUP(K113,Inputs!$A$20:$G$29,4,FALSE)="Stipend Award",VLOOKUP(K113,Inputs!$A$7:$G$16,4,FALSE),0),0)</f>
        <v>0</v>
      </c>
      <c r="N113" s="5">
        <f ca="1">IFERROR(IF(H113=1,IF(VLOOKUP(K113,Inputs!$A$20:$G$29,5,FALSE)="Stipend Award",VLOOKUP(K113,Inputs!$A$7:$G$16,5,FALSE),0),0),0)</f>
        <v>0</v>
      </c>
      <c r="O113" s="5">
        <f ca="1">IFERROR(IF(I113=1,IF(VLOOKUP(K113,Inputs!$A$20:$G$29,6,FALSE)="Stipend Award",VLOOKUP(K113,Inputs!$A$7:$G$16,6,FALSE),0),0),0)</f>
        <v>0</v>
      </c>
      <c r="P113" s="5">
        <f ca="1">IFERROR(IF(J113=1,IF(VLOOKUP(K113,Inputs!$A$20:$G$29,7,FALSE)="Stipend Award",VLOOKUP(K113,Inputs!$A$7:$G$16,7,FALSE),0),0),0)</f>
        <v>0</v>
      </c>
      <c r="Q113" s="5">
        <f ca="1">IFERROR(IF(VLOOKUP(K113,Inputs!$A$20:$G$29,3,FALSE)="Base Increase",VLOOKUP(K113,Inputs!$A$7:$G$16,3,FALSE),0),0)</f>
        <v>0</v>
      </c>
      <c r="R113" s="5">
        <f ca="1">IFERROR(IF(VLOOKUP(K113,Inputs!$A$20:$G$29,4,FALSE)="Base Increase",VLOOKUP(K113,Inputs!$A$7:$G$16,4,FALSE),0),0)</f>
        <v>0</v>
      </c>
      <c r="S113" s="5">
        <f ca="1">IFERROR(IF(H113=1,IF(VLOOKUP(K113,Inputs!$A$20:$G$29,5,FALSE)="Base Increase",VLOOKUP(K113,Inputs!$A$7:$G$16,5,FALSE),0),0),0)</f>
        <v>0</v>
      </c>
      <c r="T113" s="5">
        <f ca="1">IFERROR(IF(I113=1,IF(VLOOKUP(K113,Inputs!$A$20:$G$29,6,FALSE)="Base Increase",VLOOKUP(K113,Inputs!$A$7:$G$16,6,FALSE),0),0),0)</f>
        <v>0</v>
      </c>
      <c r="U113" s="5">
        <f ca="1">IFERROR(IF(J113=1,IF(VLOOKUP(K113,Inputs!$A$20:$G$29,7,FALSE)="Base Increase",VLOOKUP(K113,Inputs!$A$7:$G$16,7,FALSE),0),0),0)</f>
        <v>0</v>
      </c>
      <c r="V113" s="5">
        <f t="shared" ca="1" si="8"/>
        <v>0</v>
      </c>
      <c r="W113" s="5">
        <f t="shared" ca="1" si="9"/>
        <v>0</v>
      </c>
      <c r="X113" s="5">
        <f t="shared" ca="1" si="10"/>
        <v>0</v>
      </c>
      <c r="Y113" s="5">
        <f t="shared" ca="1" si="11"/>
        <v>0</v>
      </c>
      <c r="Z113" s="5">
        <f ca="1">IF(AND(K113&lt;=4,X113&gt;Inputs!$B$32),MAX(C113,Inputs!$B$32),X113)</f>
        <v>0</v>
      </c>
      <c r="AA113" s="5">
        <f ca="1">IF(AND(K113&lt;=4,Y113&gt;Inputs!$B$32),MAX(C113,Inputs!$B$32),Y113)</f>
        <v>0</v>
      </c>
      <c r="AB113" s="5">
        <f ca="1">IF(AND(K113&lt;=7,Z113&gt;Inputs!$B$33),MAX(C113,Inputs!$B$33),Z113)</f>
        <v>0</v>
      </c>
      <c r="AC113" s="5">
        <f ca="1">IF(Y113&gt;Inputs!$B$34,Inputs!$B$34,AA113)</f>
        <v>0</v>
      </c>
      <c r="AD113" s="5">
        <f ca="1">IF(AB113&gt;Inputs!$B$34,Inputs!$B$34,AB113)</f>
        <v>0</v>
      </c>
      <c r="AE113" s="5">
        <f ca="1">IF(AC113&gt;Inputs!$B$34,Inputs!$B$34,AC113)</f>
        <v>0</v>
      </c>
      <c r="AF113" s="11">
        <f ca="1">IF(AND(E113=1,G113=0),Inputs!$B$3,AD113)</f>
        <v>0</v>
      </c>
      <c r="AG113" s="11">
        <f ca="1">IF(AND(E113=1,G113=0),Inputs!$B$3,AE113)</f>
        <v>0</v>
      </c>
    </row>
    <row r="114" spans="1:33" x14ac:dyDescent="0.25">
      <c r="A114" s="1">
        <f>'Salary and Rating'!A115</f>
        <v>0</v>
      </c>
      <c r="B114" s="1">
        <f>'Salary and Rating'!B115</f>
        <v>0</v>
      </c>
      <c r="C114" s="13">
        <f ca="1">'2013-2014'!AF114</f>
        <v>0</v>
      </c>
      <c r="D114" s="44">
        <f ca="1">IF('2013-2014'!G114=0,0,'2013-2014'!D114+1)</f>
        <v>0</v>
      </c>
      <c r="E114" s="5">
        <f>'2012-2013'!E114</f>
        <v>0</v>
      </c>
      <c r="F114" s="42">
        <f ca="1">IF('Salary and Rating'!G115=1,VLOOKUP(D114,'Attrition Probabilities'!$A$5:$E$45,2,TRUE),IF('Salary and Rating'!G115=2,VLOOKUP(D114,'Attrition Probabilities'!$A$5:$E$45,3,TRUE),IF('Salary and Rating'!G115=3,VLOOKUP(D114,'Attrition Probabilities'!$A$5:$E$45,4,TRUE),IF('Salary and Rating'!G115=4,VLOOKUP(D114,'Attrition Probabilities'!$A$5:$E$45,5,TRUE),0))))</f>
        <v>0</v>
      </c>
      <c r="G114" s="5">
        <f t="shared" ca="1" si="6"/>
        <v>0</v>
      </c>
      <c r="H114" s="5">
        <f t="shared" ca="1" si="7"/>
        <v>0</v>
      </c>
      <c r="I114" s="5">
        <f ca="1">IF(E114=0,0,IF(RAND()&lt;'Demand Component Probability'!$B$4,1,0))</f>
        <v>0</v>
      </c>
      <c r="J114" s="5">
        <f ca="1">IF(E114=0,0,IF(RAND()&lt;'Demand Component Probability'!$B$6,1,0))</f>
        <v>0</v>
      </c>
      <c r="K114" s="5">
        <f ca="1">'Salary and Rating'!M115</f>
        <v>0</v>
      </c>
      <c r="L114" s="5">
        <f ca="1">IFERROR(IF(VLOOKUP(K114,Inputs!$A$20:$G$29,3,FALSE)="Stipend Award",VLOOKUP(K114,Inputs!$A$7:$G$16,3,FALSE),0),0)</f>
        <v>0</v>
      </c>
      <c r="M114" s="5">
        <f ca="1">IFERROR(IF(VLOOKUP(K114,Inputs!$A$20:$G$29,4,FALSE)="Stipend Award",VLOOKUP(K114,Inputs!$A$7:$G$16,4,FALSE),0),0)</f>
        <v>0</v>
      </c>
      <c r="N114" s="5">
        <f ca="1">IFERROR(IF(H114=1,IF(VLOOKUP(K114,Inputs!$A$20:$G$29,5,FALSE)="Stipend Award",VLOOKUP(K114,Inputs!$A$7:$G$16,5,FALSE),0),0),0)</f>
        <v>0</v>
      </c>
      <c r="O114" s="5">
        <f ca="1">IFERROR(IF(I114=1,IF(VLOOKUP(K114,Inputs!$A$20:$G$29,6,FALSE)="Stipend Award",VLOOKUP(K114,Inputs!$A$7:$G$16,6,FALSE),0),0),0)</f>
        <v>0</v>
      </c>
      <c r="P114" s="5">
        <f ca="1">IFERROR(IF(J114=1,IF(VLOOKUP(K114,Inputs!$A$20:$G$29,7,FALSE)="Stipend Award",VLOOKUP(K114,Inputs!$A$7:$G$16,7,FALSE),0),0),0)</f>
        <v>0</v>
      </c>
      <c r="Q114" s="5">
        <f ca="1">IFERROR(IF(VLOOKUP(K114,Inputs!$A$20:$G$29,3,FALSE)="Base Increase",VLOOKUP(K114,Inputs!$A$7:$G$16,3,FALSE),0),0)</f>
        <v>0</v>
      </c>
      <c r="R114" s="5">
        <f ca="1">IFERROR(IF(VLOOKUP(K114,Inputs!$A$20:$G$29,4,FALSE)="Base Increase",VLOOKUP(K114,Inputs!$A$7:$G$16,4,FALSE),0),0)</f>
        <v>0</v>
      </c>
      <c r="S114" s="5">
        <f ca="1">IFERROR(IF(H114=1,IF(VLOOKUP(K114,Inputs!$A$20:$G$29,5,FALSE)="Base Increase",VLOOKUP(K114,Inputs!$A$7:$G$16,5,FALSE),0),0),0)</f>
        <v>0</v>
      </c>
      <c r="T114" s="5">
        <f ca="1">IFERROR(IF(I114=1,IF(VLOOKUP(K114,Inputs!$A$20:$G$29,6,FALSE)="Base Increase",VLOOKUP(K114,Inputs!$A$7:$G$16,6,FALSE),0),0),0)</f>
        <v>0</v>
      </c>
      <c r="U114" s="5">
        <f ca="1">IFERROR(IF(J114=1,IF(VLOOKUP(K114,Inputs!$A$20:$G$29,7,FALSE)="Base Increase",VLOOKUP(K114,Inputs!$A$7:$G$16,7,FALSE),0),0),0)</f>
        <v>0</v>
      </c>
      <c r="V114" s="5">
        <f t="shared" ca="1" si="8"/>
        <v>0</v>
      </c>
      <c r="W114" s="5">
        <f t="shared" ca="1" si="9"/>
        <v>0</v>
      </c>
      <c r="X114" s="5">
        <f t="shared" ca="1" si="10"/>
        <v>0</v>
      </c>
      <c r="Y114" s="5">
        <f t="shared" ca="1" si="11"/>
        <v>0</v>
      </c>
      <c r="Z114" s="5">
        <f ca="1">IF(AND(K114&lt;=4,X114&gt;Inputs!$B$32),MAX(C114,Inputs!$B$32),X114)</f>
        <v>0</v>
      </c>
      <c r="AA114" s="5">
        <f ca="1">IF(AND(K114&lt;=4,Y114&gt;Inputs!$B$32),MAX(C114,Inputs!$B$32),Y114)</f>
        <v>0</v>
      </c>
      <c r="AB114" s="5">
        <f ca="1">IF(AND(K114&lt;=7,Z114&gt;Inputs!$B$33),MAX(C114,Inputs!$B$33),Z114)</f>
        <v>0</v>
      </c>
      <c r="AC114" s="5">
        <f ca="1">IF(Y114&gt;Inputs!$B$34,Inputs!$B$34,AA114)</f>
        <v>0</v>
      </c>
      <c r="AD114" s="5">
        <f ca="1">IF(AB114&gt;Inputs!$B$34,Inputs!$B$34,AB114)</f>
        <v>0</v>
      </c>
      <c r="AE114" s="5">
        <f ca="1">IF(AC114&gt;Inputs!$B$34,Inputs!$B$34,AC114)</f>
        <v>0</v>
      </c>
      <c r="AF114" s="11">
        <f ca="1">IF(AND(E114=1,G114=0),Inputs!$B$3,AD114)</f>
        <v>0</v>
      </c>
      <c r="AG114" s="11">
        <f ca="1">IF(AND(E114=1,G114=0),Inputs!$B$3,AE114)</f>
        <v>0</v>
      </c>
    </row>
    <row r="115" spans="1:33" x14ac:dyDescent="0.25">
      <c r="A115" s="1">
        <f>'Salary and Rating'!A116</f>
        <v>0</v>
      </c>
      <c r="B115" s="1">
        <f>'Salary and Rating'!B116</f>
        <v>0</v>
      </c>
      <c r="C115" s="13">
        <f ca="1">'2013-2014'!AF115</f>
        <v>0</v>
      </c>
      <c r="D115" s="44">
        <f ca="1">IF('2013-2014'!G115=0,0,'2013-2014'!D115+1)</f>
        <v>0</v>
      </c>
      <c r="E115" s="5">
        <f>'2012-2013'!E115</f>
        <v>0</v>
      </c>
      <c r="F115" s="42">
        <f ca="1">IF('Salary and Rating'!G116=1,VLOOKUP(D115,'Attrition Probabilities'!$A$5:$E$45,2,TRUE),IF('Salary and Rating'!G116=2,VLOOKUP(D115,'Attrition Probabilities'!$A$5:$E$45,3,TRUE),IF('Salary and Rating'!G116=3,VLOOKUP(D115,'Attrition Probabilities'!$A$5:$E$45,4,TRUE),IF('Salary and Rating'!G116=4,VLOOKUP(D115,'Attrition Probabilities'!$A$5:$E$45,5,TRUE),0))))</f>
        <v>0</v>
      </c>
      <c r="G115" s="5">
        <f t="shared" ca="1" si="6"/>
        <v>0</v>
      </c>
      <c r="H115" s="5">
        <f t="shared" ca="1" si="7"/>
        <v>0</v>
      </c>
      <c r="I115" s="5">
        <f ca="1">IF(E115=0,0,IF(RAND()&lt;'Demand Component Probability'!$B$4,1,0))</f>
        <v>0</v>
      </c>
      <c r="J115" s="5">
        <f ca="1">IF(E115=0,0,IF(RAND()&lt;'Demand Component Probability'!$B$6,1,0))</f>
        <v>0</v>
      </c>
      <c r="K115" s="5">
        <f ca="1">'Salary and Rating'!M116</f>
        <v>0</v>
      </c>
      <c r="L115" s="5">
        <f ca="1">IFERROR(IF(VLOOKUP(K115,Inputs!$A$20:$G$29,3,FALSE)="Stipend Award",VLOOKUP(K115,Inputs!$A$7:$G$16,3,FALSE),0),0)</f>
        <v>0</v>
      </c>
      <c r="M115" s="5">
        <f ca="1">IFERROR(IF(VLOOKUP(K115,Inputs!$A$20:$G$29,4,FALSE)="Stipend Award",VLOOKUP(K115,Inputs!$A$7:$G$16,4,FALSE),0),0)</f>
        <v>0</v>
      </c>
      <c r="N115" s="5">
        <f ca="1">IFERROR(IF(H115=1,IF(VLOOKUP(K115,Inputs!$A$20:$G$29,5,FALSE)="Stipend Award",VLOOKUP(K115,Inputs!$A$7:$G$16,5,FALSE),0),0),0)</f>
        <v>0</v>
      </c>
      <c r="O115" s="5">
        <f ca="1">IFERROR(IF(I115=1,IF(VLOOKUP(K115,Inputs!$A$20:$G$29,6,FALSE)="Stipend Award",VLOOKUP(K115,Inputs!$A$7:$G$16,6,FALSE),0),0),0)</f>
        <v>0</v>
      </c>
      <c r="P115" s="5">
        <f ca="1">IFERROR(IF(J115=1,IF(VLOOKUP(K115,Inputs!$A$20:$G$29,7,FALSE)="Stipend Award",VLOOKUP(K115,Inputs!$A$7:$G$16,7,FALSE),0),0),0)</f>
        <v>0</v>
      </c>
      <c r="Q115" s="5">
        <f ca="1">IFERROR(IF(VLOOKUP(K115,Inputs!$A$20:$G$29,3,FALSE)="Base Increase",VLOOKUP(K115,Inputs!$A$7:$G$16,3,FALSE),0),0)</f>
        <v>0</v>
      </c>
      <c r="R115" s="5">
        <f ca="1">IFERROR(IF(VLOOKUP(K115,Inputs!$A$20:$G$29,4,FALSE)="Base Increase",VLOOKUP(K115,Inputs!$A$7:$G$16,4,FALSE),0),0)</f>
        <v>0</v>
      </c>
      <c r="S115" s="5">
        <f ca="1">IFERROR(IF(H115=1,IF(VLOOKUP(K115,Inputs!$A$20:$G$29,5,FALSE)="Base Increase",VLOOKUP(K115,Inputs!$A$7:$G$16,5,FALSE),0),0),0)</f>
        <v>0</v>
      </c>
      <c r="T115" s="5">
        <f ca="1">IFERROR(IF(I115=1,IF(VLOOKUP(K115,Inputs!$A$20:$G$29,6,FALSE)="Base Increase",VLOOKUP(K115,Inputs!$A$7:$G$16,6,FALSE),0),0),0)</f>
        <v>0</v>
      </c>
      <c r="U115" s="5">
        <f ca="1">IFERROR(IF(J115=1,IF(VLOOKUP(K115,Inputs!$A$20:$G$29,7,FALSE)="Base Increase",VLOOKUP(K115,Inputs!$A$7:$G$16,7,FALSE),0),0),0)</f>
        <v>0</v>
      </c>
      <c r="V115" s="5">
        <f t="shared" ca="1" si="8"/>
        <v>0</v>
      </c>
      <c r="W115" s="5">
        <f t="shared" ca="1" si="9"/>
        <v>0</v>
      </c>
      <c r="X115" s="5">
        <f t="shared" ca="1" si="10"/>
        <v>0</v>
      </c>
      <c r="Y115" s="5">
        <f t="shared" ca="1" si="11"/>
        <v>0</v>
      </c>
      <c r="Z115" s="5">
        <f ca="1">IF(AND(K115&lt;=4,X115&gt;Inputs!$B$32),MAX(C115,Inputs!$B$32),X115)</f>
        <v>0</v>
      </c>
      <c r="AA115" s="5">
        <f ca="1">IF(AND(K115&lt;=4,Y115&gt;Inputs!$B$32),MAX(C115,Inputs!$B$32),Y115)</f>
        <v>0</v>
      </c>
      <c r="AB115" s="5">
        <f ca="1">IF(AND(K115&lt;=7,Z115&gt;Inputs!$B$33),MAX(C115,Inputs!$B$33),Z115)</f>
        <v>0</v>
      </c>
      <c r="AC115" s="5">
        <f ca="1">IF(Y115&gt;Inputs!$B$34,Inputs!$B$34,AA115)</f>
        <v>0</v>
      </c>
      <c r="AD115" s="5">
        <f ca="1">IF(AB115&gt;Inputs!$B$34,Inputs!$B$34,AB115)</f>
        <v>0</v>
      </c>
      <c r="AE115" s="5">
        <f ca="1">IF(AC115&gt;Inputs!$B$34,Inputs!$B$34,AC115)</f>
        <v>0</v>
      </c>
      <c r="AF115" s="11">
        <f ca="1">IF(AND(E115=1,G115=0),Inputs!$B$3,AD115)</f>
        <v>0</v>
      </c>
      <c r="AG115" s="11">
        <f ca="1">IF(AND(E115=1,G115=0),Inputs!$B$3,AE115)</f>
        <v>0</v>
      </c>
    </row>
    <row r="116" spans="1:33" x14ac:dyDescent="0.25">
      <c r="A116" s="1">
        <f>'Salary and Rating'!A117</f>
        <v>0</v>
      </c>
      <c r="B116" s="1">
        <f>'Salary and Rating'!B117</f>
        <v>0</v>
      </c>
      <c r="C116" s="13">
        <f ca="1">'2013-2014'!AF116</f>
        <v>0</v>
      </c>
      <c r="D116" s="44">
        <f ca="1">IF('2013-2014'!G116=0,0,'2013-2014'!D116+1)</f>
        <v>0</v>
      </c>
      <c r="E116" s="5">
        <f>'2012-2013'!E116</f>
        <v>0</v>
      </c>
      <c r="F116" s="42">
        <f ca="1">IF('Salary and Rating'!G117=1,VLOOKUP(D116,'Attrition Probabilities'!$A$5:$E$45,2,TRUE),IF('Salary and Rating'!G117=2,VLOOKUP(D116,'Attrition Probabilities'!$A$5:$E$45,3,TRUE),IF('Salary and Rating'!G117=3,VLOOKUP(D116,'Attrition Probabilities'!$A$5:$E$45,4,TRUE),IF('Salary and Rating'!G117=4,VLOOKUP(D116,'Attrition Probabilities'!$A$5:$E$45,5,TRUE),0))))</f>
        <v>0</v>
      </c>
      <c r="G116" s="5">
        <f t="shared" ca="1" si="6"/>
        <v>0</v>
      </c>
      <c r="H116" s="5">
        <f t="shared" ca="1" si="7"/>
        <v>0</v>
      </c>
      <c r="I116" s="5">
        <f ca="1">IF(E116=0,0,IF(RAND()&lt;'Demand Component Probability'!$B$4,1,0))</f>
        <v>0</v>
      </c>
      <c r="J116" s="5">
        <f ca="1">IF(E116=0,0,IF(RAND()&lt;'Demand Component Probability'!$B$6,1,0))</f>
        <v>0</v>
      </c>
      <c r="K116" s="5">
        <f ca="1">'Salary and Rating'!M117</f>
        <v>0</v>
      </c>
      <c r="L116" s="5">
        <f ca="1">IFERROR(IF(VLOOKUP(K116,Inputs!$A$20:$G$29,3,FALSE)="Stipend Award",VLOOKUP(K116,Inputs!$A$7:$G$16,3,FALSE),0),0)</f>
        <v>0</v>
      </c>
      <c r="M116" s="5">
        <f ca="1">IFERROR(IF(VLOOKUP(K116,Inputs!$A$20:$G$29,4,FALSE)="Stipend Award",VLOOKUP(K116,Inputs!$A$7:$G$16,4,FALSE),0),0)</f>
        <v>0</v>
      </c>
      <c r="N116" s="5">
        <f ca="1">IFERROR(IF(H116=1,IF(VLOOKUP(K116,Inputs!$A$20:$G$29,5,FALSE)="Stipend Award",VLOOKUP(K116,Inputs!$A$7:$G$16,5,FALSE),0),0),0)</f>
        <v>0</v>
      </c>
      <c r="O116" s="5">
        <f ca="1">IFERROR(IF(I116=1,IF(VLOOKUP(K116,Inputs!$A$20:$G$29,6,FALSE)="Stipend Award",VLOOKUP(K116,Inputs!$A$7:$G$16,6,FALSE),0),0),0)</f>
        <v>0</v>
      </c>
      <c r="P116" s="5">
        <f ca="1">IFERROR(IF(J116=1,IF(VLOOKUP(K116,Inputs!$A$20:$G$29,7,FALSE)="Stipend Award",VLOOKUP(K116,Inputs!$A$7:$G$16,7,FALSE),0),0),0)</f>
        <v>0</v>
      </c>
      <c r="Q116" s="5">
        <f ca="1">IFERROR(IF(VLOOKUP(K116,Inputs!$A$20:$G$29,3,FALSE)="Base Increase",VLOOKUP(K116,Inputs!$A$7:$G$16,3,FALSE),0),0)</f>
        <v>0</v>
      </c>
      <c r="R116" s="5">
        <f ca="1">IFERROR(IF(VLOOKUP(K116,Inputs!$A$20:$G$29,4,FALSE)="Base Increase",VLOOKUP(K116,Inputs!$A$7:$G$16,4,FALSE),0),0)</f>
        <v>0</v>
      </c>
      <c r="S116" s="5">
        <f ca="1">IFERROR(IF(H116=1,IF(VLOOKUP(K116,Inputs!$A$20:$G$29,5,FALSE)="Base Increase",VLOOKUP(K116,Inputs!$A$7:$G$16,5,FALSE),0),0),0)</f>
        <v>0</v>
      </c>
      <c r="T116" s="5">
        <f ca="1">IFERROR(IF(I116=1,IF(VLOOKUP(K116,Inputs!$A$20:$G$29,6,FALSE)="Base Increase",VLOOKUP(K116,Inputs!$A$7:$G$16,6,FALSE),0),0),0)</f>
        <v>0</v>
      </c>
      <c r="U116" s="5">
        <f ca="1">IFERROR(IF(J116=1,IF(VLOOKUP(K116,Inputs!$A$20:$G$29,7,FALSE)="Base Increase",VLOOKUP(K116,Inputs!$A$7:$G$16,7,FALSE),0),0),0)</f>
        <v>0</v>
      </c>
      <c r="V116" s="5">
        <f t="shared" ca="1" si="8"/>
        <v>0</v>
      </c>
      <c r="W116" s="5">
        <f t="shared" ca="1" si="9"/>
        <v>0</v>
      </c>
      <c r="X116" s="5">
        <f t="shared" ca="1" si="10"/>
        <v>0</v>
      </c>
      <c r="Y116" s="5">
        <f t="shared" ca="1" si="11"/>
        <v>0</v>
      </c>
      <c r="Z116" s="5">
        <f ca="1">IF(AND(K116&lt;=4,X116&gt;Inputs!$B$32),MAX(C116,Inputs!$B$32),X116)</f>
        <v>0</v>
      </c>
      <c r="AA116" s="5">
        <f ca="1">IF(AND(K116&lt;=4,Y116&gt;Inputs!$B$32),MAX(C116,Inputs!$B$32),Y116)</f>
        <v>0</v>
      </c>
      <c r="AB116" s="5">
        <f ca="1">IF(AND(K116&lt;=7,Z116&gt;Inputs!$B$33),MAX(C116,Inputs!$B$33),Z116)</f>
        <v>0</v>
      </c>
      <c r="AC116" s="5">
        <f ca="1">IF(Y116&gt;Inputs!$B$34,Inputs!$B$34,AA116)</f>
        <v>0</v>
      </c>
      <c r="AD116" s="5">
        <f ca="1">IF(AB116&gt;Inputs!$B$34,Inputs!$B$34,AB116)</f>
        <v>0</v>
      </c>
      <c r="AE116" s="5">
        <f ca="1">IF(AC116&gt;Inputs!$B$34,Inputs!$B$34,AC116)</f>
        <v>0</v>
      </c>
      <c r="AF116" s="11">
        <f ca="1">IF(AND(E116=1,G116=0),Inputs!$B$3,AD116)</f>
        <v>0</v>
      </c>
      <c r="AG116" s="11">
        <f ca="1">IF(AND(E116=1,G116=0),Inputs!$B$3,AE116)</f>
        <v>0</v>
      </c>
    </row>
    <row r="117" spans="1:33" x14ac:dyDescent="0.25">
      <c r="A117" s="1">
        <f>'Salary and Rating'!A118</f>
        <v>0</v>
      </c>
      <c r="B117" s="1">
        <f>'Salary and Rating'!B118</f>
        <v>0</v>
      </c>
      <c r="C117" s="13">
        <f ca="1">'2013-2014'!AF117</f>
        <v>0</v>
      </c>
      <c r="D117" s="44">
        <f ca="1">IF('2013-2014'!G117=0,0,'2013-2014'!D117+1)</f>
        <v>0</v>
      </c>
      <c r="E117" s="5">
        <f>'2012-2013'!E117</f>
        <v>0</v>
      </c>
      <c r="F117" s="42">
        <f ca="1">IF('Salary and Rating'!G118=1,VLOOKUP(D117,'Attrition Probabilities'!$A$5:$E$45,2,TRUE),IF('Salary and Rating'!G118=2,VLOOKUP(D117,'Attrition Probabilities'!$A$5:$E$45,3,TRUE),IF('Salary and Rating'!G118=3,VLOOKUP(D117,'Attrition Probabilities'!$A$5:$E$45,4,TRUE),IF('Salary and Rating'!G118=4,VLOOKUP(D117,'Attrition Probabilities'!$A$5:$E$45,5,TRUE),0))))</f>
        <v>0</v>
      </c>
      <c r="G117" s="5">
        <f t="shared" ca="1" si="6"/>
        <v>0</v>
      </c>
      <c r="H117" s="5">
        <f t="shared" ca="1" si="7"/>
        <v>0</v>
      </c>
      <c r="I117" s="5">
        <f ca="1">IF(E117=0,0,IF(RAND()&lt;'Demand Component Probability'!$B$4,1,0))</f>
        <v>0</v>
      </c>
      <c r="J117" s="5">
        <f ca="1">IF(E117=0,0,IF(RAND()&lt;'Demand Component Probability'!$B$6,1,0))</f>
        <v>0</v>
      </c>
      <c r="K117" s="5">
        <f ca="1">'Salary and Rating'!M118</f>
        <v>0</v>
      </c>
      <c r="L117" s="5">
        <f ca="1">IFERROR(IF(VLOOKUP(K117,Inputs!$A$20:$G$29,3,FALSE)="Stipend Award",VLOOKUP(K117,Inputs!$A$7:$G$16,3,FALSE),0),0)</f>
        <v>0</v>
      </c>
      <c r="M117" s="5">
        <f ca="1">IFERROR(IF(VLOOKUP(K117,Inputs!$A$20:$G$29,4,FALSE)="Stipend Award",VLOOKUP(K117,Inputs!$A$7:$G$16,4,FALSE),0),0)</f>
        <v>0</v>
      </c>
      <c r="N117" s="5">
        <f ca="1">IFERROR(IF(H117=1,IF(VLOOKUP(K117,Inputs!$A$20:$G$29,5,FALSE)="Stipend Award",VLOOKUP(K117,Inputs!$A$7:$G$16,5,FALSE),0),0),0)</f>
        <v>0</v>
      </c>
      <c r="O117" s="5">
        <f ca="1">IFERROR(IF(I117=1,IF(VLOOKUP(K117,Inputs!$A$20:$G$29,6,FALSE)="Stipend Award",VLOOKUP(K117,Inputs!$A$7:$G$16,6,FALSE),0),0),0)</f>
        <v>0</v>
      </c>
      <c r="P117" s="5">
        <f ca="1">IFERROR(IF(J117=1,IF(VLOOKUP(K117,Inputs!$A$20:$G$29,7,FALSE)="Stipend Award",VLOOKUP(K117,Inputs!$A$7:$G$16,7,FALSE),0),0),0)</f>
        <v>0</v>
      </c>
      <c r="Q117" s="5">
        <f ca="1">IFERROR(IF(VLOOKUP(K117,Inputs!$A$20:$G$29,3,FALSE)="Base Increase",VLOOKUP(K117,Inputs!$A$7:$G$16,3,FALSE),0),0)</f>
        <v>0</v>
      </c>
      <c r="R117" s="5">
        <f ca="1">IFERROR(IF(VLOOKUP(K117,Inputs!$A$20:$G$29,4,FALSE)="Base Increase",VLOOKUP(K117,Inputs!$A$7:$G$16,4,FALSE),0),0)</f>
        <v>0</v>
      </c>
      <c r="S117" s="5">
        <f ca="1">IFERROR(IF(H117=1,IF(VLOOKUP(K117,Inputs!$A$20:$G$29,5,FALSE)="Base Increase",VLOOKUP(K117,Inputs!$A$7:$G$16,5,FALSE),0),0),0)</f>
        <v>0</v>
      </c>
      <c r="T117" s="5">
        <f ca="1">IFERROR(IF(I117=1,IF(VLOOKUP(K117,Inputs!$A$20:$G$29,6,FALSE)="Base Increase",VLOOKUP(K117,Inputs!$A$7:$G$16,6,FALSE),0),0),0)</f>
        <v>0</v>
      </c>
      <c r="U117" s="5">
        <f ca="1">IFERROR(IF(J117=1,IF(VLOOKUP(K117,Inputs!$A$20:$G$29,7,FALSE)="Base Increase",VLOOKUP(K117,Inputs!$A$7:$G$16,7,FALSE),0),0),0)</f>
        <v>0</v>
      </c>
      <c r="V117" s="5">
        <f t="shared" ca="1" si="8"/>
        <v>0</v>
      </c>
      <c r="W117" s="5">
        <f t="shared" ca="1" si="9"/>
        <v>0</v>
      </c>
      <c r="X117" s="5">
        <f t="shared" ca="1" si="10"/>
        <v>0</v>
      </c>
      <c r="Y117" s="5">
        <f t="shared" ca="1" si="11"/>
        <v>0</v>
      </c>
      <c r="Z117" s="5">
        <f ca="1">IF(AND(K117&lt;=4,X117&gt;Inputs!$B$32),MAX(C117,Inputs!$B$32),X117)</f>
        <v>0</v>
      </c>
      <c r="AA117" s="5">
        <f ca="1">IF(AND(K117&lt;=4,Y117&gt;Inputs!$B$32),MAX(C117,Inputs!$B$32),Y117)</f>
        <v>0</v>
      </c>
      <c r="AB117" s="5">
        <f ca="1">IF(AND(K117&lt;=7,Z117&gt;Inputs!$B$33),MAX(C117,Inputs!$B$33),Z117)</f>
        <v>0</v>
      </c>
      <c r="AC117" s="5">
        <f ca="1">IF(Y117&gt;Inputs!$B$34,Inputs!$B$34,AA117)</f>
        <v>0</v>
      </c>
      <c r="AD117" s="5">
        <f ca="1">IF(AB117&gt;Inputs!$B$34,Inputs!$B$34,AB117)</f>
        <v>0</v>
      </c>
      <c r="AE117" s="5">
        <f ca="1">IF(AC117&gt;Inputs!$B$34,Inputs!$B$34,AC117)</f>
        <v>0</v>
      </c>
      <c r="AF117" s="11">
        <f ca="1">IF(AND(E117=1,G117=0),Inputs!$B$3,AD117)</f>
        <v>0</v>
      </c>
      <c r="AG117" s="11">
        <f ca="1">IF(AND(E117=1,G117=0),Inputs!$B$3,AE117)</f>
        <v>0</v>
      </c>
    </row>
    <row r="118" spans="1:33" x14ac:dyDescent="0.25">
      <c r="A118" s="1">
        <f>'Salary and Rating'!A119</f>
        <v>0</v>
      </c>
      <c r="B118" s="1">
        <f>'Salary and Rating'!B119</f>
        <v>0</v>
      </c>
      <c r="C118" s="13">
        <f ca="1">'2013-2014'!AF118</f>
        <v>0</v>
      </c>
      <c r="D118" s="44">
        <f ca="1">IF('2013-2014'!G118=0,0,'2013-2014'!D118+1)</f>
        <v>0</v>
      </c>
      <c r="E118" s="5">
        <f>'2012-2013'!E118</f>
        <v>0</v>
      </c>
      <c r="F118" s="42">
        <f ca="1">IF('Salary and Rating'!G119=1,VLOOKUP(D118,'Attrition Probabilities'!$A$5:$E$45,2,TRUE),IF('Salary and Rating'!G119=2,VLOOKUP(D118,'Attrition Probabilities'!$A$5:$E$45,3,TRUE),IF('Salary and Rating'!G119=3,VLOOKUP(D118,'Attrition Probabilities'!$A$5:$E$45,4,TRUE),IF('Salary and Rating'!G119=4,VLOOKUP(D118,'Attrition Probabilities'!$A$5:$E$45,5,TRUE),0))))</f>
        <v>0</v>
      </c>
      <c r="G118" s="5">
        <f t="shared" ca="1" si="6"/>
        <v>0</v>
      </c>
      <c r="H118" s="5">
        <f t="shared" ca="1" si="7"/>
        <v>0</v>
      </c>
      <c r="I118" s="5">
        <f ca="1">IF(E118=0,0,IF(RAND()&lt;'Demand Component Probability'!$B$4,1,0))</f>
        <v>0</v>
      </c>
      <c r="J118" s="5">
        <f ca="1">IF(E118=0,0,IF(RAND()&lt;'Demand Component Probability'!$B$6,1,0))</f>
        <v>0</v>
      </c>
      <c r="K118" s="5">
        <f ca="1">'Salary and Rating'!M119</f>
        <v>0</v>
      </c>
      <c r="L118" s="5">
        <f ca="1">IFERROR(IF(VLOOKUP(K118,Inputs!$A$20:$G$29,3,FALSE)="Stipend Award",VLOOKUP(K118,Inputs!$A$7:$G$16,3,FALSE),0),0)</f>
        <v>0</v>
      </c>
      <c r="M118" s="5">
        <f ca="1">IFERROR(IF(VLOOKUP(K118,Inputs!$A$20:$G$29,4,FALSE)="Stipend Award",VLOOKUP(K118,Inputs!$A$7:$G$16,4,FALSE),0),0)</f>
        <v>0</v>
      </c>
      <c r="N118" s="5">
        <f ca="1">IFERROR(IF(H118=1,IF(VLOOKUP(K118,Inputs!$A$20:$G$29,5,FALSE)="Stipend Award",VLOOKUP(K118,Inputs!$A$7:$G$16,5,FALSE),0),0),0)</f>
        <v>0</v>
      </c>
      <c r="O118" s="5">
        <f ca="1">IFERROR(IF(I118=1,IF(VLOOKUP(K118,Inputs!$A$20:$G$29,6,FALSE)="Stipend Award",VLOOKUP(K118,Inputs!$A$7:$G$16,6,FALSE),0),0),0)</f>
        <v>0</v>
      </c>
      <c r="P118" s="5">
        <f ca="1">IFERROR(IF(J118=1,IF(VLOOKUP(K118,Inputs!$A$20:$G$29,7,FALSE)="Stipend Award",VLOOKUP(K118,Inputs!$A$7:$G$16,7,FALSE),0),0),0)</f>
        <v>0</v>
      </c>
      <c r="Q118" s="5">
        <f ca="1">IFERROR(IF(VLOOKUP(K118,Inputs!$A$20:$G$29,3,FALSE)="Base Increase",VLOOKUP(K118,Inputs!$A$7:$G$16,3,FALSE),0),0)</f>
        <v>0</v>
      </c>
      <c r="R118" s="5">
        <f ca="1">IFERROR(IF(VLOOKUP(K118,Inputs!$A$20:$G$29,4,FALSE)="Base Increase",VLOOKUP(K118,Inputs!$A$7:$G$16,4,FALSE),0),0)</f>
        <v>0</v>
      </c>
      <c r="S118" s="5">
        <f ca="1">IFERROR(IF(H118=1,IF(VLOOKUP(K118,Inputs!$A$20:$G$29,5,FALSE)="Base Increase",VLOOKUP(K118,Inputs!$A$7:$G$16,5,FALSE),0),0),0)</f>
        <v>0</v>
      </c>
      <c r="T118" s="5">
        <f ca="1">IFERROR(IF(I118=1,IF(VLOOKUP(K118,Inputs!$A$20:$G$29,6,FALSE)="Base Increase",VLOOKUP(K118,Inputs!$A$7:$G$16,6,FALSE),0),0),0)</f>
        <v>0</v>
      </c>
      <c r="U118" s="5">
        <f ca="1">IFERROR(IF(J118=1,IF(VLOOKUP(K118,Inputs!$A$20:$G$29,7,FALSE)="Base Increase",VLOOKUP(K118,Inputs!$A$7:$G$16,7,FALSE),0),0),0)</f>
        <v>0</v>
      </c>
      <c r="V118" s="5">
        <f t="shared" ca="1" si="8"/>
        <v>0</v>
      </c>
      <c r="W118" s="5">
        <f t="shared" ca="1" si="9"/>
        <v>0</v>
      </c>
      <c r="X118" s="5">
        <f t="shared" ca="1" si="10"/>
        <v>0</v>
      </c>
      <c r="Y118" s="5">
        <f t="shared" ca="1" si="11"/>
        <v>0</v>
      </c>
      <c r="Z118" s="5">
        <f ca="1">IF(AND(K118&lt;=4,X118&gt;Inputs!$B$32),MAX(C118,Inputs!$B$32),X118)</f>
        <v>0</v>
      </c>
      <c r="AA118" s="5">
        <f ca="1">IF(AND(K118&lt;=4,Y118&gt;Inputs!$B$32),MAX(C118,Inputs!$B$32),Y118)</f>
        <v>0</v>
      </c>
      <c r="AB118" s="5">
        <f ca="1">IF(AND(K118&lt;=7,Z118&gt;Inputs!$B$33),MAX(C118,Inputs!$B$33),Z118)</f>
        <v>0</v>
      </c>
      <c r="AC118" s="5">
        <f ca="1">IF(Y118&gt;Inputs!$B$34,Inputs!$B$34,AA118)</f>
        <v>0</v>
      </c>
      <c r="AD118" s="5">
        <f ca="1">IF(AB118&gt;Inputs!$B$34,Inputs!$B$34,AB118)</f>
        <v>0</v>
      </c>
      <c r="AE118" s="5">
        <f ca="1">IF(AC118&gt;Inputs!$B$34,Inputs!$B$34,AC118)</f>
        <v>0</v>
      </c>
      <c r="AF118" s="11">
        <f ca="1">IF(AND(E118=1,G118=0),Inputs!$B$3,AD118)</f>
        <v>0</v>
      </c>
      <c r="AG118" s="11">
        <f ca="1">IF(AND(E118=1,G118=0),Inputs!$B$3,AE118)</f>
        <v>0</v>
      </c>
    </row>
    <row r="119" spans="1:33" x14ac:dyDescent="0.25">
      <c r="A119" s="1">
        <f>'Salary and Rating'!A120</f>
        <v>0</v>
      </c>
      <c r="B119" s="1">
        <f>'Salary and Rating'!B120</f>
        <v>0</v>
      </c>
      <c r="C119" s="13">
        <f ca="1">'2013-2014'!AF119</f>
        <v>0</v>
      </c>
      <c r="D119" s="44">
        <f ca="1">IF('2013-2014'!G119=0,0,'2013-2014'!D119+1)</f>
        <v>0</v>
      </c>
      <c r="E119" s="5">
        <f>'2012-2013'!E119</f>
        <v>0</v>
      </c>
      <c r="F119" s="42">
        <f ca="1">IF('Salary and Rating'!G120=1,VLOOKUP(D119,'Attrition Probabilities'!$A$5:$E$45,2,TRUE),IF('Salary and Rating'!G120=2,VLOOKUP(D119,'Attrition Probabilities'!$A$5:$E$45,3,TRUE),IF('Salary and Rating'!G120=3,VLOOKUP(D119,'Attrition Probabilities'!$A$5:$E$45,4,TRUE),IF('Salary and Rating'!G120=4,VLOOKUP(D119,'Attrition Probabilities'!$A$5:$E$45,5,TRUE),0))))</f>
        <v>0</v>
      </c>
      <c r="G119" s="5">
        <f t="shared" ca="1" si="6"/>
        <v>0</v>
      </c>
      <c r="H119" s="5">
        <f t="shared" ca="1" si="7"/>
        <v>0</v>
      </c>
      <c r="I119" s="5">
        <f ca="1">IF(E119=0,0,IF(RAND()&lt;'Demand Component Probability'!$B$4,1,0))</f>
        <v>0</v>
      </c>
      <c r="J119" s="5">
        <f ca="1">IF(E119=0,0,IF(RAND()&lt;'Demand Component Probability'!$B$6,1,0))</f>
        <v>0</v>
      </c>
      <c r="K119" s="5">
        <f ca="1">'Salary and Rating'!M120</f>
        <v>0</v>
      </c>
      <c r="L119" s="5">
        <f ca="1">IFERROR(IF(VLOOKUP(K119,Inputs!$A$20:$G$29,3,FALSE)="Stipend Award",VLOOKUP(K119,Inputs!$A$7:$G$16,3,FALSE),0),0)</f>
        <v>0</v>
      </c>
      <c r="M119" s="5">
        <f ca="1">IFERROR(IF(VLOOKUP(K119,Inputs!$A$20:$G$29,4,FALSE)="Stipend Award",VLOOKUP(K119,Inputs!$A$7:$G$16,4,FALSE),0),0)</f>
        <v>0</v>
      </c>
      <c r="N119" s="5">
        <f ca="1">IFERROR(IF(H119=1,IF(VLOOKUP(K119,Inputs!$A$20:$G$29,5,FALSE)="Stipend Award",VLOOKUP(K119,Inputs!$A$7:$G$16,5,FALSE),0),0),0)</f>
        <v>0</v>
      </c>
      <c r="O119" s="5">
        <f ca="1">IFERROR(IF(I119=1,IF(VLOOKUP(K119,Inputs!$A$20:$G$29,6,FALSE)="Stipend Award",VLOOKUP(K119,Inputs!$A$7:$G$16,6,FALSE),0),0),0)</f>
        <v>0</v>
      </c>
      <c r="P119" s="5">
        <f ca="1">IFERROR(IF(J119=1,IF(VLOOKUP(K119,Inputs!$A$20:$G$29,7,FALSE)="Stipend Award",VLOOKUP(K119,Inputs!$A$7:$G$16,7,FALSE),0),0),0)</f>
        <v>0</v>
      </c>
      <c r="Q119" s="5">
        <f ca="1">IFERROR(IF(VLOOKUP(K119,Inputs!$A$20:$G$29,3,FALSE)="Base Increase",VLOOKUP(K119,Inputs!$A$7:$G$16,3,FALSE),0),0)</f>
        <v>0</v>
      </c>
      <c r="R119" s="5">
        <f ca="1">IFERROR(IF(VLOOKUP(K119,Inputs!$A$20:$G$29,4,FALSE)="Base Increase",VLOOKUP(K119,Inputs!$A$7:$G$16,4,FALSE),0),0)</f>
        <v>0</v>
      </c>
      <c r="S119" s="5">
        <f ca="1">IFERROR(IF(H119=1,IF(VLOOKUP(K119,Inputs!$A$20:$G$29,5,FALSE)="Base Increase",VLOOKUP(K119,Inputs!$A$7:$G$16,5,FALSE),0),0),0)</f>
        <v>0</v>
      </c>
      <c r="T119" s="5">
        <f ca="1">IFERROR(IF(I119=1,IF(VLOOKUP(K119,Inputs!$A$20:$G$29,6,FALSE)="Base Increase",VLOOKUP(K119,Inputs!$A$7:$G$16,6,FALSE),0),0),0)</f>
        <v>0</v>
      </c>
      <c r="U119" s="5">
        <f ca="1">IFERROR(IF(J119=1,IF(VLOOKUP(K119,Inputs!$A$20:$G$29,7,FALSE)="Base Increase",VLOOKUP(K119,Inputs!$A$7:$G$16,7,FALSE),0),0),0)</f>
        <v>0</v>
      </c>
      <c r="V119" s="5">
        <f t="shared" ca="1" si="8"/>
        <v>0</v>
      </c>
      <c r="W119" s="5">
        <f t="shared" ca="1" si="9"/>
        <v>0</v>
      </c>
      <c r="X119" s="5">
        <f t="shared" ca="1" si="10"/>
        <v>0</v>
      </c>
      <c r="Y119" s="5">
        <f t="shared" ca="1" si="11"/>
        <v>0</v>
      </c>
      <c r="Z119" s="5">
        <f ca="1">IF(AND(K119&lt;=4,X119&gt;Inputs!$B$32),MAX(C119,Inputs!$B$32),X119)</f>
        <v>0</v>
      </c>
      <c r="AA119" s="5">
        <f ca="1">IF(AND(K119&lt;=4,Y119&gt;Inputs!$B$32),MAX(C119,Inputs!$B$32),Y119)</f>
        <v>0</v>
      </c>
      <c r="AB119" s="5">
        <f ca="1">IF(AND(K119&lt;=7,Z119&gt;Inputs!$B$33),MAX(C119,Inputs!$B$33),Z119)</f>
        <v>0</v>
      </c>
      <c r="AC119" s="5">
        <f ca="1">IF(Y119&gt;Inputs!$B$34,Inputs!$B$34,AA119)</f>
        <v>0</v>
      </c>
      <c r="AD119" s="5">
        <f ca="1">IF(AB119&gt;Inputs!$B$34,Inputs!$B$34,AB119)</f>
        <v>0</v>
      </c>
      <c r="AE119" s="5">
        <f ca="1">IF(AC119&gt;Inputs!$B$34,Inputs!$B$34,AC119)</f>
        <v>0</v>
      </c>
      <c r="AF119" s="11">
        <f ca="1">IF(AND(E119=1,G119=0),Inputs!$B$3,AD119)</f>
        <v>0</v>
      </c>
      <c r="AG119" s="11">
        <f ca="1">IF(AND(E119=1,G119=0),Inputs!$B$3,AE119)</f>
        <v>0</v>
      </c>
    </row>
    <row r="120" spans="1:33" x14ac:dyDescent="0.25">
      <c r="A120" s="1">
        <f>'Salary and Rating'!A121</f>
        <v>0</v>
      </c>
      <c r="B120" s="1">
        <f>'Salary and Rating'!B121</f>
        <v>0</v>
      </c>
      <c r="C120" s="13">
        <f ca="1">'2013-2014'!AF120</f>
        <v>0</v>
      </c>
      <c r="D120" s="44">
        <f ca="1">IF('2013-2014'!G120=0,0,'2013-2014'!D120+1)</f>
        <v>0</v>
      </c>
      <c r="E120" s="5">
        <f>'2012-2013'!E120</f>
        <v>0</v>
      </c>
      <c r="F120" s="42">
        <f ca="1">IF('Salary and Rating'!G121=1,VLOOKUP(D120,'Attrition Probabilities'!$A$5:$E$45,2,TRUE),IF('Salary and Rating'!G121=2,VLOOKUP(D120,'Attrition Probabilities'!$A$5:$E$45,3,TRUE),IF('Salary and Rating'!G121=3,VLOOKUP(D120,'Attrition Probabilities'!$A$5:$E$45,4,TRUE),IF('Salary and Rating'!G121=4,VLOOKUP(D120,'Attrition Probabilities'!$A$5:$E$45,5,TRUE),0))))</f>
        <v>0</v>
      </c>
      <c r="G120" s="5">
        <f t="shared" ca="1" si="6"/>
        <v>0</v>
      </c>
      <c r="H120" s="5">
        <f t="shared" ca="1" si="7"/>
        <v>0</v>
      </c>
      <c r="I120" s="5">
        <f ca="1">IF(E120=0,0,IF(RAND()&lt;'Demand Component Probability'!$B$4,1,0))</f>
        <v>0</v>
      </c>
      <c r="J120" s="5">
        <f ca="1">IF(E120=0,0,IF(RAND()&lt;'Demand Component Probability'!$B$6,1,0))</f>
        <v>0</v>
      </c>
      <c r="K120" s="5">
        <f ca="1">'Salary and Rating'!M121</f>
        <v>0</v>
      </c>
      <c r="L120" s="5">
        <f ca="1">IFERROR(IF(VLOOKUP(K120,Inputs!$A$20:$G$29,3,FALSE)="Stipend Award",VLOOKUP(K120,Inputs!$A$7:$G$16,3,FALSE),0),0)</f>
        <v>0</v>
      </c>
      <c r="M120" s="5">
        <f ca="1">IFERROR(IF(VLOOKUP(K120,Inputs!$A$20:$G$29,4,FALSE)="Stipend Award",VLOOKUP(K120,Inputs!$A$7:$G$16,4,FALSE),0),0)</f>
        <v>0</v>
      </c>
      <c r="N120" s="5">
        <f ca="1">IFERROR(IF(H120=1,IF(VLOOKUP(K120,Inputs!$A$20:$G$29,5,FALSE)="Stipend Award",VLOOKUP(K120,Inputs!$A$7:$G$16,5,FALSE),0),0),0)</f>
        <v>0</v>
      </c>
      <c r="O120" s="5">
        <f ca="1">IFERROR(IF(I120=1,IF(VLOOKUP(K120,Inputs!$A$20:$G$29,6,FALSE)="Stipend Award",VLOOKUP(K120,Inputs!$A$7:$G$16,6,FALSE),0),0),0)</f>
        <v>0</v>
      </c>
      <c r="P120" s="5">
        <f ca="1">IFERROR(IF(J120=1,IF(VLOOKUP(K120,Inputs!$A$20:$G$29,7,FALSE)="Stipend Award",VLOOKUP(K120,Inputs!$A$7:$G$16,7,FALSE),0),0),0)</f>
        <v>0</v>
      </c>
      <c r="Q120" s="5">
        <f ca="1">IFERROR(IF(VLOOKUP(K120,Inputs!$A$20:$G$29,3,FALSE)="Base Increase",VLOOKUP(K120,Inputs!$A$7:$G$16,3,FALSE),0),0)</f>
        <v>0</v>
      </c>
      <c r="R120" s="5">
        <f ca="1">IFERROR(IF(VLOOKUP(K120,Inputs!$A$20:$G$29,4,FALSE)="Base Increase",VLOOKUP(K120,Inputs!$A$7:$G$16,4,FALSE),0),0)</f>
        <v>0</v>
      </c>
      <c r="S120" s="5">
        <f ca="1">IFERROR(IF(H120=1,IF(VLOOKUP(K120,Inputs!$A$20:$G$29,5,FALSE)="Base Increase",VLOOKUP(K120,Inputs!$A$7:$G$16,5,FALSE),0),0),0)</f>
        <v>0</v>
      </c>
      <c r="T120" s="5">
        <f ca="1">IFERROR(IF(I120=1,IF(VLOOKUP(K120,Inputs!$A$20:$G$29,6,FALSE)="Base Increase",VLOOKUP(K120,Inputs!$A$7:$G$16,6,FALSE),0),0),0)</f>
        <v>0</v>
      </c>
      <c r="U120" s="5">
        <f ca="1">IFERROR(IF(J120=1,IF(VLOOKUP(K120,Inputs!$A$20:$G$29,7,FALSE)="Base Increase",VLOOKUP(K120,Inputs!$A$7:$G$16,7,FALSE),0),0),0)</f>
        <v>0</v>
      </c>
      <c r="V120" s="5">
        <f t="shared" ca="1" si="8"/>
        <v>0</v>
      </c>
      <c r="W120" s="5">
        <f t="shared" ca="1" si="9"/>
        <v>0</v>
      </c>
      <c r="X120" s="5">
        <f t="shared" ca="1" si="10"/>
        <v>0</v>
      </c>
      <c r="Y120" s="5">
        <f t="shared" ca="1" si="11"/>
        <v>0</v>
      </c>
      <c r="Z120" s="5">
        <f ca="1">IF(AND(K120&lt;=4,X120&gt;Inputs!$B$32),MAX(C120,Inputs!$B$32),X120)</f>
        <v>0</v>
      </c>
      <c r="AA120" s="5">
        <f ca="1">IF(AND(K120&lt;=4,Y120&gt;Inputs!$B$32),MAX(C120,Inputs!$B$32),Y120)</f>
        <v>0</v>
      </c>
      <c r="AB120" s="5">
        <f ca="1">IF(AND(K120&lt;=7,Z120&gt;Inputs!$B$33),MAX(C120,Inputs!$B$33),Z120)</f>
        <v>0</v>
      </c>
      <c r="AC120" s="5">
        <f ca="1">IF(Y120&gt;Inputs!$B$34,Inputs!$B$34,AA120)</f>
        <v>0</v>
      </c>
      <c r="AD120" s="5">
        <f ca="1">IF(AB120&gt;Inputs!$B$34,Inputs!$B$34,AB120)</f>
        <v>0</v>
      </c>
      <c r="AE120" s="5">
        <f ca="1">IF(AC120&gt;Inputs!$B$34,Inputs!$B$34,AC120)</f>
        <v>0</v>
      </c>
      <c r="AF120" s="11">
        <f ca="1">IF(AND(E120=1,G120=0),Inputs!$B$3,AD120)</f>
        <v>0</v>
      </c>
      <c r="AG120" s="11">
        <f ca="1">IF(AND(E120=1,G120=0),Inputs!$B$3,AE120)</f>
        <v>0</v>
      </c>
    </row>
    <row r="121" spans="1:33" x14ac:dyDescent="0.25">
      <c r="A121" s="1">
        <f>'Salary and Rating'!A122</f>
        <v>0</v>
      </c>
      <c r="B121" s="1">
        <f>'Salary and Rating'!B122</f>
        <v>0</v>
      </c>
      <c r="C121" s="13">
        <f ca="1">'2013-2014'!AF121</f>
        <v>0</v>
      </c>
      <c r="D121" s="44">
        <f ca="1">IF('2013-2014'!G121=0,0,'2013-2014'!D121+1)</f>
        <v>0</v>
      </c>
      <c r="E121" s="5">
        <f>'2012-2013'!E121</f>
        <v>0</v>
      </c>
      <c r="F121" s="42">
        <f ca="1">IF('Salary and Rating'!G122=1,VLOOKUP(D121,'Attrition Probabilities'!$A$5:$E$45,2,TRUE),IF('Salary and Rating'!G122=2,VLOOKUP(D121,'Attrition Probabilities'!$A$5:$E$45,3,TRUE),IF('Salary and Rating'!G122=3,VLOOKUP(D121,'Attrition Probabilities'!$A$5:$E$45,4,TRUE),IF('Salary and Rating'!G122=4,VLOOKUP(D121,'Attrition Probabilities'!$A$5:$E$45,5,TRUE),0))))</f>
        <v>0</v>
      </c>
      <c r="G121" s="5">
        <f t="shared" ca="1" si="6"/>
        <v>0</v>
      </c>
      <c r="H121" s="5">
        <f t="shared" ca="1" si="7"/>
        <v>0</v>
      </c>
      <c r="I121" s="5">
        <f ca="1">IF(E121=0,0,IF(RAND()&lt;'Demand Component Probability'!$B$4,1,0))</f>
        <v>0</v>
      </c>
      <c r="J121" s="5">
        <f ca="1">IF(E121=0,0,IF(RAND()&lt;'Demand Component Probability'!$B$6,1,0))</f>
        <v>0</v>
      </c>
      <c r="K121" s="5">
        <f ca="1">'Salary and Rating'!M122</f>
        <v>0</v>
      </c>
      <c r="L121" s="5">
        <f ca="1">IFERROR(IF(VLOOKUP(K121,Inputs!$A$20:$G$29,3,FALSE)="Stipend Award",VLOOKUP(K121,Inputs!$A$7:$G$16,3,FALSE),0),0)</f>
        <v>0</v>
      </c>
      <c r="M121" s="5">
        <f ca="1">IFERROR(IF(VLOOKUP(K121,Inputs!$A$20:$G$29,4,FALSE)="Stipend Award",VLOOKUP(K121,Inputs!$A$7:$G$16,4,FALSE),0),0)</f>
        <v>0</v>
      </c>
      <c r="N121" s="5">
        <f ca="1">IFERROR(IF(H121=1,IF(VLOOKUP(K121,Inputs!$A$20:$G$29,5,FALSE)="Stipend Award",VLOOKUP(K121,Inputs!$A$7:$G$16,5,FALSE),0),0),0)</f>
        <v>0</v>
      </c>
      <c r="O121" s="5">
        <f ca="1">IFERROR(IF(I121=1,IF(VLOOKUP(K121,Inputs!$A$20:$G$29,6,FALSE)="Stipend Award",VLOOKUP(K121,Inputs!$A$7:$G$16,6,FALSE),0),0),0)</f>
        <v>0</v>
      </c>
      <c r="P121" s="5">
        <f ca="1">IFERROR(IF(J121=1,IF(VLOOKUP(K121,Inputs!$A$20:$G$29,7,FALSE)="Stipend Award",VLOOKUP(K121,Inputs!$A$7:$G$16,7,FALSE),0),0),0)</f>
        <v>0</v>
      </c>
      <c r="Q121" s="5">
        <f ca="1">IFERROR(IF(VLOOKUP(K121,Inputs!$A$20:$G$29,3,FALSE)="Base Increase",VLOOKUP(K121,Inputs!$A$7:$G$16,3,FALSE),0),0)</f>
        <v>0</v>
      </c>
      <c r="R121" s="5">
        <f ca="1">IFERROR(IF(VLOOKUP(K121,Inputs!$A$20:$G$29,4,FALSE)="Base Increase",VLOOKUP(K121,Inputs!$A$7:$G$16,4,FALSE),0),0)</f>
        <v>0</v>
      </c>
      <c r="S121" s="5">
        <f ca="1">IFERROR(IF(H121=1,IF(VLOOKUP(K121,Inputs!$A$20:$G$29,5,FALSE)="Base Increase",VLOOKUP(K121,Inputs!$A$7:$G$16,5,FALSE),0),0),0)</f>
        <v>0</v>
      </c>
      <c r="T121" s="5">
        <f ca="1">IFERROR(IF(I121=1,IF(VLOOKUP(K121,Inputs!$A$20:$G$29,6,FALSE)="Base Increase",VLOOKUP(K121,Inputs!$A$7:$G$16,6,FALSE),0),0),0)</f>
        <v>0</v>
      </c>
      <c r="U121" s="5">
        <f ca="1">IFERROR(IF(J121=1,IF(VLOOKUP(K121,Inputs!$A$20:$G$29,7,FALSE)="Base Increase",VLOOKUP(K121,Inputs!$A$7:$G$16,7,FALSE),0),0),0)</f>
        <v>0</v>
      </c>
      <c r="V121" s="5">
        <f t="shared" ca="1" si="8"/>
        <v>0</v>
      </c>
      <c r="W121" s="5">
        <f t="shared" ca="1" si="9"/>
        <v>0</v>
      </c>
      <c r="X121" s="5">
        <f t="shared" ca="1" si="10"/>
        <v>0</v>
      </c>
      <c r="Y121" s="5">
        <f t="shared" ca="1" si="11"/>
        <v>0</v>
      </c>
      <c r="Z121" s="5">
        <f ca="1">IF(AND(K121&lt;=4,X121&gt;Inputs!$B$32),MAX(C121,Inputs!$B$32),X121)</f>
        <v>0</v>
      </c>
      <c r="AA121" s="5">
        <f ca="1">IF(AND(K121&lt;=4,Y121&gt;Inputs!$B$32),MAX(C121,Inputs!$B$32),Y121)</f>
        <v>0</v>
      </c>
      <c r="AB121" s="5">
        <f ca="1">IF(AND(K121&lt;=7,Z121&gt;Inputs!$B$33),MAX(C121,Inputs!$B$33),Z121)</f>
        <v>0</v>
      </c>
      <c r="AC121" s="5">
        <f ca="1">IF(Y121&gt;Inputs!$B$34,Inputs!$B$34,AA121)</f>
        <v>0</v>
      </c>
      <c r="AD121" s="5">
        <f ca="1">IF(AB121&gt;Inputs!$B$34,Inputs!$B$34,AB121)</f>
        <v>0</v>
      </c>
      <c r="AE121" s="5">
        <f ca="1">IF(AC121&gt;Inputs!$B$34,Inputs!$B$34,AC121)</f>
        <v>0</v>
      </c>
      <c r="AF121" s="11">
        <f ca="1">IF(AND(E121=1,G121=0),Inputs!$B$3,AD121)</f>
        <v>0</v>
      </c>
      <c r="AG121" s="11">
        <f ca="1">IF(AND(E121=1,G121=0),Inputs!$B$3,AE121)</f>
        <v>0</v>
      </c>
    </row>
    <row r="122" spans="1:33" x14ac:dyDescent="0.25">
      <c r="A122" s="1">
        <f>'Salary and Rating'!A123</f>
        <v>0</v>
      </c>
      <c r="B122" s="1">
        <f>'Salary and Rating'!B123</f>
        <v>0</v>
      </c>
      <c r="C122" s="13">
        <f ca="1">'2013-2014'!AF122</f>
        <v>0</v>
      </c>
      <c r="D122" s="44">
        <f ca="1">IF('2013-2014'!G122=0,0,'2013-2014'!D122+1)</f>
        <v>0</v>
      </c>
      <c r="E122" s="5">
        <f>'2012-2013'!E122</f>
        <v>0</v>
      </c>
      <c r="F122" s="42">
        <f ca="1">IF('Salary and Rating'!G123=1,VLOOKUP(D122,'Attrition Probabilities'!$A$5:$E$45,2,TRUE),IF('Salary and Rating'!G123=2,VLOOKUP(D122,'Attrition Probabilities'!$A$5:$E$45,3,TRUE),IF('Salary and Rating'!G123=3,VLOOKUP(D122,'Attrition Probabilities'!$A$5:$E$45,4,TRUE),IF('Salary and Rating'!G123=4,VLOOKUP(D122,'Attrition Probabilities'!$A$5:$E$45,5,TRUE),0))))</f>
        <v>0</v>
      </c>
      <c r="G122" s="5">
        <f t="shared" ca="1" si="6"/>
        <v>0</v>
      </c>
      <c r="H122" s="5">
        <f t="shared" ca="1" si="7"/>
        <v>0</v>
      </c>
      <c r="I122" s="5">
        <f ca="1">IF(E122=0,0,IF(RAND()&lt;'Demand Component Probability'!$B$4,1,0))</f>
        <v>0</v>
      </c>
      <c r="J122" s="5">
        <f ca="1">IF(E122=0,0,IF(RAND()&lt;'Demand Component Probability'!$B$6,1,0))</f>
        <v>0</v>
      </c>
      <c r="K122" s="5">
        <f ca="1">'Salary and Rating'!M123</f>
        <v>0</v>
      </c>
      <c r="L122" s="5">
        <f ca="1">IFERROR(IF(VLOOKUP(K122,Inputs!$A$20:$G$29,3,FALSE)="Stipend Award",VLOOKUP(K122,Inputs!$A$7:$G$16,3,FALSE),0),0)</f>
        <v>0</v>
      </c>
      <c r="M122" s="5">
        <f ca="1">IFERROR(IF(VLOOKUP(K122,Inputs!$A$20:$G$29,4,FALSE)="Stipend Award",VLOOKUP(K122,Inputs!$A$7:$G$16,4,FALSE),0),0)</f>
        <v>0</v>
      </c>
      <c r="N122" s="5">
        <f ca="1">IFERROR(IF(H122=1,IF(VLOOKUP(K122,Inputs!$A$20:$G$29,5,FALSE)="Stipend Award",VLOOKUP(K122,Inputs!$A$7:$G$16,5,FALSE),0),0),0)</f>
        <v>0</v>
      </c>
      <c r="O122" s="5">
        <f ca="1">IFERROR(IF(I122=1,IF(VLOOKUP(K122,Inputs!$A$20:$G$29,6,FALSE)="Stipend Award",VLOOKUP(K122,Inputs!$A$7:$G$16,6,FALSE),0),0),0)</f>
        <v>0</v>
      </c>
      <c r="P122" s="5">
        <f ca="1">IFERROR(IF(J122=1,IF(VLOOKUP(K122,Inputs!$A$20:$G$29,7,FALSE)="Stipend Award",VLOOKUP(K122,Inputs!$A$7:$G$16,7,FALSE),0),0),0)</f>
        <v>0</v>
      </c>
      <c r="Q122" s="5">
        <f ca="1">IFERROR(IF(VLOOKUP(K122,Inputs!$A$20:$G$29,3,FALSE)="Base Increase",VLOOKUP(K122,Inputs!$A$7:$G$16,3,FALSE),0),0)</f>
        <v>0</v>
      </c>
      <c r="R122" s="5">
        <f ca="1">IFERROR(IF(VLOOKUP(K122,Inputs!$A$20:$G$29,4,FALSE)="Base Increase",VLOOKUP(K122,Inputs!$A$7:$G$16,4,FALSE),0),0)</f>
        <v>0</v>
      </c>
      <c r="S122" s="5">
        <f ca="1">IFERROR(IF(H122=1,IF(VLOOKUP(K122,Inputs!$A$20:$G$29,5,FALSE)="Base Increase",VLOOKUP(K122,Inputs!$A$7:$G$16,5,FALSE),0),0),0)</f>
        <v>0</v>
      </c>
      <c r="T122" s="5">
        <f ca="1">IFERROR(IF(I122=1,IF(VLOOKUP(K122,Inputs!$A$20:$G$29,6,FALSE)="Base Increase",VLOOKUP(K122,Inputs!$A$7:$G$16,6,FALSE),0),0),0)</f>
        <v>0</v>
      </c>
      <c r="U122" s="5">
        <f ca="1">IFERROR(IF(J122=1,IF(VLOOKUP(K122,Inputs!$A$20:$G$29,7,FALSE)="Base Increase",VLOOKUP(K122,Inputs!$A$7:$G$16,7,FALSE),0),0),0)</f>
        <v>0</v>
      </c>
      <c r="V122" s="5">
        <f t="shared" ca="1" si="8"/>
        <v>0</v>
      </c>
      <c r="W122" s="5">
        <f t="shared" ca="1" si="9"/>
        <v>0</v>
      </c>
      <c r="X122" s="5">
        <f t="shared" ca="1" si="10"/>
        <v>0</v>
      </c>
      <c r="Y122" s="5">
        <f t="shared" ca="1" si="11"/>
        <v>0</v>
      </c>
      <c r="Z122" s="5">
        <f ca="1">IF(AND(K122&lt;=4,X122&gt;Inputs!$B$32),MAX(C122,Inputs!$B$32),X122)</f>
        <v>0</v>
      </c>
      <c r="AA122" s="5">
        <f ca="1">IF(AND(K122&lt;=4,Y122&gt;Inputs!$B$32),MAX(C122,Inputs!$B$32),Y122)</f>
        <v>0</v>
      </c>
      <c r="AB122" s="5">
        <f ca="1">IF(AND(K122&lt;=7,Z122&gt;Inputs!$B$33),MAX(C122,Inputs!$B$33),Z122)</f>
        <v>0</v>
      </c>
      <c r="AC122" s="5">
        <f ca="1">IF(Y122&gt;Inputs!$B$34,Inputs!$B$34,AA122)</f>
        <v>0</v>
      </c>
      <c r="AD122" s="5">
        <f ca="1">IF(AB122&gt;Inputs!$B$34,Inputs!$B$34,AB122)</f>
        <v>0</v>
      </c>
      <c r="AE122" s="5">
        <f ca="1">IF(AC122&gt;Inputs!$B$34,Inputs!$B$34,AC122)</f>
        <v>0</v>
      </c>
      <c r="AF122" s="11">
        <f ca="1">IF(AND(E122=1,G122=0),Inputs!$B$3,AD122)</f>
        <v>0</v>
      </c>
      <c r="AG122" s="11">
        <f ca="1">IF(AND(E122=1,G122=0),Inputs!$B$3,AE122)</f>
        <v>0</v>
      </c>
    </row>
    <row r="123" spans="1:33" x14ac:dyDescent="0.25">
      <c r="A123" s="1">
        <f>'Salary and Rating'!A124</f>
        <v>0</v>
      </c>
      <c r="B123" s="1">
        <f>'Salary and Rating'!B124</f>
        <v>0</v>
      </c>
      <c r="C123" s="13">
        <f ca="1">'2013-2014'!AF123</f>
        <v>0</v>
      </c>
      <c r="D123" s="44">
        <f ca="1">IF('2013-2014'!G123=0,0,'2013-2014'!D123+1)</f>
        <v>0</v>
      </c>
      <c r="E123" s="5">
        <f>'2012-2013'!E123</f>
        <v>0</v>
      </c>
      <c r="F123" s="42">
        <f ca="1">IF('Salary and Rating'!G124=1,VLOOKUP(D123,'Attrition Probabilities'!$A$5:$E$45,2,TRUE),IF('Salary and Rating'!G124=2,VLOOKUP(D123,'Attrition Probabilities'!$A$5:$E$45,3,TRUE),IF('Salary and Rating'!G124=3,VLOOKUP(D123,'Attrition Probabilities'!$A$5:$E$45,4,TRUE),IF('Salary and Rating'!G124=4,VLOOKUP(D123,'Attrition Probabilities'!$A$5:$E$45,5,TRUE),0))))</f>
        <v>0</v>
      </c>
      <c r="G123" s="5">
        <f t="shared" ca="1" si="6"/>
        <v>0</v>
      </c>
      <c r="H123" s="5">
        <f t="shared" ca="1" si="7"/>
        <v>0</v>
      </c>
      <c r="I123" s="5">
        <f ca="1">IF(E123=0,0,IF(RAND()&lt;'Demand Component Probability'!$B$4,1,0))</f>
        <v>0</v>
      </c>
      <c r="J123" s="5">
        <f ca="1">IF(E123=0,0,IF(RAND()&lt;'Demand Component Probability'!$B$6,1,0))</f>
        <v>0</v>
      </c>
      <c r="K123" s="5">
        <f ca="1">'Salary and Rating'!M124</f>
        <v>0</v>
      </c>
      <c r="L123" s="5">
        <f ca="1">IFERROR(IF(VLOOKUP(K123,Inputs!$A$20:$G$29,3,FALSE)="Stipend Award",VLOOKUP(K123,Inputs!$A$7:$G$16,3,FALSE),0),0)</f>
        <v>0</v>
      </c>
      <c r="M123" s="5">
        <f ca="1">IFERROR(IF(VLOOKUP(K123,Inputs!$A$20:$G$29,4,FALSE)="Stipend Award",VLOOKUP(K123,Inputs!$A$7:$G$16,4,FALSE),0),0)</f>
        <v>0</v>
      </c>
      <c r="N123" s="5">
        <f ca="1">IFERROR(IF(H123=1,IF(VLOOKUP(K123,Inputs!$A$20:$G$29,5,FALSE)="Stipend Award",VLOOKUP(K123,Inputs!$A$7:$G$16,5,FALSE),0),0),0)</f>
        <v>0</v>
      </c>
      <c r="O123" s="5">
        <f ca="1">IFERROR(IF(I123=1,IF(VLOOKUP(K123,Inputs!$A$20:$G$29,6,FALSE)="Stipend Award",VLOOKUP(K123,Inputs!$A$7:$G$16,6,FALSE),0),0),0)</f>
        <v>0</v>
      </c>
      <c r="P123" s="5">
        <f ca="1">IFERROR(IF(J123=1,IF(VLOOKUP(K123,Inputs!$A$20:$G$29,7,FALSE)="Stipend Award",VLOOKUP(K123,Inputs!$A$7:$G$16,7,FALSE),0),0),0)</f>
        <v>0</v>
      </c>
      <c r="Q123" s="5">
        <f ca="1">IFERROR(IF(VLOOKUP(K123,Inputs!$A$20:$G$29,3,FALSE)="Base Increase",VLOOKUP(K123,Inputs!$A$7:$G$16,3,FALSE),0),0)</f>
        <v>0</v>
      </c>
      <c r="R123" s="5">
        <f ca="1">IFERROR(IF(VLOOKUP(K123,Inputs!$A$20:$G$29,4,FALSE)="Base Increase",VLOOKUP(K123,Inputs!$A$7:$G$16,4,FALSE),0),0)</f>
        <v>0</v>
      </c>
      <c r="S123" s="5">
        <f ca="1">IFERROR(IF(H123=1,IF(VLOOKUP(K123,Inputs!$A$20:$G$29,5,FALSE)="Base Increase",VLOOKUP(K123,Inputs!$A$7:$G$16,5,FALSE),0),0),0)</f>
        <v>0</v>
      </c>
      <c r="T123" s="5">
        <f ca="1">IFERROR(IF(I123=1,IF(VLOOKUP(K123,Inputs!$A$20:$G$29,6,FALSE)="Base Increase",VLOOKUP(K123,Inputs!$A$7:$G$16,6,FALSE),0),0),0)</f>
        <v>0</v>
      </c>
      <c r="U123" s="5">
        <f ca="1">IFERROR(IF(J123=1,IF(VLOOKUP(K123,Inputs!$A$20:$G$29,7,FALSE)="Base Increase",VLOOKUP(K123,Inputs!$A$7:$G$16,7,FALSE),0),0),0)</f>
        <v>0</v>
      </c>
      <c r="V123" s="5">
        <f t="shared" ca="1" si="8"/>
        <v>0</v>
      </c>
      <c r="W123" s="5">
        <f t="shared" ca="1" si="9"/>
        <v>0</v>
      </c>
      <c r="X123" s="5">
        <f t="shared" ca="1" si="10"/>
        <v>0</v>
      </c>
      <c r="Y123" s="5">
        <f t="shared" ca="1" si="11"/>
        <v>0</v>
      </c>
      <c r="Z123" s="5">
        <f ca="1">IF(AND(K123&lt;=4,X123&gt;Inputs!$B$32),MAX(C123,Inputs!$B$32),X123)</f>
        <v>0</v>
      </c>
      <c r="AA123" s="5">
        <f ca="1">IF(AND(K123&lt;=4,Y123&gt;Inputs!$B$32),MAX(C123,Inputs!$B$32),Y123)</f>
        <v>0</v>
      </c>
      <c r="AB123" s="5">
        <f ca="1">IF(AND(K123&lt;=7,Z123&gt;Inputs!$B$33),MAX(C123,Inputs!$B$33),Z123)</f>
        <v>0</v>
      </c>
      <c r="AC123" s="5">
        <f ca="1">IF(Y123&gt;Inputs!$B$34,Inputs!$B$34,AA123)</f>
        <v>0</v>
      </c>
      <c r="AD123" s="5">
        <f ca="1">IF(AB123&gt;Inputs!$B$34,Inputs!$B$34,AB123)</f>
        <v>0</v>
      </c>
      <c r="AE123" s="5">
        <f ca="1">IF(AC123&gt;Inputs!$B$34,Inputs!$B$34,AC123)</f>
        <v>0</v>
      </c>
      <c r="AF123" s="11">
        <f ca="1">IF(AND(E123=1,G123=0),Inputs!$B$3,AD123)</f>
        <v>0</v>
      </c>
      <c r="AG123" s="11">
        <f ca="1">IF(AND(E123=1,G123=0),Inputs!$B$3,AE123)</f>
        <v>0</v>
      </c>
    </row>
    <row r="124" spans="1:33" x14ac:dyDescent="0.25">
      <c r="A124" s="1">
        <f>'Salary and Rating'!A125</f>
        <v>0</v>
      </c>
      <c r="B124" s="1">
        <f>'Salary and Rating'!B125</f>
        <v>0</v>
      </c>
      <c r="C124" s="13">
        <f ca="1">'2013-2014'!AF124</f>
        <v>0</v>
      </c>
      <c r="D124" s="44">
        <f ca="1">IF('2013-2014'!G124=0,0,'2013-2014'!D124+1)</f>
        <v>0</v>
      </c>
      <c r="E124" s="5">
        <f>'2012-2013'!E124</f>
        <v>0</v>
      </c>
      <c r="F124" s="42">
        <f ca="1">IF('Salary and Rating'!G125=1,VLOOKUP(D124,'Attrition Probabilities'!$A$5:$E$45,2,TRUE),IF('Salary and Rating'!G125=2,VLOOKUP(D124,'Attrition Probabilities'!$A$5:$E$45,3,TRUE),IF('Salary and Rating'!G125=3,VLOOKUP(D124,'Attrition Probabilities'!$A$5:$E$45,4,TRUE),IF('Salary and Rating'!G125=4,VLOOKUP(D124,'Attrition Probabilities'!$A$5:$E$45,5,TRUE),0))))</f>
        <v>0</v>
      </c>
      <c r="G124" s="5">
        <f t="shared" ca="1" si="6"/>
        <v>0</v>
      </c>
      <c r="H124" s="5">
        <f t="shared" ca="1" si="7"/>
        <v>0</v>
      </c>
      <c r="I124" s="5">
        <f ca="1">IF(E124=0,0,IF(RAND()&lt;'Demand Component Probability'!$B$4,1,0))</f>
        <v>0</v>
      </c>
      <c r="J124" s="5">
        <f ca="1">IF(E124=0,0,IF(RAND()&lt;'Demand Component Probability'!$B$6,1,0))</f>
        <v>0</v>
      </c>
      <c r="K124" s="5">
        <f ca="1">'Salary and Rating'!M125</f>
        <v>0</v>
      </c>
      <c r="L124" s="5">
        <f ca="1">IFERROR(IF(VLOOKUP(K124,Inputs!$A$20:$G$29,3,FALSE)="Stipend Award",VLOOKUP(K124,Inputs!$A$7:$G$16,3,FALSE),0),0)</f>
        <v>0</v>
      </c>
      <c r="M124" s="5">
        <f ca="1">IFERROR(IF(VLOOKUP(K124,Inputs!$A$20:$G$29,4,FALSE)="Stipend Award",VLOOKUP(K124,Inputs!$A$7:$G$16,4,FALSE),0),0)</f>
        <v>0</v>
      </c>
      <c r="N124" s="5">
        <f ca="1">IFERROR(IF(H124=1,IF(VLOOKUP(K124,Inputs!$A$20:$G$29,5,FALSE)="Stipend Award",VLOOKUP(K124,Inputs!$A$7:$G$16,5,FALSE),0),0),0)</f>
        <v>0</v>
      </c>
      <c r="O124" s="5">
        <f ca="1">IFERROR(IF(I124=1,IF(VLOOKUP(K124,Inputs!$A$20:$G$29,6,FALSE)="Stipend Award",VLOOKUP(K124,Inputs!$A$7:$G$16,6,FALSE),0),0),0)</f>
        <v>0</v>
      </c>
      <c r="P124" s="5">
        <f ca="1">IFERROR(IF(J124=1,IF(VLOOKUP(K124,Inputs!$A$20:$G$29,7,FALSE)="Stipend Award",VLOOKUP(K124,Inputs!$A$7:$G$16,7,FALSE),0),0),0)</f>
        <v>0</v>
      </c>
      <c r="Q124" s="5">
        <f ca="1">IFERROR(IF(VLOOKUP(K124,Inputs!$A$20:$G$29,3,FALSE)="Base Increase",VLOOKUP(K124,Inputs!$A$7:$G$16,3,FALSE),0),0)</f>
        <v>0</v>
      </c>
      <c r="R124" s="5">
        <f ca="1">IFERROR(IF(VLOOKUP(K124,Inputs!$A$20:$G$29,4,FALSE)="Base Increase",VLOOKUP(K124,Inputs!$A$7:$G$16,4,FALSE),0),0)</f>
        <v>0</v>
      </c>
      <c r="S124" s="5">
        <f ca="1">IFERROR(IF(H124=1,IF(VLOOKUP(K124,Inputs!$A$20:$G$29,5,FALSE)="Base Increase",VLOOKUP(K124,Inputs!$A$7:$G$16,5,FALSE),0),0),0)</f>
        <v>0</v>
      </c>
      <c r="T124" s="5">
        <f ca="1">IFERROR(IF(I124=1,IF(VLOOKUP(K124,Inputs!$A$20:$G$29,6,FALSE)="Base Increase",VLOOKUP(K124,Inputs!$A$7:$G$16,6,FALSE),0),0),0)</f>
        <v>0</v>
      </c>
      <c r="U124" s="5">
        <f ca="1">IFERROR(IF(J124=1,IF(VLOOKUP(K124,Inputs!$A$20:$G$29,7,FALSE)="Base Increase",VLOOKUP(K124,Inputs!$A$7:$G$16,7,FALSE),0),0),0)</f>
        <v>0</v>
      </c>
      <c r="V124" s="5">
        <f t="shared" ca="1" si="8"/>
        <v>0</v>
      </c>
      <c r="W124" s="5">
        <f t="shared" ca="1" si="9"/>
        <v>0</v>
      </c>
      <c r="X124" s="5">
        <f t="shared" ca="1" si="10"/>
        <v>0</v>
      </c>
      <c r="Y124" s="5">
        <f t="shared" ca="1" si="11"/>
        <v>0</v>
      </c>
      <c r="Z124" s="5">
        <f ca="1">IF(AND(K124&lt;=4,X124&gt;Inputs!$B$32),MAX(C124,Inputs!$B$32),X124)</f>
        <v>0</v>
      </c>
      <c r="AA124" s="5">
        <f ca="1">IF(AND(K124&lt;=4,Y124&gt;Inputs!$B$32),MAX(C124,Inputs!$B$32),Y124)</f>
        <v>0</v>
      </c>
      <c r="AB124" s="5">
        <f ca="1">IF(AND(K124&lt;=7,Z124&gt;Inputs!$B$33),MAX(C124,Inputs!$B$33),Z124)</f>
        <v>0</v>
      </c>
      <c r="AC124" s="5">
        <f ca="1">IF(Y124&gt;Inputs!$B$34,Inputs!$B$34,AA124)</f>
        <v>0</v>
      </c>
      <c r="AD124" s="5">
        <f ca="1">IF(AB124&gt;Inputs!$B$34,Inputs!$B$34,AB124)</f>
        <v>0</v>
      </c>
      <c r="AE124" s="5">
        <f ca="1">IF(AC124&gt;Inputs!$B$34,Inputs!$B$34,AC124)</f>
        <v>0</v>
      </c>
      <c r="AF124" s="11">
        <f ca="1">IF(AND(E124=1,G124=0),Inputs!$B$3,AD124)</f>
        <v>0</v>
      </c>
      <c r="AG124" s="11">
        <f ca="1">IF(AND(E124=1,G124=0),Inputs!$B$3,AE124)</f>
        <v>0</v>
      </c>
    </row>
    <row r="125" spans="1:33" x14ac:dyDescent="0.25">
      <c r="A125" s="1">
        <f>'Salary and Rating'!A126</f>
        <v>0</v>
      </c>
      <c r="B125" s="1">
        <f>'Salary and Rating'!B126</f>
        <v>0</v>
      </c>
      <c r="C125" s="13">
        <f ca="1">'2013-2014'!AF125</f>
        <v>0</v>
      </c>
      <c r="D125" s="44">
        <f ca="1">IF('2013-2014'!G125=0,0,'2013-2014'!D125+1)</f>
        <v>0</v>
      </c>
      <c r="E125" s="5">
        <f>'2012-2013'!E125</f>
        <v>0</v>
      </c>
      <c r="F125" s="42">
        <f ca="1">IF('Salary and Rating'!G126=1,VLOOKUP(D125,'Attrition Probabilities'!$A$5:$E$45,2,TRUE),IF('Salary and Rating'!G126=2,VLOOKUP(D125,'Attrition Probabilities'!$A$5:$E$45,3,TRUE),IF('Salary and Rating'!G126=3,VLOOKUP(D125,'Attrition Probabilities'!$A$5:$E$45,4,TRUE),IF('Salary and Rating'!G126=4,VLOOKUP(D125,'Attrition Probabilities'!$A$5:$E$45,5,TRUE),0))))</f>
        <v>0</v>
      </c>
      <c r="G125" s="5">
        <f t="shared" ca="1" si="6"/>
        <v>0</v>
      </c>
      <c r="H125" s="5">
        <f t="shared" ca="1" si="7"/>
        <v>0</v>
      </c>
      <c r="I125" s="5">
        <f ca="1">IF(E125=0,0,IF(RAND()&lt;'Demand Component Probability'!$B$4,1,0))</f>
        <v>0</v>
      </c>
      <c r="J125" s="5">
        <f ca="1">IF(E125=0,0,IF(RAND()&lt;'Demand Component Probability'!$B$6,1,0))</f>
        <v>0</v>
      </c>
      <c r="K125" s="5">
        <f ca="1">'Salary and Rating'!M126</f>
        <v>0</v>
      </c>
      <c r="L125" s="5">
        <f ca="1">IFERROR(IF(VLOOKUP(K125,Inputs!$A$20:$G$29,3,FALSE)="Stipend Award",VLOOKUP(K125,Inputs!$A$7:$G$16,3,FALSE),0),0)</f>
        <v>0</v>
      </c>
      <c r="M125" s="5">
        <f ca="1">IFERROR(IF(VLOOKUP(K125,Inputs!$A$20:$G$29,4,FALSE)="Stipend Award",VLOOKUP(K125,Inputs!$A$7:$G$16,4,FALSE),0),0)</f>
        <v>0</v>
      </c>
      <c r="N125" s="5">
        <f ca="1">IFERROR(IF(H125=1,IF(VLOOKUP(K125,Inputs!$A$20:$G$29,5,FALSE)="Stipend Award",VLOOKUP(K125,Inputs!$A$7:$G$16,5,FALSE),0),0),0)</f>
        <v>0</v>
      </c>
      <c r="O125" s="5">
        <f ca="1">IFERROR(IF(I125=1,IF(VLOOKUP(K125,Inputs!$A$20:$G$29,6,FALSE)="Stipend Award",VLOOKUP(K125,Inputs!$A$7:$G$16,6,FALSE),0),0),0)</f>
        <v>0</v>
      </c>
      <c r="P125" s="5">
        <f ca="1">IFERROR(IF(J125=1,IF(VLOOKUP(K125,Inputs!$A$20:$G$29,7,FALSE)="Stipend Award",VLOOKUP(K125,Inputs!$A$7:$G$16,7,FALSE),0),0),0)</f>
        <v>0</v>
      </c>
      <c r="Q125" s="5">
        <f ca="1">IFERROR(IF(VLOOKUP(K125,Inputs!$A$20:$G$29,3,FALSE)="Base Increase",VLOOKUP(K125,Inputs!$A$7:$G$16,3,FALSE),0),0)</f>
        <v>0</v>
      </c>
      <c r="R125" s="5">
        <f ca="1">IFERROR(IF(VLOOKUP(K125,Inputs!$A$20:$G$29,4,FALSE)="Base Increase",VLOOKUP(K125,Inputs!$A$7:$G$16,4,FALSE),0),0)</f>
        <v>0</v>
      </c>
      <c r="S125" s="5">
        <f ca="1">IFERROR(IF(H125=1,IF(VLOOKUP(K125,Inputs!$A$20:$G$29,5,FALSE)="Base Increase",VLOOKUP(K125,Inputs!$A$7:$G$16,5,FALSE),0),0),0)</f>
        <v>0</v>
      </c>
      <c r="T125" s="5">
        <f ca="1">IFERROR(IF(I125=1,IF(VLOOKUP(K125,Inputs!$A$20:$G$29,6,FALSE)="Base Increase",VLOOKUP(K125,Inputs!$A$7:$G$16,6,FALSE),0),0),0)</f>
        <v>0</v>
      </c>
      <c r="U125" s="5">
        <f ca="1">IFERROR(IF(J125=1,IF(VLOOKUP(K125,Inputs!$A$20:$G$29,7,FALSE)="Base Increase",VLOOKUP(K125,Inputs!$A$7:$G$16,7,FALSE),0),0),0)</f>
        <v>0</v>
      </c>
      <c r="V125" s="5">
        <f t="shared" ca="1" si="8"/>
        <v>0</v>
      </c>
      <c r="W125" s="5">
        <f t="shared" ca="1" si="9"/>
        <v>0</v>
      </c>
      <c r="X125" s="5">
        <f t="shared" ca="1" si="10"/>
        <v>0</v>
      </c>
      <c r="Y125" s="5">
        <f t="shared" ca="1" si="11"/>
        <v>0</v>
      </c>
      <c r="Z125" s="5">
        <f ca="1">IF(AND(K125&lt;=4,X125&gt;Inputs!$B$32),MAX(C125,Inputs!$B$32),X125)</f>
        <v>0</v>
      </c>
      <c r="AA125" s="5">
        <f ca="1">IF(AND(K125&lt;=4,Y125&gt;Inputs!$B$32),MAX(C125,Inputs!$B$32),Y125)</f>
        <v>0</v>
      </c>
      <c r="AB125" s="5">
        <f ca="1">IF(AND(K125&lt;=7,Z125&gt;Inputs!$B$33),MAX(C125,Inputs!$B$33),Z125)</f>
        <v>0</v>
      </c>
      <c r="AC125" s="5">
        <f ca="1">IF(Y125&gt;Inputs!$B$34,Inputs!$B$34,AA125)</f>
        <v>0</v>
      </c>
      <c r="AD125" s="5">
        <f ca="1">IF(AB125&gt;Inputs!$B$34,Inputs!$B$34,AB125)</f>
        <v>0</v>
      </c>
      <c r="AE125" s="5">
        <f ca="1">IF(AC125&gt;Inputs!$B$34,Inputs!$B$34,AC125)</f>
        <v>0</v>
      </c>
      <c r="AF125" s="11">
        <f ca="1">IF(AND(E125=1,G125=0),Inputs!$B$3,AD125)</f>
        <v>0</v>
      </c>
      <c r="AG125" s="11">
        <f ca="1">IF(AND(E125=1,G125=0),Inputs!$B$3,AE125)</f>
        <v>0</v>
      </c>
    </row>
    <row r="126" spans="1:33" x14ac:dyDescent="0.25">
      <c r="A126" s="1">
        <f>'Salary and Rating'!A127</f>
        <v>0</v>
      </c>
      <c r="B126" s="1">
        <f>'Salary and Rating'!B127</f>
        <v>0</v>
      </c>
      <c r="C126" s="13">
        <f ca="1">'2013-2014'!AF126</f>
        <v>0</v>
      </c>
      <c r="D126" s="44">
        <f ca="1">IF('2013-2014'!G126=0,0,'2013-2014'!D126+1)</f>
        <v>0</v>
      </c>
      <c r="E126" s="5">
        <f>'2012-2013'!E126</f>
        <v>0</v>
      </c>
      <c r="F126" s="42">
        <f ca="1">IF('Salary and Rating'!G127=1,VLOOKUP(D126,'Attrition Probabilities'!$A$5:$E$45,2,TRUE),IF('Salary and Rating'!G127=2,VLOOKUP(D126,'Attrition Probabilities'!$A$5:$E$45,3,TRUE),IF('Salary and Rating'!G127=3,VLOOKUP(D126,'Attrition Probabilities'!$A$5:$E$45,4,TRUE),IF('Salary and Rating'!G127=4,VLOOKUP(D126,'Attrition Probabilities'!$A$5:$E$45,5,TRUE),0))))</f>
        <v>0</v>
      </c>
      <c r="G126" s="5">
        <f t="shared" ca="1" si="6"/>
        <v>0</v>
      </c>
      <c r="H126" s="5">
        <f t="shared" ca="1" si="7"/>
        <v>0</v>
      </c>
      <c r="I126" s="5">
        <f ca="1">IF(E126=0,0,IF(RAND()&lt;'Demand Component Probability'!$B$4,1,0))</f>
        <v>0</v>
      </c>
      <c r="J126" s="5">
        <f ca="1">IF(E126=0,0,IF(RAND()&lt;'Demand Component Probability'!$B$6,1,0))</f>
        <v>0</v>
      </c>
      <c r="K126" s="5">
        <f ca="1">'Salary and Rating'!M127</f>
        <v>0</v>
      </c>
      <c r="L126" s="5">
        <f ca="1">IFERROR(IF(VLOOKUP(K126,Inputs!$A$20:$G$29,3,FALSE)="Stipend Award",VLOOKUP(K126,Inputs!$A$7:$G$16,3,FALSE),0),0)</f>
        <v>0</v>
      </c>
      <c r="M126" s="5">
        <f ca="1">IFERROR(IF(VLOOKUP(K126,Inputs!$A$20:$G$29,4,FALSE)="Stipend Award",VLOOKUP(K126,Inputs!$A$7:$G$16,4,FALSE),0),0)</f>
        <v>0</v>
      </c>
      <c r="N126" s="5">
        <f ca="1">IFERROR(IF(H126=1,IF(VLOOKUP(K126,Inputs!$A$20:$G$29,5,FALSE)="Stipend Award",VLOOKUP(K126,Inputs!$A$7:$G$16,5,FALSE),0),0),0)</f>
        <v>0</v>
      </c>
      <c r="O126" s="5">
        <f ca="1">IFERROR(IF(I126=1,IF(VLOOKUP(K126,Inputs!$A$20:$G$29,6,FALSE)="Stipend Award",VLOOKUP(K126,Inputs!$A$7:$G$16,6,FALSE),0),0),0)</f>
        <v>0</v>
      </c>
      <c r="P126" s="5">
        <f ca="1">IFERROR(IF(J126=1,IF(VLOOKUP(K126,Inputs!$A$20:$G$29,7,FALSE)="Stipend Award",VLOOKUP(K126,Inputs!$A$7:$G$16,7,FALSE),0),0),0)</f>
        <v>0</v>
      </c>
      <c r="Q126" s="5">
        <f ca="1">IFERROR(IF(VLOOKUP(K126,Inputs!$A$20:$G$29,3,FALSE)="Base Increase",VLOOKUP(K126,Inputs!$A$7:$G$16,3,FALSE),0),0)</f>
        <v>0</v>
      </c>
      <c r="R126" s="5">
        <f ca="1">IFERROR(IF(VLOOKUP(K126,Inputs!$A$20:$G$29,4,FALSE)="Base Increase",VLOOKUP(K126,Inputs!$A$7:$G$16,4,FALSE),0),0)</f>
        <v>0</v>
      </c>
      <c r="S126" s="5">
        <f ca="1">IFERROR(IF(H126=1,IF(VLOOKUP(K126,Inputs!$A$20:$G$29,5,FALSE)="Base Increase",VLOOKUP(K126,Inputs!$A$7:$G$16,5,FALSE),0),0),0)</f>
        <v>0</v>
      </c>
      <c r="T126" s="5">
        <f ca="1">IFERROR(IF(I126=1,IF(VLOOKUP(K126,Inputs!$A$20:$G$29,6,FALSE)="Base Increase",VLOOKUP(K126,Inputs!$A$7:$G$16,6,FALSE),0),0),0)</f>
        <v>0</v>
      </c>
      <c r="U126" s="5">
        <f ca="1">IFERROR(IF(J126=1,IF(VLOOKUP(K126,Inputs!$A$20:$G$29,7,FALSE)="Base Increase",VLOOKUP(K126,Inputs!$A$7:$G$16,7,FALSE),0),0),0)</f>
        <v>0</v>
      </c>
      <c r="V126" s="5">
        <f t="shared" ca="1" si="8"/>
        <v>0</v>
      </c>
      <c r="W126" s="5">
        <f t="shared" ca="1" si="9"/>
        <v>0</v>
      </c>
      <c r="X126" s="5">
        <f t="shared" ca="1" si="10"/>
        <v>0</v>
      </c>
      <c r="Y126" s="5">
        <f t="shared" ca="1" si="11"/>
        <v>0</v>
      </c>
      <c r="Z126" s="5">
        <f ca="1">IF(AND(K126&lt;=4,X126&gt;Inputs!$B$32),MAX(C126,Inputs!$B$32),X126)</f>
        <v>0</v>
      </c>
      <c r="AA126" s="5">
        <f ca="1">IF(AND(K126&lt;=4,Y126&gt;Inputs!$B$32),MAX(C126,Inputs!$B$32),Y126)</f>
        <v>0</v>
      </c>
      <c r="AB126" s="5">
        <f ca="1">IF(AND(K126&lt;=7,Z126&gt;Inputs!$B$33),MAX(C126,Inputs!$B$33),Z126)</f>
        <v>0</v>
      </c>
      <c r="AC126" s="5">
        <f ca="1">IF(Y126&gt;Inputs!$B$34,Inputs!$B$34,AA126)</f>
        <v>0</v>
      </c>
      <c r="AD126" s="5">
        <f ca="1">IF(AB126&gt;Inputs!$B$34,Inputs!$B$34,AB126)</f>
        <v>0</v>
      </c>
      <c r="AE126" s="5">
        <f ca="1">IF(AC126&gt;Inputs!$B$34,Inputs!$B$34,AC126)</f>
        <v>0</v>
      </c>
      <c r="AF126" s="11">
        <f ca="1">IF(AND(E126=1,G126=0),Inputs!$B$3,AD126)</f>
        <v>0</v>
      </c>
      <c r="AG126" s="11">
        <f ca="1">IF(AND(E126=1,G126=0),Inputs!$B$3,AE126)</f>
        <v>0</v>
      </c>
    </row>
    <row r="127" spans="1:33" x14ac:dyDescent="0.25">
      <c r="A127" s="1">
        <f>'Salary and Rating'!A128</f>
        <v>0</v>
      </c>
      <c r="B127" s="1">
        <f>'Salary and Rating'!B128</f>
        <v>0</v>
      </c>
      <c r="C127" s="13">
        <f ca="1">'2013-2014'!AF127</f>
        <v>0</v>
      </c>
      <c r="D127" s="44">
        <f ca="1">IF('2013-2014'!G127=0,0,'2013-2014'!D127+1)</f>
        <v>0</v>
      </c>
      <c r="E127" s="5">
        <f>'2012-2013'!E127</f>
        <v>0</v>
      </c>
      <c r="F127" s="42">
        <f ca="1">IF('Salary and Rating'!G128=1,VLOOKUP(D127,'Attrition Probabilities'!$A$5:$E$45,2,TRUE),IF('Salary and Rating'!G128=2,VLOOKUP(D127,'Attrition Probabilities'!$A$5:$E$45,3,TRUE),IF('Salary and Rating'!G128=3,VLOOKUP(D127,'Attrition Probabilities'!$A$5:$E$45,4,TRUE),IF('Salary and Rating'!G128=4,VLOOKUP(D127,'Attrition Probabilities'!$A$5:$E$45,5,TRUE),0))))</f>
        <v>0</v>
      </c>
      <c r="G127" s="5">
        <f t="shared" ca="1" si="6"/>
        <v>0</v>
      </c>
      <c r="H127" s="5">
        <f t="shared" ca="1" si="7"/>
        <v>0</v>
      </c>
      <c r="I127" s="5">
        <f ca="1">IF(E127=0,0,IF(RAND()&lt;'Demand Component Probability'!$B$4,1,0))</f>
        <v>0</v>
      </c>
      <c r="J127" s="5">
        <f ca="1">IF(E127=0,0,IF(RAND()&lt;'Demand Component Probability'!$B$6,1,0))</f>
        <v>0</v>
      </c>
      <c r="K127" s="5">
        <f ca="1">'Salary and Rating'!M128</f>
        <v>0</v>
      </c>
      <c r="L127" s="5">
        <f ca="1">IFERROR(IF(VLOOKUP(K127,Inputs!$A$20:$G$29,3,FALSE)="Stipend Award",VLOOKUP(K127,Inputs!$A$7:$G$16,3,FALSE),0),0)</f>
        <v>0</v>
      </c>
      <c r="M127" s="5">
        <f ca="1">IFERROR(IF(VLOOKUP(K127,Inputs!$A$20:$G$29,4,FALSE)="Stipend Award",VLOOKUP(K127,Inputs!$A$7:$G$16,4,FALSE),0),0)</f>
        <v>0</v>
      </c>
      <c r="N127" s="5">
        <f ca="1">IFERROR(IF(H127=1,IF(VLOOKUP(K127,Inputs!$A$20:$G$29,5,FALSE)="Stipend Award",VLOOKUP(K127,Inputs!$A$7:$G$16,5,FALSE),0),0),0)</f>
        <v>0</v>
      </c>
      <c r="O127" s="5">
        <f ca="1">IFERROR(IF(I127=1,IF(VLOOKUP(K127,Inputs!$A$20:$G$29,6,FALSE)="Stipend Award",VLOOKUP(K127,Inputs!$A$7:$G$16,6,FALSE),0),0),0)</f>
        <v>0</v>
      </c>
      <c r="P127" s="5">
        <f ca="1">IFERROR(IF(J127=1,IF(VLOOKUP(K127,Inputs!$A$20:$G$29,7,FALSE)="Stipend Award",VLOOKUP(K127,Inputs!$A$7:$G$16,7,FALSE),0),0),0)</f>
        <v>0</v>
      </c>
      <c r="Q127" s="5">
        <f ca="1">IFERROR(IF(VLOOKUP(K127,Inputs!$A$20:$G$29,3,FALSE)="Base Increase",VLOOKUP(K127,Inputs!$A$7:$G$16,3,FALSE),0),0)</f>
        <v>0</v>
      </c>
      <c r="R127" s="5">
        <f ca="1">IFERROR(IF(VLOOKUP(K127,Inputs!$A$20:$G$29,4,FALSE)="Base Increase",VLOOKUP(K127,Inputs!$A$7:$G$16,4,FALSE),0),0)</f>
        <v>0</v>
      </c>
      <c r="S127" s="5">
        <f ca="1">IFERROR(IF(H127=1,IF(VLOOKUP(K127,Inputs!$A$20:$G$29,5,FALSE)="Base Increase",VLOOKUP(K127,Inputs!$A$7:$G$16,5,FALSE),0),0),0)</f>
        <v>0</v>
      </c>
      <c r="T127" s="5">
        <f ca="1">IFERROR(IF(I127=1,IF(VLOOKUP(K127,Inputs!$A$20:$G$29,6,FALSE)="Base Increase",VLOOKUP(K127,Inputs!$A$7:$G$16,6,FALSE),0),0),0)</f>
        <v>0</v>
      </c>
      <c r="U127" s="5">
        <f ca="1">IFERROR(IF(J127=1,IF(VLOOKUP(K127,Inputs!$A$20:$G$29,7,FALSE)="Base Increase",VLOOKUP(K127,Inputs!$A$7:$G$16,7,FALSE),0),0),0)</f>
        <v>0</v>
      </c>
      <c r="V127" s="5">
        <f t="shared" ca="1" si="8"/>
        <v>0</v>
      </c>
      <c r="W127" s="5">
        <f t="shared" ca="1" si="9"/>
        <v>0</v>
      </c>
      <c r="X127" s="5">
        <f t="shared" ca="1" si="10"/>
        <v>0</v>
      </c>
      <c r="Y127" s="5">
        <f t="shared" ca="1" si="11"/>
        <v>0</v>
      </c>
      <c r="Z127" s="5">
        <f ca="1">IF(AND(K127&lt;=4,X127&gt;Inputs!$B$32),MAX(C127,Inputs!$B$32),X127)</f>
        <v>0</v>
      </c>
      <c r="AA127" s="5">
        <f ca="1">IF(AND(K127&lt;=4,Y127&gt;Inputs!$B$32),MAX(C127,Inputs!$B$32),Y127)</f>
        <v>0</v>
      </c>
      <c r="AB127" s="5">
        <f ca="1">IF(AND(K127&lt;=7,Z127&gt;Inputs!$B$33),MAX(C127,Inputs!$B$33),Z127)</f>
        <v>0</v>
      </c>
      <c r="AC127" s="5">
        <f ca="1">IF(Y127&gt;Inputs!$B$34,Inputs!$B$34,AA127)</f>
        <v>0</v>
      </c>
      <c r="AD127" s="5">
        <f ca="1">IF(AB127&gt;Inputs!$B$34,Inputs!$B$34,AB127)</f>
        <v>0</v>
      </c>
      <c r="AE127" s="5">
        <f ca="1">IF(AC127&gt;Inputs!$B$34,Inputs!$B$34,AC127)</f>
        <v>0</v>
      </c>
      <c r="AF127" s="11">
        <f ca="1">IF(AND(E127=1,G127=0),Inputs!$B$3,AD127)</f>
        <v>0</v>
      </c>
      <c r="AG127" s="11">
        <f ca="1">IF(AND(E127=1,G127=0),Inputs!$B$3,AE127)</f>
        <v>0</v>
      </c>
    </row>
    <row r="128" spans="1:33" x14ac:dyDescent="0.25">
      <c r="A128" s="1">
        <f>'Salary and Rating'!A129</f>
        <v>0</v>
      </c>
      <c r="B128" s="1">
        <f>'Salary and Rating'!B129</f>
        <v>0</v>
      </c>
      <c r="C128" s="13">
        <f ca="1">'2013-2014'!AF128</f>
        <v>0</v>
      </c>
      <c r="D128" s="44">
        <f ca="1">IF('2013-2014'!G128=0,0,'2013-2014'!D128+1)</f>
        <v>0</v>
      </c>
      <c r="E128" s="5">
        <f>'2012-2013'!E128</f>
        <v>0</v>
      </c>
      <c r="F128" s="42">
        <f ca="1">IF('Salary and Rating'!G129=1,VLOOKUP(D128,'Attrition Probabilities'!$A$5:$E$45,2,TRUE),IF('Salary and Rating'!G129=2,VLOOKUP(D128,'Attrition Probabilities'!$A$5:$E$45,3,TRUE),IF('Salary and Rating'!G129=3,VLOOKUP(D128,'Attrition Probabilities'!$A$5:$E$45,4,TRUE),IF('Salary and Rating'!G129=4,VLOOKUP(D128,'Attrition Probabilities'!$A$5:$E$45,5,TRUE),0))))</f>
        <v>0</v>
      </c>
      <c r="G128" s="5">
        <f t="shared" ca="1" si="6"/>
        <v>0</v>
      </c>
      <c r="H128" s="5">
        <f t="shared" ca="1" si="7"/>
        <v>0</v>
      </c>
      <c r="I128" s="5">
        <f ca="1">IF(E128=0,0,IF(RAND()&lt;'Demand Component Probability'!$B$4,1,0))</f>
        <v>0</v>
      </c>
      <c r="J128" s="5">
        <f ca="1">IF(E128=0,0,IF(RAND()&lt;'Demand Component Probability'!$B$6,1,0))</f>
        <v>0</v>
      </c>
      <c r="K128" s="5">
        <f ca="1">'Salary and Rating'!M129</f>
        <v>0</v>
      </c>
      <c r="L128" s="5">
        <f ca="1">IFERROR(IF(VLOOKUP(K128,Inputs!$A$20:$G$29,3,FALSE)="Stipend Award",VLOOKUP(K128,Inputs!$A$7:$G$16,3,FALSE),0),0)</f>
        <v>0</v>
      </c>
      <c r="M128" s="5">
        <f ca="1">IFERROR(IF(VLOOKUP(K128,Inputs!$A$20:$G$29,4,FALSE)="Stipend Award",VLOOKUP(K128,Inputs!$A$7:$G$16,4,FALSE),0),0)</f>
        <v>0</v>
      </c>
      <c r="N128" s="5">
        <f ca="1">IFERROR(IF(H128=1,IF(VLOOKUP(K128,Inputs!$A$20:$G$29,5,FALSE)="Stipend Award",VLOOKUP(K128,Inputs!$A$7:$G$16,5,FALSE),0),0),0)</f>
        <v>0</v>
      </c>
      <c r="O128" s="5">
        <f ca="1">IFERROR(IF(I128=1,IF(VLOOKUP(K128,Inputs!$A$20:$G$29,6,FALSE)="Stipend Award",VLOOKUP(K128,Inputs!$A$7:$G$16,6,FALSE),0),0),0)</f>
        <v>0</v>
      </c>
      <c r="P128" s="5">
        <f ca="1">IFERROR(IF(J128=1,IF(VLOOKUP(K128,Inputs!$A$20:$G$29,7,FALSE)="Stipend Award",VLOOKUP(K128,Inputs!$A$7:$G$16,7,FALSE),0),0),0)</f>
        <v>0</v>
      </c>
      <c r="Q128" s="5">
        <f ca="1">IFERROR(IF(VLOOKUP(K128,Inputs!$A$20:$G$29,3,FALSE)="Base Increase",VLOOKUP(K128,Inputs!$A$7:$G$16,3,FALSE),0),0)</f>
        <v>0</v>
      </c>
      <c r="R128" s="5">
        <f ca="1">IFERROR(IF(VLOOKUP(K128,Inputs!$A$20:$G$29,4,FALSE)="Base Increase",VLOOKUP(K128,Inputs!$A$7:$G$16,4,FALSE),0),0)</f>
        <v>0</v>
      </c>
      <c r="S128" s="5">
        <f ca="1">IFERROR(IF(H128=1,IF(VLOOKUP(K128,Inputs!$A$20:$G$29,5,FALSE)="Base Increase",VLOOKUP(K128,Inputs!$A$7:$G$16,5,FALSE),0),0),0)</f>
        <v>0</v>
      </c>
      <c r="T128" s="5">
        <f ca="1">IFERROR(IF(I128=1,IF(VLOOKUP(K128,Inputs!$A$20:$G$29,6,FALSE)="Base Increase",VLOOKUP(K128,Inputs!$A$7:$G$16,6,FALSE),0),0),0)</f>
        <v>0</v>
      </c>
      <c r="U128" s="5">
        <f ca="1">IFERROR(IF(J128=1,IF(VLOOKUP(K128,Inputs!$A$20:$G$29,7,FALSE)="Base Increase",VLOOKUP(K128,Inputs!$A$7:$G$16,7,FALSE),0),0),0)</f>
        <v>0</v>
      </c>
      <c r="V128" s="5">
        <f t="shared" ca="1" si="8"/>
        <v>0</v>
      </c>
      <c r="W128" s="5">
        <f t="shared" ca="1" si="9"/>
        <v>0</v>
      </c>
      <c r="X128" s="5">
        <f t="shared" ca="1" si="10"/>
        <v>0</v>
      </c>
      <c r="Y128" s="5">
        <f t="shared" ca="1" si="11"/>
        <v>0</v>
      </c>
      <c r="Z128" s="5">
        <f ca="1">IF(AND(K128&lt;=4,X128&gt;Inputs!$B$32),MAX(C128,Inputs!$B$32),X128)</f>
        <v>0</v>
      </c>
      <c r="AA128" s="5">
        <f ca="1">IF(AND(K128&lt;=4,Y128&gt;Inputs!$B$32),MAX(C128,Inputs!$B$32),Y128)</f>
        <v>0</v>
      </c>
      <c r="AB128" s="5">
        <f ca="1">IF(AND(K128&lt;=7,Z128&gt;Inputs!$B$33),MAX(C128,Inputs!$B$33),Z128)</f>
        <v>0</v>
      </c>
      <c r="AC128" s="5">
        <f ca="1">IF(Y128&gt;Inputs!$B$34,Inputs!$B$34,AA128)</f>
        <v>0</v>
      </c>
      <c r="AD128" s="5">
        <f ca="1">IF(AB128&gt;Inputs!$B$34,Inputs!$B$34,AB128)</f>
        <v>0</v>
      </c>
      <c r="AE128" s="5">
        <f ca="1">IF(AC128&gt;Inputs!$B$34,Inputs!$B$34,AC128)</f>
        <v>0</v>
      </c>
      <c r="AF128" s="11">
        <f ca="1">IF(AND(E128=1,G128=0),Inputs!$B$3,AD128)</f>
        <v>0</v>
      </c>
      <c r="AG128" s="11">
        <f ca="1">IF(AND(E128=1,G128=0),Inputs!$B$3,AE128)</f>
        <v>0</v>
      </c>
    </row>
    <row r="129" spans="1:33" x14ac:dyDescent="0.25">
      <c r="A129" s="1">
        <f>'Salary and Rating'!A130</f>
        <v>0</v>
      </c>
      <c r="B129" s="1">
        <f>'Salary and Rating'!B130</f>
        <v>0</v>
      </c>
      <c r="C129" s="13">
        <f ca="1">'2013-2014'!AF129</f>
        <v>0</v>
      </c>
      <c r="D129" s="44">
        <f ca="1">IF('2013-2014'!G129=0,0,'2013-2014'!D129+1)</f>
        <v>0</v>
      </c>
      <c r="E129" s="5">
        <f>'2012-2013'!E129</f>
        <v>0</v>
      </c>
      <c r="F129" s="42">
        <f ca="1">IF('Salary and Rating'!G130=1,VLOOKUP(D129,'Attrition Probabilities'!$A$5:$E$45,2,TRUE),IF('Salary and Rating'!G130=2,VLOOKUP(D129,'Attrition Probabilities'!$A$5:$E$45,3,TRUE),IF('Salary and Rating'!G130=3,VLOOKUP(D129,'Attrition Probabilities'!$A$5:$E$45,4,TRUE),IF('Salary and Rating'!G130=4,VLOOKUP(D129,'Attrition Probabilities'!$A$5:$E$45,5,TRUE),0))))</f>
        <v>0</v>
      </c>
      <c r="G129" s="5">
        <f t="shared" ca="1" si="6"/>
        <v>0</v>
      </c>
      <c r="H129" s="5">
        <f t="shared" ca="1" si="7"/>
        <v>0</v>
      </c>
      <c r="I129" s="5">
        <f ca="1">IF(E129=0,0,IF(RAND()&lt;'Demand Component Probability'!$B$4,1,0))</f>
        <v>0</v>
      </c>
      <c r="J129" s="5">
        <f ca="1">IF(E129=0,0,IF(RAND()&lt;'Demand Component Probability'!$B$6,1,0))</f>
        <v>0</v>
      </c>
      <c r="K129" s="5">
        <f ca="1">'Salary and Rating'!M130</f>
        <v>0</v>
      </c>
      <c r="L129" s="5">
        <f ca="1">IFERROR(IF(VLOOKUP(K129,Inputs!$A$20:$G$29,3,FALSE)="Stipend Award",VLOOKUP(K129,Inputs!$A$7:$G$16,3,FALSE),0),0)</f>
        <v>0</v>
      </c>
      <c r="M129" s="5">
        <f ca="1">IFERROR(IF(VLOOKUP(K129,Inputs!$A$20:$G$29,4,FALSE)="Stipend Award",VLOOKUP(K129,Inputs!$A$7:$G$16,4,FALSE),0),0)</f>
        <v>0</v>
      </c>
      <c r="N129" s="5">
        <f ca="1">IFERROR(IF(H129=1,IF(VLOOKUP(K129,Inputs!$A$20:$G$29,5,FALSE)="Stipend Award",VLOOKUP(K129,Inputs!$A$7:$G$16,5,FALSE),0),0),0)</f>
        <v>0</v>
      </c>
      <c r="O129" s="5">
        <f ca="1">IFERROR(IF(I129=1,IF(VLOOKUP(K129,Inputs!$A$20:$G$29,6,FALSE)="Stipend Award",VLOOKUP(K129,Inputs!$A$7:$G$16,6,FALSE),0),0),0)</f>
        <v>0</v>
      </c>
      <c r="P129" s="5">
        <f ca="1">IFERROR(IF(J129=1,IF(VLOOKUP(K129,Inputs!$A$20:$G$29,7,FALSE)="Stipend Award",VLOOKUP(K129,Inputs!$A$7:$G$16,7,FALSE),0),0),0)</f>
        <v>0</v>
      </c>
      <c r="Q129" s="5">
        <f ca="1">IFERROR(IF(VLOOKUP(K129,Inputs!$A$20:$G$29,3,FALSE)="Base Increase",VLOOKUP(K129,Inputs!$A$7:$G$16,3,FALSE),0),0)</f>
        <v>0</v>
      </c>
      <c r="R129" s="5">
        <f ca="1">IFERROR(IF(VLOOKUP(K129,Inputs!$A$20:$G$29,4,FALSE)="Base Increase",VLOOKUP(K129,Inputs!$A$7:$G$16,4,FALSE),0),0)</f>
        <v>0</v>
      </c>
      <c r="S129" s="5">
        <f ca="1">IFERROR(IF(H129=1,IF(VLOOKUP(K129,Inputs!$A$20:$G$29,5,FALSE)="Base Increase",VLOOKUP(K129,Inputs!$A$7:$G$16,5,FALSE),0),0),0)</f>
        <v>0</v>
      </c>
      <c r="T129" s="5">
        <f ca="1">IFERROR(IF(I129=1,IF(VLOOKUP(K129,Inputs!$A$20:$G$29,6,FALSE)="Base Increase",VLOOKUP(K129,Inputs!$A$7:$G$16,6,FALSE),0),0),0)</f>
        <v>0</v>
      </c>
      <c r="U129" s="5">
        <f ca="1">IFERROR(IF(J129=1,IF(VLOOKUP(K129,Inputs!$A$20:$G$29,7,FALSE)="Base Increase",VLOOKUP(K129,Inputs!$A$7:$G$16,7,FALSE),0),0),0)</f>
        <v>0</v>
      </c>
      <c r="V129" s="5">
        <f t="shared" ca="1" si="8"/>
        <v>0</v>
      </c>
      <c r="W129" s="5">
        <f t="shared" ca="1" si="9"/>
        <v>0</v>
      </c>
      <c r="X129" s="5">
        <f t="shared" ca="1" si="10"/>
        <v>0</v>
      </c>
      <c r="Y129" s="5">
        <f t="shared" ca="1" si="11"/>
        <v>0</v>
      </c>
      <c r="Z129" s="5">
        <f ca="1">IF(AND(K129&lt;=4,X129&gt;Inputs!$B$32),MAX(C129,Inputs!$B$32),X129)</f>
        <v>0</v>
      </c>
      <c r="AA129" s="5">
        <f ca="1">IF(AND(K129&lt;=4,Y129&gt;Inputs!$B$32),MAX(C129,Inputs!$B$32),Y129)</f>
        <v>0</v>
      </c>
      <c r="AB129" s="5">
        <f ca="1">IF(AND(K129&lt;=7,Z129&gt;Inputs!$B$33),MAX(C129,Inputs!$B$33),Z129)</f>
        <v>0</v>
      </c>
      <c r="AC129" s="5">
        <f ca="1">IF(Y129&gt;Inputs!$B$34,Inputs!$B$34,AA129)</f>
        <v>0</v>
      </c>
      <c r="AD129" s="5">
        <f ca="1">IF(AB129&gt;Inputs!$B$34,Inputs!$B$34,AB129)</f>
        <v>0</v>
      </c>
      <c r="AE129" s="5">
        <f ca="1">IF(AC129&gt;Inputs!$B$34,Inputs!$B$34,AC129)</f>
        <v>0</v>
      </c>
      <c r="AF129" s="11">
        <f ca="1">IF(AND(E129=1,G129=0),Inputs!$B$3,AD129)</f>
        <v>0</v>
      </c>
      <c r="AG129" s="11">
        <f ca="1">IF(AND(E129=1,G129=0),Inputs!$B$3,AE129)</f>
        <v>0</v>
      </c>
    </row>
    <row r="130" spans="1:33" x14ac:dyDescent="0.25">
      <c r="A130" s="1">
        <f>'Salary and Rating'!A131</f>
        <v>0</v>
      </c>
      <c r="B130" s="1">
        <f>'Salary and Rating'!B131</f>
        <v>0</v>
      </c>
      <c r="C130" s="13">
        <f ca="1">'2013-2014'!AF130</f>
        <v>0</v>
      </c>
      <c r="D130" s="44">
        <f ca="1">IF('2013-2014'!G130=0,0,'2013-2014'!D130+1)</f>
        <v>0</v>
      </c>
      <c r="E130" s="5">
        <f>'2012-2013'!E130</f>
        <v>0</v>
      </c>
      <c r="F130" s="42">
        <f ca="1">IF('Salary and Rating'!G131=1,VLOOKUP(D130,'Attrition Probabilities'!$A$5:$E$45,2,TRUE),IF('Salary and Rating'!G131=2,VLOOKUP(D130,'Attrition Probabilities'!$A$5:$E$45,3,TRUE),IF('Salary and Rating'!G131=3,VLOOKUP(D130,'Attrition Probabilities'!$A$5:$E$45,4,TRUE),IF('Salary and Rating'!G131=4,VLOOKUP(D130,'Attrition Probabilities'!$A$5:$E$45,5,TRUE),0))))</f>
        <v>0</v>
      </c>
      <c r="G130" s="5">
        <f t="shared" ca="1" si="6"/>
        <v>0</v>
      </c>
      <c r="H130" s="5">
        <f t="shared" ca="1" si="7"/>
        <v>0</v>
      </c>
      <c r="I130" s="5">
        <f ca="1">IF(E130=0,0,IF(RAND()&lt;'Demand Component Probability'!$B$4,1,0))</f>
        <v>0</v>
      </c>
      <c r="J130" s="5">
        <f ca="1">IF(E130=0,0,IF(RAND()&lt;'Demand Component Probability'!$B$6,1,0))</f>
        <v>0</v>
      </c>
      <c r="K130" s="5">
        <f ca="1">'Salary and Rating'!M131</f>
        <v>0</v>
      </c>
      <c r="L130" s="5">
        <f ca="1">IFERROR(IF(VLOOKUP(K130,Inputs!$A$20:$G$29,3,FALSE)="Stipend Award",VLOOKUP(K130,Inputs!$A$7:$G$16,3,FALSE),0),0)</f>
        <v>0</v>
      </c>
      <c r="M130" s="5">
        <f ca="1">IFERROR(IF(VLOOKUP(K130,Inputs!$A$20:$G$29,4,FALSE)="Stipend Award",VLOOKUP(K130,Inputs!$A$7:$G$16,4,FALSE),0),0)</f>
        <v>0</v>
      </c>
      <c r="N130" s="5">
        <f ca="1">IFERROR(IF(H130=1,IF(VLOOKUP(K130,Inputs!$A$20:$G$29,5,FALSE)="Stipend Award",VLOOKUP(K130,Inputs!$A$7:$G$16,5,FALSE),0),0),0)</f>
        <v>0</v>
      </c>
      <c r="O130" s="5">
        <f ca="1">IFERROR(IF(I130=1,IF(VLOOKUP(K130,Inputs!$A$20:$G$29,6,FALSE)="Stipend Award",VLOOKUP(K130,Inputs!$A$7:$G$16,6,FALSE),0),0),0)</f>
        <v>0</v>
      </c>
      <c r="P130" s="5">
        <f ca="1">IFERROR(IF(J130=1,IF(VLOOKUP(K130,Inputs!$A$20:$G$29,7,FALSE)="Stipend Award",VLOOKUP(K130,Inputs!$A$7:$G$16,7,FALSE),0),0),0)</f>
        <v>0</v>
      </c>
      <c r="Q130" s="5">
        <f ca="1">IFERROR(IF(VLOOKUP(K130,Inputs!$A$20:$G$29,3,FALSE)="Base Increase",VLOOKUP(K130,Inputs!$A$7:$G$16,3,FALSE),0),0)</f>
        <v>0</v>
      </c>
      <c r="R130" s="5">
        <f ca="1">IFERROR(IF(VLOOKUP(K130,Inputs!$A$20:$G$29,4,FALSE)="Base Increase",VLOOKUP(K130,Inputs!$A$7:$G$16,4,FALSE),0),0)</f>
        <v>0</v>
      </c>
      <c r="S130" s="5">
        <f ca="1">IFERROR(IF(H130=1,IF(VLOOKUP(K130,Inputs!$A$20:$G$29,5,FALSE)="Base Increase",VLOOKUP(K130,Inputs!$A$7:$G$16,5,FALSE),0),0),0)</f>
        <v>0</v>
      </c>
      <c r="T130" s="5">
        <f ca="1">IFERROR(IF(I130=1,IF(VLOOKUP(K130,Inputs!$A$20:$G$29,6,FALSE)="Base Increase",VLOOKUP(K130,Inputs!$A$7:$G$16,6,FALSE),0),0),0)</f>
        <v>0</v>
      </c>
      <c r="U130" s="5">
        <f ca="1">IFERROR(IF(J130=1,IF(VLOOKUP(K130,Inputs!$A$20:$G$29,7,FALSE)="Base Increase",VLOOKUP(K130,Inputs!$A$7:$G$16,7,FALSE),0),0),0)</f>
        <v>0</v>
      </c>
      <c r="V130" s="5">
        <f t="shared" ca="1" si="8"/>
        <v>0</v>
      </c>
      <c r="W130" s="5">
        <f t="shared" ca="1" si="9"/>
        <v>0</v>
      </c>
      <c r="X130" s="5">
        <f t="shared" ca="1" si="10"/>
        <v>0</v>
      </c>
      <c r="Y130" s="5">
        <f t="shared" ca="1" si="11"/>
        <v>0</v>
      </c>
      <c r="Z130" s="5">
        <f ca="1">IF(AND(K130&lt;=4,X130&gt;Inputs!$B$32),MAX(C130,Inputs!$B$32),X130)</f>
        <v>0</v>
      </c>
      <c r="AA130" s="5">
        <f ca="1">IF(AND(K130&lt;=4,Y130&gt;Inputs!$B$32),MAX(C130,Inputs!$B$32),Y130)</f>
        <v>0</v>
      </c>
      <c r="AB130" s="5">
        <f ca="1">IF(AND(K130&lt;=7,Z130&gt;Inputs!$B$33),MAX(C130,Inputs!$B$33),Z130)</f>
        <v>0</v>
      </c>
      <c r="AC130" s="5">
        <f ca="1">IF(Y130&gt;Inputs!$B$34,Inputs!$B$34,AA130)</f>
        <v>0</v>
      </c>
      <c r="AD130" s="5">
        <f ca="1">IF(AB130&gt;Inputs!$B$34,Inputs!$B$34,AB130)</f>
        <v>0</v>
      </c>
      <c r="AE130" s="5">
        <f ca="1">IF(AC130&gt;Inputs!$B$34,Inputs!$B$34,AC130)</f>
        <v>0</v>
      </c>
      <c r="AF130" s="11">
        <f ca="1">IF(AND(E130=1,G130=0),Inputs!$B$3,AD130)</f>
        <v>0</v>
      </c>
      <c r="AG130" s="11">
        <f ca="1">IF(AND(E130=1,G130=0),Inputs!$B$3,AE130)</f>
        <v>0</v>
      </c>
    </row>
    <row r="131" spans="1:33" x14ac:dyDescent="0.25">
      <c r="A131" s="1">
        <f>'Salary and Rating'!A132</f>
        <v>0</v>
      </c>
      <c r="B131" s="1">
        <f>'Salary and Rating'!B132</f>
        <v>0</v>
      </c>
      <c r="C131" s="13">
        <f ca="1">'2013-2014'!AF131</f>
        <v>0</v>
      </c>
      <c r="D131" s="44">
        <f ca="1">IF('2013-2014'!G131=0,0,'2013-2014'!D131+1)</f>
        <v>0</v>
      </c>
      <c r="E131" s="5">
        <f>'2012-2013'!E131</f>
        <v>0</v>
      </c>
      <c r="F131" s="42">
        <f ca="1">IF('Salary and Rating'!G132=1,VLOOKUP(D131,'Attrition Probabilities'!$A$5:$E$45,2,TRUE),IF('Salary and Rating'!G132=2,VLOOKUP(D131,'Attrition Probabilities'!$A$5:$E$45,3,TRUE),IF('Salary and Rating'!G132=3,VLOOKUP(D131,'Attrition Probabilities'!$A$5:$E$45,4,TRUE),IF('Salary and Rating'!G132=4,VLOOKUP(D131,'Attrition Probabilities'!$A$5:$E$45,5,TRUE),0))))</f>
        <v>0</v>
      </c>
      <c r="G131" s="5">
        <f t="shared" ca="1" si="6"/>
        <v>0</v>
      </c>
      <c r="H131" s="5">
        <f t="shared" ca="1" si="7"/>
        <v>0</v>
      </c>
      <c r="I131" s="5">
        <f ca="1">IF(E131=0,0,IF(RAND()&lt;'Demand Component Probability'!$B$4,1,0))</f>
        <v>0</v>
      </c>
      <c r="J131" s="5">
        <f ca="1">IF(E131=0,0,IF(RAND()&lt;'Demand Component Probability'!$B$6,1,0))</f>
        <v>0</v>
      </c>
      <c r="K131" s="5">
        <f ca="1">'Salary and Rating'!M132</f>
        <v>0</v>
      </c>
      <c r="L131" s="5">
        <f ca="1">IFERROR(IF(VLOOKUP(K131,Inputs!$A$20:$G$29,3,FALSE)="Stipend Award",VLOOKUP(K131,Inputs!$A$7:$G$16,3,FALSE),0),0)</f>
        <v>0</v>
      </c>
      <c r="M131" s="5">
        <f ca="1">IFERROR(IF(VLOOKUP(K131,Inputs!$A$20:$G$29,4,FALSE)="Stipend Award",VLOOKUP(K131,Inputs!$A$7:$G$16,4,FALSE),0),0)</f>
        <v>0</v>
      </c>
      <c r="N131" s="5">
        <f ca="1">IFERROR(IF(H131=1,IF(VLOOKUP(K131,Inputs!$A$20:$G$29,5,FALSE)="Stipend Award",VLOOKUP(K131,Inputs!$A$7:$G$16,5,FALSE),0),0),0)</f>
        <v>0</v>
      </c>
      <c r="O131" s="5">
        <f ca="1">IFERROR(IF(I131=1,IF(VLOOKUP(K131,Inputs!$A$20:$G$29,6,FALSE)="Stipend Award",VLOOKUP(K131,Inputs!$A$7:$G$16,6,FALSE),0),0),0)</f>
        <v>0</v>
      </c>
      <c r="P131" s="5">
        <f ca="1">IFERROR(IF(J131=1,IF(VLOOKUP(K131,Inputs!$A$20:$G$29,7,FALSE)="Stipend Award",VLOOKUP(K131,Inputs!$A$7:$G$16,7,FALSE),0),0),0)</f>
        <v>0</v>
      </c>
      <c r="Q131" s="5">
        <f ca="1">IFERROR(IF(VLOOKUP(K131,Inputs!$A$20:$G$29,3,FALSE)="Base Increase",VLOOKUP(K131,Inputs!$A$7:$G$16,3,FALSE),0),0)</f>
        <v>0</v>
      </c>
      <c r="R131" s="5">
        <f ca="1">IFERROR(IF(VLOOKUP(K131,Inputs!$A$20:$G$29,4,FALSE)="Base Increase",VLOOKUP(K131,Inputs!$A$7:$G$16,4,FALSE),0),0)</f>
        <v>0</v>
      </c>
      <c r="S131" s="5">
        <f ca="1">IFERROR(IF(H131=1,IF(VLOOKUP(K131,Inputs!$A$20:$G$29,5,FALSE)="Base Increase",VLOOKUP(K131,Inputs!$A$7:$G$16,5,FALSE),0),0),0)</f>
        <v>0</v>
      </c>
      <c r="T131" s="5">
        <f ca="1">IFERROR(IF(I131=1,IF(VLOOKUP(K131,Inputs!$A$20:$G$29,6,FALSE)="Base Increase",VLOOKUP(K131,Inputs!$A$7:$G$16,6,FALSE),0),0),0)</f>
        <v>0</v>
      </c>
      <c r="U131" s="5">
        <f ca="1">IFERROR(IF(J131=1,IF(VLOOKUP(K131,Inputs!$A$20:$G$29,7,FALSE)="Base Increase",VLOOKUP(K131,Inputs!$A$7:$G$16,7,FALSE),0),0),0)</f>
        <v>0</v>
      </c>
      <c r="V131" s="5">
        <f t="shared" ca="1" si="8"/>
        <v>0</v>
      </c>
      <c r="W131" s="5">
        <f t="shared" ca="1" si="9"/>
        <v>0</v>
      </c>
      <c r="X131" s="5">
        <f t="shared" ca="1" si="10"/>
        <v>0</v>
      </c>
      <c r="Y131" s="5">
        <f t="shared" ca="1" si="11"/>
        <v>0</v>
      </c>
      <c r="Z131" s="5">
        <f ca="1">IF(AND(K131&lt;=4,X131&gt;Inputs!$B$32),MAX(C131,Inputs!$B$32),X131)</f>
        <v>0</v>
      </c>
      <c r="AA131" s="5">
        <f ca="1">IF(AND(K131&lt;=4,Y131&gt;Inputs!$B$32),MAX(C131,Inputs!$B$32),Y131)</f>
        <v>0</v>
      </c>
      <c r="AB131" s="5">
        <f ca="1">IF(AND(K131&lt;=7,Z131&gt;Inputs!$B$33),MAX(C131,Inputs!$B$33),Z131)</f>
        <v>0</v>
      </c>
      <c r="AC131" s="5">
        <f ca="1">IF(Y131&gt;Inputs!$B$34,Inputs!$B$34,AA131)</f>
        <v>0</v>
      </c>
      <c r="AD131" s="5">
        <f ca="1">IF(AB131&gt;Inputs!$B$34,Inputs!$B$34,AB131)</f>
        <v>0</v>
      </c>
      <c r="AE131" s="5">
        <f ca="1">IF(AC131&gt;Inputs!$B$34,Inputs!$B$34,AC131)</f>
        <v>0</v>
      </c>
      <c r="AF131" s="11">
        <f ca="1">IF(AND(E131=1,G131=0),Inputs!$B$3,AD131)</f>
        <v>0</v>
      </c>
      <c r="AG131" s="11">
        <f ca="1">IF(AND(E131=1,G131=0),Inputs!$B$3,AE131)</f>
        <v>0</v>
      </c>
    </row>
    <row r="132" spans="1:33" x14ac:dyDescent="0.25">
      <c r="A132" s="1">
        <f>'Salary and Rating'!A133</f>
        <v>0</v>
      </c>
      <c r="B132" s="1">
        <f>'Salary and Rating'!B133</f>
        <v>0</v>
      </c>
      <c r="C132" s="13">
        <f ca="1">'2013-2014'!AF132</f>
        <v>0</v>
      </c>
      <c r="D132" s="44">
        <f ca="1">IF('2013-2014'!G132=0,0,'2013-2014'!D132+1)</f>
        <v>0</v>
      </c>
      <c r="E132" s="5">
        <f>'2012-2013'!E132</f>
        <v>0</v>
      </c>
      <c r="F132" s="42">
        <f ca="1">IF('Salary and Rating'!G133=1,VLOOKUP(D132,'Attrition Probabilities'!$A$5:$E$45,2,TRUE),IF('Salary and Rating'!G133=2,VLOOKUP(D132,'Attrition Probabilities'!$A$5:$E$45,3,TRUE),IF('Salary and Rating'!G133=3,VLOOKUP(D132,'Attrition Probabilities'!$A$5:$E$45,4,TRUE),IF('Salary and Rating'!G133=4,VLOOKUP(D132,'Attrition Probabilities'!$A$5:$E$45,5,TRUE),0))))</f>
        <v>0</v>
      </c>
      <c r="G132" s="5">
        <f t="shared" ca="1" si="6"/>
        <v>0</v>
      </c>
      <c r="H132" s="5">
        <f t="shared" ca="1" si="7"/>
        <v>0</v>
      </c>
      <c r="I132" s="5">
        <f ca="1">IF(E132=0,0,IF(RAND()&lt;'Demand Component Probability'!$B$4,1,0))</f>
        <v>0</v>
      </c>
      <c r="J132" s="5">
        <f ca="1">IF(E132=0,0,IF(RAND()&lt;'Demand Component Probability'!$B$6,1,0))</f>
        <v>0</v>
      </c>
      <c r="K132" s="5">
        <f ca="1">'Salary and Rating'!M133</f>
        <v>0</v>
      </c>
      <c r="L132" s="5">
        <f ca="1">IFERROR(IF(VLOOKUP(K132,Inputs!$A$20:$G$29,3,FALSE)="Stipend Award",VLOOKUP(K132,Inputs!$A$7:$G$16,3,FALSE),0),0)</f>
        <v>0</v>
      </c>
      <c r="M132" s="5">
        <f ca="1">IFERROR(IF(VLOOKUP(K132,Inputs!$A$20:$G$29,4,FALSE)="Stipend Award",VLOOKUP(K132,Inputs!$A$7:$G$16,4,FALSE),0),0)</f>
        <v>0</v>
      </c>
      <c r="N132" s="5">
        <f ca="1">IFERROR(IF(H132=1,IF(VLOOKUP(K132,Inputs!$A$20:$G$29,5,FALSE)="Stipend Award",VLOOKUP(K132,Inputs!$A$7:$G$16,5,FALSE),0),0),0)</f>
        <v>0</v>
      </c>
      <c r="O132" s="5">
        <f ca="1">IFERROR(IF(I132=1,IF(VLOOKUP(K132,Inputs!$A$20:$G$29,6,FALSE)="Stipend Award",VLOOKUP(K132,Inputs!$A$7:$G$16,6,FALSE),0),0),0)</f>
        <v>0</v>
      </c>
      <c r="P132" s="5">
        <f ca="1">IFERROR(IF(J132=1,IF(VLOOKUP(K132,Inputs!$A$20:$G$29,7,FALSE)="Stipend Award",VLOOKUP(K132,Inputs!$A$7:$G$16,7,FALSE),0),0),0)</f>
        <v>0</v>
      </c>
      <c r="Q132" s="5">
        <f ca="1">IFERROR(IF(VLOOKUP(K132,Inputs!$A$20:$G$29,3,FALSE)="Base Increase",VLOOKUP(K132,Inputs!$A$7:$G$16,3,FALSE),0),0)</f>
        <v>0</v>
      </c>
      <c r="R132" s="5">
        <f ca="1">IFERROR(IF(VLOOKUP(K132,Inputs!$A$20:$G$29,4,FALSE)="Base Increase",VLOOKUP(K132,Inputs!$A$7:$G$16,4,FALSE),0),0)</f>
        <v>0</v>
      </c>
      <c r="S132" s="5">
        <f ca="1">IFERROR(IF(H132=1,IF(VLOOKUP(K132,Inputs!$A$20:$G$29,5,FALSE)="Base Increase",VLOOKUP(K132,Inputs!$A$7:$G$16,5,FALSE),0),0),0)</f>
        <v>0</v>
      </c>
      <c r="T132" s="5">
        <f ca="1">IFERROR(IF(I132=1,IF(VLOOKUP(K132,Inputs!$A$20:$G$29,6,FALSE)="Base Increase",VLOOKUP(K132,Inputs!$A$7:$G$16,6,FALSE),0),0),0)</f>
        <v>0</v>
      </c>
      <c r="U132" s="5">
        <f ca="1">IFERROR(IF(J132=1,IF(VLOOKUP(K132,Inputs!$A$20:$G$29,7,FALSE)="Base Increase",VLOOKUP(K132,Inputs!$A$7:$G$16,7,FALSE),0),0),0)</f>
        <v>0</v>
      </c>
      <c r="V132" s="5">
        <f t="shared" ca="1" si="8"/>
        <v>0</v>
      </c>
      <c r="W132" s="5">
        <f t="shared" ca="1" si="9"/>
        <v>0</v>
      </c>
      <c r="X132" s="5">
        <f t="shared" ca="1" si="10"/>
        <v>0</v>
      </c>
      <c r="Y132" s="5">
        <f t="shared" ca="1" si="11"/>
        <v>0</v>
      </c>
      <c r="Z132" s="5">
        <f ca="1">IF(AND(K132&lt;=4,X132&gt;Inputs!$B$32),MAX(C132,Inputs!$B$32),X132)</f>
        <v>0</v>
      </c>
      <c r="AA132" s="5">
        <f ca="1">IF(AND(K132&lt;=4,Y132&gt;Inputs!$B$32),MAX(C132,Inputs!$B$32),Y132)</f>
        <v>0</v>
      </c>
      <c r="AB132" s="5">
        <f ca="1">IF(AND(K132&lt;=7,Z132&gt;Inputs!$B$33),MAX(C132,Inputs!$B$33),Z132)</f>
        <v>0</v>
      </c>
      <c r="AC132" s="5">
        <f ca="1">IF(Y132&gt;Inputs!$B$34,Inputs!$B$34,AA132)</f>
        <v>0</v>
      </c>
      <c r="AD132" s="5">
        <f ca="1">IF(AB132&gt;Inputs!$B$34,Inputs!$B$34,AB132)</f>
        <v>0</v>
      </c>
      <c r="AE132" s="5">
        <f ca="1">IF(AC132&gt;Inputs!$B$34,Inputs!$B$34,AC132)</f>
        <v>0</v>
      </c>
      <c r="AF132" s="11">
        <f ca="1">IF(AND(E132=1,G132=0),Inputs!$B$3,AD132)</f>
        <v>0</v>
      </c>
      <c r="AG132" s="11">
        <f ca="1">IF(AND(E132=1,G132=0),Inputs!$B$3,AE132)</f>
        <v>0</v>
      </c>
    </row>
    <row r="133" spans="1:33" x14ac:dyDescent="0.25">
      <c r="A133" s="1">
        <f>'Salary and Rating'!A134</f>
        <v>0</v>
      </c>
      <c r="B133" s="1">
        <f>'Salary and Rating'!B134</f>
        <v>0</v>
      </c>
      <c r="C133" s="13">
        <f ca="1">'2013-2014'!AF133</f>
        <v>0</v>
      </c>
      <c r="D133" s="44">
        <f ca="1">IF('2013-2014'!G133=0,0,'2013-2014'!D133+1)</f>
        <v>0</v>
      </c>
      <c r="E133" s="5">
        <f>'2012-2013'!E133</f>
        <v>0</v>
      </c>
      <c r="F133" s="42">
        <f ca="1">IF('Salary and Rating'!G134=1,VLOOKUP(D133,'Attrition Probabilities'!$A$5:$E$45,2,TRUE),IF('Salary and Rating'!G134=2,VLOOKUP(D133,'Attrition Probabilities'!$A$5:$E$45,3,TRUE),IF('Salary and Rating'!G134=3,VLOOKUP(D133,'Attrition Probabilities'!$A$5:$E$45,4,TRUE),IF('Salary and Rating'!G134=4,VLOOKUP(D133,'Attrition Probabilities'!$A$5:$E$45,5,TRUE),0))))</f>
        <v>0</v>
      </c>
      <c r="G133" s="5">
        <f t="shared" ref="G133:G196" ca="1" si="12">IF(E133=0,0,IF(RAND()&lt;F133,0,1))</f>
        <v>0</v>
      </c>
      <c r="H133" s="5">
        <f t="shared" ref="H133:H196" ca="1" si="13">IF(E133=0,0,IF(RAND()&lt;F133,0,1))</f>
        <v>0</v>
      </c>
      <c r="I133" s="5">
        <f ca="1">IF(E133=0,0,IF(RAND()&lt;'Demand Component Probability'!$B$4,1,0))</f>
        <v>0</v>
      </c>
      <c r="J133" s="5">
        <f ca="1">IF(E133=0,0,IF(RAND()&lt;'Demand Component Probability'!$B$6,1,0))</f>
        <v>0</v>
      </c>
      <c r="K133" s="5">
        <f ca="1">'Salary and Rating'!M134</f>
        <v>0</v>
      </c>
      <c r="L133" s="5">
        <f ca="1">IFERROR(IF(VLOOKUP(K133,Inputs!$A$20:$G$29,3,FALSE)="Stipend Award",VLOOKUP(K133,Inputs!$A$7:$G$16,3,FALSE),0),0)</f>
        <v>0</v>
      </c>
      <c r="M133" s="5">
        <f ca="1">IFERROR(IF(VLOOKUP(K133,Inputs!$A$20:$G$29,4,FALSE)="Stipend Award",VLOOKUP(K133,Inputs!$A$7:$G$16,4,FALSE),0),0)</f>
        <v>0</v>
      </c>
      <c r="N133" s="5">
        <f ca="1">IFERROR(IF(H133=1,IF(VLOOKUP(K133,Inputs!$A$20:$G$29,5,FALSE)="Stipend Award",VLOOKUP(K133,Inputs!$A$7:$G$16,5,FALSE),0),0),0)</f>
        <v>0</v>
      </c>
      <c r="O133" s="5">
        <f ca="1">IFERROR(IF(I133=1,IF(VLOOKUP(K133,Inputs!$A$20:$G$29,6,FALSE)="Stipend Award",VLOOKUP(K133,Inputs!$A$7:$G$16,6,FALSE),0),0),0)</f>
        <v>0</v>
      </c>
      <c r="P133" s="5">
        <f ca="1">IFERROR(IF(J133=1,IF(VLOOKUP(K133,Inputs!$A$20:$G$29,7,FALSE)="Stipend Award",VLOOKUP(K133,Inputs!$A$7:$G$16,7,FALSE),0),0),0)</f>
        <v>0</v>
      </c>
      <c r="Q133" s="5">
        <f ca="1">IFERROR(IF(VLOOKUP(K133,Inputs!$A$20:$G$29,3,FALSE)="Base Increase",VLOOKUP(K133,Inputs!$A$7:$G$16,3,FALSE),0),0)</f>
        <v>0</v>
      </c>
      <c r="R133" s="5">
        <f ca="1">IFERROR(IF(VLOOKUP(K133,Inputs!$A$20:$G$29,4,FALSE)="Base Increase",VLOOKUP(K133,Inputs!$A$7:$G$16,4,FALSE),0),0)</f>
        <v>0</v>
      </c>
      <c r="S133" s="5">
        <f ca="1">IFERROR(IF(H133=1,IF(VLOOKUP(K133,Inputs!$A$20:$G$29,5,FALSE)="Base Increase",VLOOKUP(K133,Inputs!$A$7:$G$16,5,FALSE),0),0),0)</f>
        <v>0</v>
      </c>
      <c r="T133" s="5">
        <f ca="1">IFERROR(IF(I133=1,IF(VLOOKUP(K133,Inputs!$A$20:$G$29,6,FALSE)="Base Increase",VLOOKUP(K133,Inputs!$A$7:$G$16,6,FALSE),0),0),0)</f>
        <v>0</v>
      </c>
      <c r="U133" s="5">
        <f ca="1">IFERROR(IF(J133=1,IF(VLOOKUP(K133,Inputs!$A$20:$G$29,7,FALSE)="Base Increase",VLOOKUP(K133,Inputs!$A$7:$G$16,7,FALSE),0),0),0)</f>
        <v>0</v>
      </c>
      <c r="V133" s="5">
        <f t="shared" ref="V133:V196" ca="1" si="14">SUM(L133:P133)</f>
        <v>0</v>
      </c>
      <c r="W133" s="5">
        <f t="shared" ref="W133:W196" ca="1" si="15">SUM(Q133:U133)</f>
        <v>0</v>
      </c>
      <c r="X133" s="5">
        <f t="shared" ref="X133:X196" ca="1" si="16">W133+C133</f>
        <v>0</v>
      </c>
      <c r="Y133" s="5">
        <f t="shared" ref="Y133:Y196" ca="1" si="17">W133+V133+C133</f>
        <v>0</v>
      </c>
      <c r="Z133" s="5">
        <f ca="1">IF(AND(K133&lt;=4,X133&gt;Inputs!$B$32),MAX(C133,Inputs!$B$32),X133)</f>
        <v>0</v>
      </c>
      <c r="AA133" s="5">
        <f ca="1">IF(AND(K133&lt;=4,Y133&gt;Inputs!$B$32),MAX(C133,Inputs!$B$32),Y133)</f>
        <v>0</v>
      </c>
      <c r="AB133" s="5">
        <f ca="1">IF(AND(K133&lt;=7,Z133&gt;Inputs!$B$33),MAX(C133,Inputs!$B$33),Z133)</f>
        <v>0</v>
      </c>
      <c r="AC133" s="5">
        <f ca="1">IF(Y133&gt;Inputs!$B$34,Inputs!$B$34,AA133)</f>
        <v>0</v>
      </c>
      <c r="AD133" s="5">
        <f ca="1">IF(AB133&gt;Inputs!$B$34,Inputs!$B$34,AB133)</f>
        <v>0</v>
      </c>
      <c r="AE133" s="5">
        <f ca="1">IF(AC133&gt;Inputs!$B$34,Inputs!$B$34,AC133)</f>
        <v>0</v>
      </c>
      <c r="AF133" s="11">
        <f ca="1">IF(AND(E133=1,G133=0),Inputs!$B$3,AD133)</f>
        <v>0</v>
      </c>
      <c r="AG133" s="11">
        <f ca="1">IF(AND(E133=1,G133=0),Inputs!$B$3,AE133)</f>
        <v>0</v>
      </c>
    </row>
    <row r="134" spans="1:33" x14ac:dyDescent="0.25">
      <c r="A134" s="1">
        <f>'Salary and Rating'!A135</f>
        <v>0</v>
      </c>
      <c r="B134" s="1">
        <f>'Salary and Rating'!B135</f>
        <v>0</v>
      </c>
      <c r="C134" s="13">
        <f ca="1">'2013-2014'!AF134</f>
        <v>0</v>
      </c>
      <c r="D134" s="44">
        <f ca="1">IF('2013-2014'!G134=0,0,'2013-2014'!D134+1)</f>
        <v>0</v>
      </c>
      <c r="E134" s="5">
        <f>'2012-2013'!E134</f>
        <v>0</v>
      </c>
      <c r="F134" s="42">
        <f ca="1">IF('Salary and Rating'!G135=1,VLOOKUP(D134,'Attrition Probabilities'!$A$5:$E$45,2,TRUE),IF('Salary and Rating'!G135=2,VLOOKUP(D134,'Attrition Probabilities'!$A$5:$E$45,3,TRUE),IF('Salary and Rating'!G135=3,VLOOKUP(D134,'Attrition Probabilities'!$A$5:$E$45,4,TRUE),IF('Salary and Rating'!G135=4,VLOOKUP(D134,'Attrition Probabilities'!$A$5:$E$45,5,TRUE),0))))</f>
        <v>0</v>
      </c>
      <c r="G134" s="5">
        <f t="shared" ca="1" si="12"/>
        <v>0</v>
      </c>
      <c r="H134" s="5">
        <f t="shared" ca="1" si="13"/>
        <v>0</v>
      </c>
      <c r="I134" s="5">
        <f ca="1">IF(E134=0,0,IF(RAND()&lt;'Demand Component Probability'!$B$4,1,0))</f>
        <v>0</v>
      </c>
      <c r="J134" s="5">
        <f ca="1">IF(E134=0,0,IF(RAND()&lt;'Demand Component Probability'!$B$6,1,0))</f>
        <v>0</v>
      </c>
      <c r="K134" s="5">
        <f ca="1">'Salary and Rating'!M135</f>
        <v>0</v>
      </c>
      <c r="L134" s="5">
        <f ca="1">IFERROR(IF(VLOOKUP(K134,Inputs!$A$20:$G$29,3,FALSE)="Stipend Award",VLOOKUP(K134,Inputs!$A$7:$G$16,3,FALSE),0),0)</f>
        <v>0</v>
      </c>
      <c r="M134" s="5">
        <f ca="1">IFERROR(IF(VLOOKUP(K134,Inputs!$A$20:$G$29,4,FALSE)="Stipend Award",VLOOKUP(K134,Inputs!$A$7:$G$16,4,FALSE),0),0)</f>
        <v>0</v>
      </c>
      <c r="N134" s="5">
        <f ca="1">IFERROR(IF(H134=1,IF(VLOOKUP(K134,Inputs!$A$20:$G$29,5,FALSE)="Stipend Award",VLOOKUP(K134,Inputs!$A$7:$G$16,5,FALSE),0),0),0)</f>
        <v>0</v>
      </c>
      <c r="O134" s="5">
        <f ca="1">IFERROR(IF(I134=1,IF(VLOOKUP(K134,Inputs!$A$20:$G$29,6,FALSE)="Stipend Award",VLOOKUP(K134,Inputs!$A$7:$G$16,6,FALSE),0),0),0)</f>
        <v>0</v>
      </c>
      <c r="P134" s="5">
        <f ca="1">IFERROR(IF(J134=1,IF(VLOOKUP(K134,Inputs!$A$20:$G$29,7,FALSE)="Stipend Award",VLOOKUP(K134,Inputs!$A$7:$G$16,7,FALSE),0),0),0)</f>
        <v>0</v>
      </c>
      <c r="Q134" s="5">
        <f ca="1">IFERROR(IF(VLOOKUP(K134,Inputs!$A$20:$G$29,3,FALSE)="Base Increase",VLOOKUP(K134,Inputs!$A$7:$G$16,3,FALSE),0),0)</f>
        <v>0</v>
      </c>
      <c r="R134" s="5">
        <f ca="1">IFERROR(IF(VLOOKUP(K134,Inputs!$A$20:$G$29,4,FALSE)="Base Increase",VLOOKUP(K134,Inputs!$A$7:$G$16,4,FALSE),0),0)</f>
        <v>0</v>
      </c>
      <c r="S134" s="5">
        <f ca="1">IFERROR(IF(H134=1,IF(VLOOKUP(K134,Inputs!$A$20:$G$29,5,FALSE)="Base Increase",VLOOKUP(K134,Inputs!$A$7:$G$16,5,FALSE),0),0),0)</f>
        <v>0</v>
      </c>
      <c r="T134" s="5">
        <f ca="1">IFERROR(IF(I134=1,IF(VLOOKUP(K134,Inputs!$A$20:$G$29,6,FALSE)="Base Increase",VLOOKUP(K134,Inputs!$A$7:$G$16,6,FALSE),0),0),0)</f>
        <v>0</v>
      </c>
      <c r="U134" s="5">
        <f ca="1">IFERROR(IF(J134=1,IF(VLOOKUP(K134,Inputs!$A$20:$G$29,7,FALSE)="Base Increase",VLOOKUP(K134,Inputs!$A$7:$G$16,7,FALSE),0),0),0)</f>
        <v>0</v>
      </c>
      <c r="V134" s="5">
        <f t="shared" ca="1" si="14"/>
        <v>0</v>
      </c>
      <c r="W134" s="5">
        <f t="shared" ca="1" si="15"/>
        <v>0</v>
      </c>
      <c r="X134" s="5">
        <f t="shared" ca="1" si="16"/>
        <v>0</v>
      </c>
      <c r="Y134" s="5">
        <f t="shared" ca="1" si="17"/>
        <v>0</v>
      </c>
      <c r="Z134" s="5">
        <f ca="1">IF(AND(K134&lt;=4,X134&gt;Inputs!$B$32),MAX(C134,Inputs!$B$32),X134)</f>
        <v>0</v>
      </c>
      <c r="AA134" s="5">
        <f ca="1">IF(AND(K134&lt;=4,Y134&gt;Inputs!$B$32),MAX(C134,Inputs!$B$32),Y134)</f>
        <v>0</v>
      </c>
      <c r="AB134" s="5">
        <f ca="1">IF(AND(K134&lt;=7,Z134&gt;Inputs!$B$33),MAX(C134,Inputs!$B$33),Z134)</f>
        <v>0</v>
      </c>
      <c r="AC134" s="5">
        <f ca="1">IF(Y134&gt;Inputs!$B$34,Inputs!$B$34,AA134)</f>
        <v>0</v>
      </c>
      <c r="AD134" s="5">
        <f ca="1">IF(AB134&gt;Inputs!$B$34,Inputs!$B$34,AB134)</f>
        <v>0</v>
      </c>
      <c r="AE134" s="5">
        <f ca="1">IF(AC134&gt;Inputs!$B$34,Inputs!$B$34,AC134)</f>
        <v>0</v>
      </c>
      <c r="AF134" s="11">
        <f ca="1">IF(AND(E134=1,G134=0),Inputs!$B$3,AD134)</f>
        <v>0</v>
      </c>
      <c r="AG134" s="11">
        <f ca="1">IF(AND(E134=1,G134=0),Inputs!$B$3,AE134)</f>
        <v>0</v>
      </c>
    </row>
    <row r="135" spans="1:33" x14ac:dyDescent="0.25">
      <c r="A135" s="1">
        <f>'Salary and Rating'!A136</f>
        <v>0</v>
      </c>
      <c r="B135" s="1">
        <f>'Salary and Rating'!B136</f>
        <v>0</v>
      </c>
      <c r="C135" s="13">
        <f ca="1">'2013-2014'!AF135</f>
        <v>0</v>
      </c>
      <c r="D135" s="44">
        <f ca="1">IF('2013-2014'!G135=0,0,'2013-2014'!D135+1)</f>
        <v>0</v>
      </c>
      <c r="E135" s="5">
        <f>'2012-2013'!E135</f>
        <v>0</v>
      </c>
      <c r="F135" s="42">
        <f ca="1">IF('Salary and Rating'!G136=1,VLOOKUP(D135,'Attrition Probabilities'!$A$5:$E$45,2,TRUE),IF('Salary and Rating'!G136=2,VLOOKUP(D135,'Attrition Probabilities'!$A$5:$E$45,3,TRUE),IF('Salary and Rating'!G136=3,VLOOKUP(D135,'Attrition Probabilities'!$A$5:$E$45,4,TRUE),IF('Salary and Rating'!G136=4,VLOOKUP(D135,'Attrition Probabilities'!$A$5:$E$45,5,TRUE),0))))</f>
        <v>0</v>
      </c>
      <c r="G135" s="5">
        <f t="shared" ca="1" si="12"/>
        <v>0</v>
      </c>
      <c r="H135" s="5">
        <f t="shared" ca="1" si="13"/>
        <v>0</v>
      </c>
      <c r="I135" s="5">
        <f ca="1">IF(E135=0,0,IF(RAND()&lt;'Demand Component Probability'!$B$4,1,0))</f>
        <v>0</v>
      </c>
      <c r="J135" s="5">
        <f ca="1">IF(E135=0,0,IF(RAND()&lt;'Demand Component Probability'!$B$6,1,0))</f>
        <v>0</v>
      </c>
      <c r="K135" s="5">
        <f ca="1">'Salary and Rating'!M136</f>
        <v>0</v>
      </c>
      <c r="L135" s="5">
        <f ca="1">IFERROR(IF(VLOOKUP(K135,Inputs!$A$20:$G$29,3,FALSE)="Stipend Award",VLOOKUP(K135,Inputs!$A$7:$G$16,3,FALSE),0),0)</f>
        <v>0</v>
      </c>
      <c r="M135" s="5">
        <f ca="1">IFERROR(IF(VLOOKUP(K135,Inputs!$A$20:$G$29,4,FALSE)="Stipend Award",VLOOKUP(K135,Inputs!$A$7:$G$16,4,FALSE),0),0)</f>
        <v>0</v>
      </c>
      <c r="N135" s="5">
        <f ca="1">IFERROR(IF(H135=1,IF(VLOOKUP(K135,Inputs!$A$20:$G$29,5,FALSE)="Stipend Award",VLOOKUP(K135,Inputs!$A$7:$G$16,5,FALSE),0),0),0)</f>
        <v>0</v>
      </c>
      <c r="O135" s="5">
        <f ca="1">IFERROR(IF(I135=1,IF(VLOOKUP(K135,Inputs!$A$20:$G$29,6,FALSE)="Stipend Award",VLOOKUP(K135,Inputs!$A$7:$G$16,6,FALSE),0),0),0)</f>
        <v>0</v>
      </c>
      <c r="P135" s="5">
        <f ca="1">IFERROR(IF(J135=1,IF(VLOOKUP(K135,Inputs!$A$20:$G$29,7,FALSE)="Stipend Award",VLOOKUP(K135,Inputs!$A$7:$G$16,7,FALSE),0),0),0)</f>
        <v>0</v>
      </c>
      <c r="Q135" s="5">
        <f ca="1">IFERROR(IF(VLOOKUP(K135,Inputs!$A$20:$G$29,3,FALSE)="Base Increase",VLOOKUP(K135,Inputs!$A$7:$G$16,3,FALSE),0),0)</f>
        <v>0</v>
      </c>
      <c r="R135" s="5">
        <f ca="1">IFERROR(IF(VLOOKUP(K135,Inputs!$A$20:$G$29,4,FALSE)="Base Increase",VLOOKUP(K135,Inputs!$A$7:$G$16,4,FALSE),0),0)</f>
        <v>0</v>
      </c>
      <c r="S135" s="5">
        <f ca="1">IFERROR(IF(H135=1,IF(VLOOKUP(K135,Inputs!$A$20:$G$29,5,FALSE)="Base Increase",VLOOKUP(K135,Inputs!$A$7:$G$16,5,FALSE),0),0),0)</f>
        <v>0</v>
      </c>
      <c r="T135" s="5">
        <f ca="1">IFERROR(IF(I135=1,IF(VLOOKUP(K135,Inputs!$A$20:$G$29,6,FALSE)="Base Increase",VLOOKUP(K135,Inputs!$A$7:$G$16,6,FALSE),0),0),0)</f>
        <v>0</v>
      </c>
      <c r="U135" s="5">
        <f ca="1">IFERROR(IF(J135=1,IF(VLOOKUP(K135,Inputs!$A$20:$G$29,7,FALSE)="Base Increase",VLOOKUP(K135,Inputs!$A$7:$G$16,7,FALSE),0),0),0)</f>
        <v>0</v>
      </c>
      <c r="V135" s="5">
        <f t="shared" ca="1" si="14"/>
        <v>0</v>
      </c>
      <c r="W135" s="5">
        <f t="shared" ca="1" si="15"/>
        <v>0</v>
      </c>
      <c r="X135" s="5">
        <f t="shared" ca="1" si="16"/>
        <v>0</v>
      </c>
      <c r="Y135" s="5">
        <f t="shared" ca="1" si="17"/>
        <v>0</v>
      </c>
      <c r="Z135" s="5">
        <f ca="1">IF(AND(K135&lt;=4,X135&gt;Inputs!$B$32),MAX(C135,Inputs!$B$32),X135)</f>
        <v>0</v>
      </c>
      <c r="AA135" s="5">
        <f ca="1">IF(AND(K135&lt;=4,Y135&gt;Inputs!$B$32),MAX(C135,Inputs!$B$32),Y135)</f>
        <v>0</v>
      </c>
      <c r="AB135" s="5">
        <f ca="1">IF(AND(K135&lt;=7,Z135&gt;Inputs!$B$33),MAX(C135,Inputs!$B$33),Z135)</f>
        <v>0</v>
      </c>
      <c r="AC135" s="5">
        <f ca="1">IF(Y135&gt;Inputs!$B$34,Inputs!$B$34,AA135)</f>
        <v>0</v>
      </c>
      <c r="AD135" s="5">
        <f ca="1">IF(AB135&gt;Inputs!$B$34,Inputs!$B$34,AB135)</f>
        <v>0</v>
      </c>
      <c r="AE135" s="5">
        <f ca="1">IF(AC135&gt;Inputs!$B$34,Inputs!$B$34,AC135)</f>
        <v>0</v>
      </c>
      <c r="AF135" s="11">
        <f ca="1">IF(AND(E135=1,G135=0),Inputs!$B$3,AD135)</f>
        <v>0</v>
      </c>
      <c r="AG135" s="11">
        <f ca="1">IF(AND(E135=1,G135=0),Inputs!$B$3,AE135)</f>
        <v>0</v>
      </c>
    </row>
    <row r="136" spans="1:33" x14ac:dyDescent="0.25">
      <c r="A136" s="1">
        <f>'Salary and Rating'!A137</f>
        <v>0</v>
      </c>
      <c r="B136" s="1">
        <f>'Salary and Rating'!B137</f>
        <v>0</v>
      </c>
      <c r="C136" s="13">
        <f ca="1">'2013-2014'!AF136</f>
        <v>0</v>
      </c>
      <c r="D136" s="44">
        <f ca="1">IF('2013-2014'!G136=0,0,'2013-2014'!D136+1)</f>
        <v>0</v>
      </c>
      <c r="E136" s="5">
        <f>'2012-2013'!E136</f>
        <v>0</v>
      </c>
      <c r="F136" s="42">
        <f ca="1">IF('Salary and Rating'!G137=1,VLOOKUP(D136,'Attrition Probabilities'!$A$5:$E$45,2,TRUE),IF('Salary and Rating'!G137=2,VLOOKUP(D136,'Attrition Probabilities'!$A$5:$E$45,3,TRUE),IF('Salary and Rating'!G137=3,VLOOKUP(D136,'Attrition Probabilities'!$A$5:$E$45,4,TRUE),IF('Salary and Rating'!G137=4,VLOOKUP(D136,'Attrition Probabilities'!$A$5:$E$45,5,TRUE),0))))</f>
        <v>0</v>
      </c>
      <c r="G136" s="5">
        <f t="shared" ca="1" si="12"/>
        <v>0</v>
      </c>
      <c r="H136" s="5">
        <f t="shared" ca="1" si="13"/>
        <v>0</v>
      </c>
      <c r="I136" s="5">
        <f ca="1">IF(E136=0,0,IF(RAND()&lt;'Demand Component Probability'!$B$4,1,0))</f>
        <v>0</v>
      </c>
      <c r="J136" s="5">
        <f ca="1">IF(E136=0,0,IF(RAND()&lt;'Demand Component Probability'!$B$6,1,0))</f>
        <v>0</v>
      </c>
      <c r="K136" s="5">
        <f ca="1">'Salary and Rating'!M137</f>
        <v>0</v>
      </c>
      <c r="L136" s="5">
        <f ca="1">IFERROR(IF(VLOOKUP(K136,Inputs!$A$20:$G$29,3,FALSE)="Stipend Award",VLOOKUP(K136,Inputs!$A$7:$G$16,3,FALSE),0),0)</f>
        <v>0</v>
      </c>
      <c r="M136" s="5">
        <f ca="1">IFERROR(IF(VLOOKUP(K136,Inputs!$A$20:$G$29,4,FALSE)="Stipend Award",VLOOKUP(K136,Inputs!$A$7:$G$16,4,FALSE),0),0)</f>
        <v>0</v>
      </c>
      <c r="N136" s="5">
        <f ca="1">IFERROR(IF(H136=1,IF(VLOOKUP(K136,Inputs!$A$20:$G$29,5,FALSE)="Stipend Award",VLOOKUP(K136,Inputs!$A$7:$G$16,5,FALSE),0),0),0)</f>
        <v>0</v>
      </c>
      <c r="O136" s="5">
        <f ca="1">IFERROR(IF(I136=1,IF(VLOOKUP(K136,Inputs!$A$20:$G$29,6,FALSE)="Stipend Award",VLOOKUP(K136,Inputs!$A$7:$G$16,6,FALSE),0),0),0)</f>
        <v>0</v>
      </c>
      <c r="P136" s="5">
        <f ca="1">IFERROR(IF(J136=1,IF(VLOOKUP(K136,Inputs!$A$20:$G$29,7,FALSE)="Stipend Award",VLOOKUP(K136,Inputs!$A$7:$G$16,7,FALSE),0),0),0)</f>
        <v>0</v>
      </c>
      <c r="Q136" s="5">
        <f ca="1">IFERROR(IF(VLOOKUP(K136,Inputs!$A$20:$G$29,3,FALSE)="Base Increase",VLOOKUP(K136,Inputs!$A$7:$G$16,3,FALSE),0),0)</f>
        <v>0</v>
      </c>
      <c r="R136" s="5">
        <f ca="1">IFERROR(IF(VLOOKUP(K136,Inputs!$A$20:$G$29,4,FALSE)="Base Increase",VLOOKUP(K136,Inputs!$A$7:$G$16,4,FALSE),0),0)</f>
        <v>0</v>
      </c>
      <c r="S136" s="5">
        <f ca="1">IFERROR(IF(H136=1,IF(VLOOKUP(K136,Inputs!$A$20:$G$29,5,FALSE)="Base Increase",VLOOKUP(K136,Inputs!$A$7:$G$16,5,FALSE),0),0),0)</f>
        <v>0</v>
      </c>
      <c r="T136" s="5">
        <f ca="1">IFERROR(IF(I136=1,IF(VLOOKUP(K136,Inputs!$A$20:$G$29,6,FALSE)="Base Increase",VLOOKUP(K136,Inputs!$A$7:$G$16,6,FALSE),0),0),0)</f>
        <v>0</v>
      </c>
      <c r="U136" s="5">
        <f ca="1">IFERROR(IF(J136=1,IF(VLOOKUP(K136,Inputs!$A$20:$G$29,7,FALSE)="Base Increase",VLOOKUP(K136,Inputs!$A$7:$G$16,7,FALSE),0),0),0)</f>
        <v>0</v>
      </c>
      <c r="V136" s="5">
        <f t="shared" ca="1" si="14"/>
        <v>0</v>
      </c>
      <c r="W136" s="5">
        <f t="shared" ca="1" si="15"/>
        <v>0</v>
      </c>
      <c r="X136" s="5">
        <f t="shared" ca="1" si="16"/>
        <v>0</v>
      </c>
      <c r="Y136" s="5">
        <f t="shared" ca="1" si="17"/>
        <v>0</v>
      </c>
      <c r="Z136" s="5">
        <f ca="1">IF(AND(K136&lt;=4,X136&gt;Inputs!$B$32),MAX(C136,Inputs!$B$32),X136)</f>
        <v>0</v>
      </c>
      <c r="AA136" s="5">
        <f ca="1">IF(AND(K136&lt;=4,Y136&gt;Inputs!$B$32),MAX(C136,Inputs!$B$32),Y136)</f>
        <v>0</v>
      </c>
      <c r="AB136" s="5">
        <f ca="1">IF(AND(K136&lt;=7,Z136&gt;Inputs!$B$33),MAX(C136,Inputs!$B$33),Z136)</f>
        <v>0</v>
      </c>
      <c r="AC136" s="5">
        <f ca="1">IF(Y136&gt;Inputs!$B$34,Inputs!$B$34,AA136)</f>
        <v>0</v>
      </c>
      <c r="AD136" s="5">
        <f ca="1">IF(AB136&gt;Inputs!$B$34,Inputs!$B$34,AB136)</f>
        <v>0</v>
      </c>
      <c r="AE136" s="5">
        <f ca="1">IF(AC136&gt;Inputs!$B$34,Inputs!$B$34,AC136)</f>
        <v>0</v>
      </c>
      <c r="AF136" s="11">
        <f ca="1">IF(AND(E136=1,G136=0),Inputs!$B$3,AD136)</f>
        <v>0</v>
      </c>
      <c r="AG136" s="11">
        <f ca="1">IF(AND(E136=1,G136=0),Inputs!$B$3,AE136)</f>
        <v>0</v>
      </c>
    </row>
    <row r="137" spans="1:33" x14ac:dyDescent="0.25">
      <c r="A137" s="1">
        <f>'Salary and Rating'!A138</f>
        <v>0</v>
      </c>
      <c r="B137" s="1">
        <f>'Salary and Rating'!B138</f>
        <v>0</v>
      </c>
      <c r="C137" s="13">
        <f ca="1">'2013-2014'!AF137</f>
        <v>0</v>
      </c>
      <c r="D137" s="44">
        <f ca="1">IF('2013-2014'!G137=0,0,'2013-2014'!D137+1)</f>
        <v>0</v>
      </c>
      <c r="E137" s="5">
        <f>'2012-2013'!E137</f>
        <v>0</v>
      </c>
      <c r="F137" s="42">
        <f ca="1">IF('Salary and Rating'!G138=1,VLOOKUP(D137,'Attrition Probabilities'!$A$5:$E$45,2,TRUE),IF('Salary and Rating'!G138=2,VLOOKUP(D137,'Attrition Probabilities'!$A$5:$E$45,3,TRUE),IF('Salary and Rating'!G138=3,VLOOKUP(D137,'Attrition Probabilities'!$A$5:$E$45,4,TRUE),IF('Salary and Rating'!G138=4,VLOOKUP(D137,'Attrition Probabilities'!$A$5:$E$45,5,TRUE),0))))</f>
        <v>0</v>
      </c>
      <c r="G137" s="5">
        <f t="shared" ca="1" si="12"/>
        <v>0</v>
      </c>
      <c r="H137" s="5">
        <f t="shared" ca="1" si="13"/>
        <v>0</v>
      </c>
      <c r="I137" s="5">
        <f ca="1">IF(E137=0,0,IF(RAND()&lt;'Demand Component Probability'!$B$4,1,0))</f>
        <v>0</v>
      </c>
      <c r="J137" s="5">
        <f ca="1">IF(E137=0,0,IF(RAND()&lt;'Demand Component Probability'!$B$6,1,0))</f>
        <v>0</v>
      </c>
      <c r="K137" s="5">
        <f ca="1">'Salary and Rating'!M138</f>
        <v>0</v>
      </c>
      <c r="L137" s="5">
        <f ca="1">IFERROR(IF(VLOOKUP(K137,Inputs!$A$20:$G$29,3,FALSE)="Stipend Award",VLOOKUP(K137,Inputs!$A$7:$G$16,3,FALSE),0),0)</f>
        <v>0</v>
      </c>
      <c r="M137" s="5">
        <f ca="1">IFERROR(IF(VLOOKUP(K137,Inputs!$A$20:$G$29,4,FALSE)="Stipend Award",VLOOKUP(K137,Inputs!$A$7:$G$16,4,FALSE),0),0)</f>
        <v>0</v>
      </c>
      <c r="N137" s="5">
        <f ca="1">IFERROR(IF(H137=1,IF(VLOOKUP(K137,Inputs!$A$20:$G$29,5,FALSE)="Stipend Award",VLOOKUP(K137,Inputs!$A$7:$G$16,5,FALSE),0),0),0)</f>
        <v>0</v>
      </c>
      <c r="O137" s="5">
        <f ca="1">IFERROR(IF(I137=1,IF(VLOOKUP(K137,Inputs!$A$20:$G$29,6,FALSE)="Stipend Award",VLOOKUP(K137,Inputs!$A$7:$G$16,6,FALSE),0),0),0)</f>
        <v>0</v>
      </c>
      <c r="P137" s="5">
        <f ca="1">IFERROR(IF(J137=1,IF(VLOOKUP(K137,Inputs!$A$20:$G$29,7,FALSE)="Stipend Award",VLOOKUP(K137,Inputs!$A$7:$G$16,7,FALSE),0),0),0)</f>
        <v>0</v>
      </c>
      <c r="Q137" s="5">
        <f ca="1">IFERROR(IF(VLOOKUP(K137,Inputs!$A$20:$G$29,3,FALSE)="Base Increase",VLOOKUP(K137,Inputs!$A$7:$G$16,3,FALSE),0),0)</f>
        <v>0</v>
      </c>
      <c r="R137" s="5">
        <f ca="1">IFERROR(IF(VLOOKUP(K137,Inputs!$A$20:$G$29,4,FALSE)="Base Increase",VLOOKUP(K137,Inputs!$A$7:$G$16,4,FALSE),0),0)</f>
        <v>0</v>
      </c>
      <c r="S137" s="5">
        <f ca="1">IFERROR(IF(H137=1,IF(VLOOKUP(K137,Inputs!$A$20:$G$29,5,FALSE)="Base Increase",VLOOKUP(K137,Inputs!$A$7:$G$16,5,FALSE),0),0),0)</f>
        <v>0</v>
      </c>
      <c r="T137" s="5">
        <f ca="1">IFERROR(IF(I137=1,IF(VLOOKUP(K137,Inputs!$A$20:$G$29,6,FALSE)="Base Increase",VLOOKUP(K137,Inputs!$A$7:$G$16,6,FALSE),0),0),0)</f>
        <v>0</v>
      </c>
      <c r="U137" s="5">
        <f ca="1">IFERROR(IF(J137=1,IF(VLOOKUP(K137,Inputs!$A$20:$G$29,7,FALSE)="Base Increase",VLOOKUP(K137,Inputs!$A$7:$G$16,7,FALSE),0),0),0)</f>
        <v>0</v>
      </c>
      <c r="V137" s="5">
        <f t="shared" ca="1" si="14"/>
        <v>0</v>
      </c>
      <c r="W137" s="5">
        <f t="shared" ca="1" si="15"/>
        <v>0</v>
      </c>
      <c r="X137" s="5">
        <f t="shared" ca="1" si="16"/>
        <v>0</v>
      </c>
      <c r="Y137" s="5">
        <f t="shared" ca="1" si="17"/>
        <v>0</v>
      </c>
      <c r="Z137" s="5">
        <f ca="1">IF(AND(K137&lt;=4,X137&gt;Inputs!$B$32),MAX(C137,Inputs!$B$32),X137)</f>
        <v>0</v>
      </c>
      <c r="AA137" s="5">
        <f ca="1">IF(AND(K137&lt;=4,Y137&gt;Inputs!$B$32),MAX(C137,Inputs!$B$32),Y137)</f>
        <v>0</v>
      </c>
      <c r="AB137" s="5">
        <f ca="1">IF(AND(K137&lt;=7,Z137&gt;Inputs!$B$33),MAX(C137,Inputs!$B$33),Z137)</f>
        <v>0</v>
      </c>
      <c r="AC137" s="5">
        <f ca="1">IF(Y137&gt;Inputs!$B$34,Inputs!$B$34,AA137)</f>
        <v>0</v>
      </c>
      <c r="AD137" s="5">
        <f ca="1">IF(AB137&gt;Inputs!$B$34,Inputs!$B$34,AB137)</f>
        <v>0</v>
      </c>
      <c r="AE137" s="5">
        <f ca="1">IF(AC137&gt;Inputs!$B$34,Inputs!$B$34,AC137)</f>
        <v>0</v>
      </c>
      <c r="AF137" s="11">
        <f ca="1">IF(AND(E137=1,G137=0),Inputs!$B$3,AD137)</f>
        <v>0</v>
      </c>
      <c r="AG137" s="11">
        <f ca="1">IF(AND(E137=1,G137=0),Inputs!$B$3,AE137)</f>
        <v>0</v>
      </c>
    </row>
    <row r="138" spans="1:33" x14ac:dyDescent="0.25">
      <c r="A138" s="1">
        <f>'Salary and Rating'!A139</f>
        <v>0</v>
      </c>
      <c r="B138" s="1">
        <f>'Salary and Rating'!B139</f>
        <v>0</v>
      </c>
      <c r="C138" s="13">
        <f ca="1">'2013-2014'!AF138</f>
        <v>0</v>
      </c>
      <c r="D138" s="44">
        <f ca="1">IF('2013-2014'!G138=0,0,'2013-2014'!D138+1)</f>
        <v>0</v>
      </c>
      <c r="E138" s="5">
        <f>'2012-2013'!E138</f>
        <v>0</v>
      </c>
      <c r="F138" s="42">
        <f ca="1">IF('Salary and Rating'!G139=1,VLOOKUP(D138,'Attrition Probabilities'!$A$5:$E$45,2,TRUE),IF('Salary and Rating'!G139=2,VLOOKUP(D138,'Attrition Probabilities'!$A$5:$E$45,3,TRUE),IF('Salary and Rating'!G139=3,VLOOKUP(D138,'Attrition Probabilities'!$A$5:$E$45,4,TRUE),IF('Salary and Rating'!G139=4,VLOOKUP(D138,'Attrition Probabilities'!$A$5:$E$45,5,TRUE),0))))</f>
        <v>0</v>
      </c>
      <c r="G138" s="5">
        <f t="shared" ca="1" si="12"/>
        <v>0</v>
      </c>
      <c r="H138" s="5">
        <f t="shared" ca="1" si="13"/>
        <v>0</v>
      </c>
      <c r="I138" s="5">
        <f ca="1">IF(E138=0,0,IF(RAND()&lt;'Demand Component Probability'!$B$4,1,0))</f>
        <v>0</v>
      </c>
      <c r="J138" s="5">
        <f ca="1">IF(E138=0,0,IF(RAND()&lt;'Demand Component Probability'!$B$6,1,0))</f>
        <v>0</v>
      </c>
      <c r="K138" s="5">
        <f ca="1">'Salary and Rating'!M139</f>
        <v>0</v>
      </c>
      <c r="L138" s="5">
        <f ca="1">IFERROR(IF(VLOOKUP(K138,Inputs!$A$20:$G$29,3,FALSE)="Stipend Award",VLOOKUP(K138,Inputs!$A$7:$G$16,3,FALSE),0),0)</f>
        <v>0</v>
      </c>
      <c r="M138" s="5">
        <f ca="1">IFERROR(IF(VLOOKUP(K138,Inputs!$A$20:$G$29,4,FALSE)="Stipend Award",VLOOKUP(K138,Inputs!$A$7:$G$16,4,FALSE),0),0)</f>
        <v>0</v>
      </c>
      <c r="N138" s="5">
        <f ca="1">IFERROR(IF(H138=1,IF(VLOOKUP(K138,Inputs!$A$20:$G$29,5,FALSE)="Stipend Award",VLOOKUP(K138,Inputs!$A$7:$G$16,5,FALSE),0),0),0)</f>
        <v>0</v>
      </c>
      <c r="O138" s="5">
        <f ca="1">IFERROR(IF(I138=1,IF(VLOOKUP(K138,Inputs!$A$20:$G$29,6,FALSE)="Stipend Award",VLOOKUP(K138,Inputs!$A$7:$G$16,6,FALSE),0),0),0)</f>
        <v>0</v>
      </c>
      <c r="P138" s="5">
        <f ca="1">IFERROR(IF(J138=1,IF(VLOOKUP(K138,Inputs!$A$20:$G$29,7,FALSE)="Stipend Award",VLOOKUP(K138,Inputs!$A$7:$G$16,7,FALSE),0),0),0)</f>
        <v>0</v>
      </c>
      <c r="Q138" s="5">
        <f ca="1">IFERROR(IF(VLOOKUP(K138,Inputs!$A$20:$G$29,3,FALSE)="Base Increase",VLOOKUP(K138,Inputs!$A$7:$G$16,3,FALSE),0),0)</f>
        <v>0</v>
      </c>
      <c r="R138" s="5">
        <f ca="1">IFERROR(IF(VLOOKUP(K138,Inputs!$A$20:$G$29,4,FALSE)="Base Increase",VLOOKUP(K138,Inputs!$A$7:$G$16,4,FALSE),0),0)</f>
        <v>0</v>
      </c>
      <c r="S138" s="5">
        <f ca="1">IFERROR(IF(H138=1,IF(VLOOKUP(K138,Inputs!$A$20:$G$29,5,FALSE)="Base Increase",VLOOKUP(K138,Inputs!$A$7:$G$16,5,FALSE),0),0),0)</f>
        <v>0</v>
      </c>
      <c r="T138" s="5">
        <f ca="1">IFERROR(IF(I138=1,IF(VLOOKUP(K138,Inputs!$A$20:$G$29,6,FALSE)="Base Increase",VLOOKUP(K138,Inputs!$A$7:$G$16,6,FALSE),0),0),0)</f>
        <v>0</v>
      </c>
      <c r="U138" s="5">
        <f ca="1">IFERROR(IF(J138=1,IF(VLOOKUP(K138,Inputs!$A$20:$G$29,7,FALSE)="Base Increase",VLOOKUP(K138,Inputs!$A$7:$G$16,7,FALSE),0),0),0)</f>
        <v>0</v>
      </c>
      <c r="V138" s="5">
        <f t="shared" ca="1" si="14"/>
        <v>0</v>
      </c>
      <c r="W138" s="5">
        <f t="shared" ca="1" si="15"/>
        <v>0</v>
      </c>
      <c r="X138" s="5">
        <f t="shared" ca="1" si="16"/>
        <v>0</v>
      </c>
      <c r="Y138" s="5">
        <f t="shared" ca="1" si="17"/>
        <v>0</v>
      </c>
      <c r="Z138" s="5">
        <f ca="1">IF(AND(K138&lt;=4,X138&gt;Inputs!$B$32),MAX(C138,Inputs!$B$32),X138)</f>
        <v>0</v>
      </c>
      <c r="AA138" s="5">
        <f ca="1">IF(AND(K138&lt;=4,Y138&gt;Inputs!$B$32),MAX(C138,Inputs!$B$32),Y138)</f>
        <v>0</v>
      </c>
      <c r="AB138" s="5">
        <f ca="1">IF(AND(K138&lt;=7,Z138&gt;Inputs!$B$33),MAX(C138,Inputs!$B$33),Z138)</f>
        <v>0</v>
      </c>
      <c r="AC138" s="5">
        <f ca="1">IF(Y138&gt;Inputs!$B$34,Inputs!$B$34,AA138)</f>
        <v>0</v>
      </c>
      <c r="AD138" s="5">
        <f ca="1">IF(AB138&gt;Inputs!$B$34,Inputs!$B$34,AB138)</f>
        <v>0</v>
      </c>
      <c r="AE138" s="5">
        <f ca="1">IF(AC138&gt;Inputs!$B$34,Inputs!$B$34,AC138)</f>
        <v>0</v>
      </c>
      <c r="AF138" s="11">
        <f ca="1">IF(AND(E138=1,G138=0),Inputs!$B$3,AD138)</f>
        <v>0</v>
      </c>
      <c r="AG138" s="11">
        <f ca="1">IF(AND(E138=1,G138=0),Inputs!$B$3,AE138)</f>
        <v>0</v>
      </c>
    </row>
    <row r="139" spans="1:33" x14ac:dyDescent="0.25">
      <c r="A139" s="1">
        <f>'Salary and Rating'!A140</f>
        <v>0</v>
      </c>
      <c r="B139" s="1">
        <f>'Salary and Rating'!B140</f>
        <v>0</v>
      </c>
      <c r="C139" s="13">
        <f ca="1">'2013-2014'!AF139</f>
        <v>0</v>
      </c>
      <c r="D139" s="44">
        <f ca="1">IF('2013-2014'!G139=0,0,'2013-2014'!D139+1)</f>
        <v>0</v>
      </c>
      <c r="E139" s="5">
        <f>'2012-2013'!E139</f>
        <v>0</v>
      </c>
      <c r="F139" s="42">
        <f ca="1">IF('Salary and Rating'!G140=1,VLOOKUP(D139,'Attrition Probabilities'!$A$5:$E$45,2,TRUE),IF('Salary and Rating'!G140=2,VLOOKUP(D139,'Attrition Probabilities'!$A$5:$E$45,3,TRUE),IF('Salary and Rating'!G140=3,VLOOKUP(D139,'Attrition Probabilities'!$A$5:$E$45,4,TRUE),IF('Salary and Rating'!G140=4,VLOOKUP(D139,'Attrition Probabilities'!$A$5:$E$45,5,TRUE),0))))</f>
        <v>0</v>
      </c>
      <c r="G139" s="5">
        <f t="shared" ca="1" si="12"/>
        <v>0</v>
      </c>
      <c r="H139" s="5">
        <f t="shared" ca="1" si="13"/>
        <v>0</v>
      </c>
      <c r="I139" s="5">
        <f ca="1">IF(E139=0,0,IF(RAND()&lt;'Demand Component Probability'!$B$4,1,0))</f>
        <v>0</v>
      </c>
      <c r="J139" s="5">
        <f ca="1">IF(E139=0,0,IF(RAND()&lt;'Demand Component Probability'!$B$6,1,0))</f>
        <v>0</v>
      </c>
      <c r="K139" s="5">
        <f ca="1">'Salary and Rating'!M140</f>
        <v>0</v>
      </c>
      <c r="L139" s="5">
        <f ca="1">IFERROR(IF(VLOOKUP(K139,Inputs!$A$20:$G$29,3,FALSE)="Stipend Award",VLOOKUP(K139,Inputs!$A$7:$G$16,3,FALSE),0),0)</f>
        <v>0</v>
      </c>
      <c r="M139" s="5">
        <f ca="1">IFERROR(IF(VLOOKUP(K139,Inputs!$A$20:$G$29,4,FALSE)="Stipend Award",VLOOKUP(K139,Inputs!$A$7:$G$16,4,FALSE),0),0)</f>
        <v>0</v>
      </c>
      <c r="N139" s="5">
        <f ca="1">IFERROR(IF(H139=1,IF(VLOOKUP(K139,Inputs!$A$20:$G$29,5,FALSE)="Stipend Award",VLOOKUP(K139,Inputs!$A$7:$G$16,5,FALSE),0),0),0)</f>
        <v>0</v>
      </c>
      <c r="O139" s="5">
        <f ca="1">IFERROR(IF(I139=1,IF(VLOOKUP(K139,Inputs!$A$20:$G$29,6,FALSE)="Stipend Award",VLOOKUP(K139,Inputs!$A$7:$G$16,6,FALSE),0),0),0)</f>
        <v>0</v>
      </c>
      <c r="P139" s="5">
        <f ca="1">IFERROR(IF(J139=1,IF(VLOOKUP(K139,Inputs!$A$20:$G$29,7,FALSE)="Stipend Award",VLOOKUP(K139,Inputs!$A$7:$G$16,7,FALSE),0),0),0)</f>
        <v>0</v>
      </c>
      <c r="Q139" s="5">
        <f ca="1">IFERROR(IF(VLOOKUP(K139,Inputs!$A$20:$G$29,3,FALSE)="Base Increase",VLOOKUP(K139,Inputs!$A$7:$G$16,3,FALSE),0),0)</f>
        <v>0</v>
      </c>
      <c r="R139" s="5">
        <f ca="1">IFERROR(IF(VLOOKUP(K139,Inputs!$A$20:$G$29,4,FALSE)="Base Increase",VLOOKUP(K139,Inputs!$A$7:$G$16,4,FALSE),0),0)</f>
        <v>0</v>
      </c>
      <c r="S139" s="5">
        <f ca="1">IFERROR(IF(H139=1,IF(VLOOKUP(K139,Inputs!$A$20:$G$29,5,FALSE)="Base Increase",VLOOKUP(K139,Inputs!$A$7:$G$16,5,FALSE),0),0),0)</f>
        <v>0</v>
      </c>
      <c r="T139" s="5">
        <f ca="1">IFERROR(IF(I139=1,IF(VLOOKUP(K139,Inputs!$A$20:$G$29,6,FALSE)="Base Increase",VLOOKUP(K139,Inputs!$A$7:$G$16,6,FALSE),0),0),0)</f>
        <v>0</v>
      </c>
      <c r="U139" s="5">
        <f ca="1">IFERROR(IF(J139=1,IF(VLOOKUP(K139,Inputs!$A$20:$G$29,7,FALSE)="Base Increase",VLOOKUP(K139,Inputs!$A$7:$G$16,7,FALSE),0),0),0)</f>
        <v>0</v>
      </c>
      <c r="V139" s="5">
        <f t="shared" ca="1" si="14"/>
        <v>0</v>
      </c>
      <c r="W139" s="5">
        <f t="shared" ca="1" si="15"/>
        <v>0</v>
      </c>
      <c r="X139" s="5">
        <f t="shared" ca="1" si="16"/>
        <v>0</v>
      </c>
      <c r="Y139" s="5">
        <f t="shared" ca="1" si="17"/>
        <v>0</v>
      </c>
      <c r="Z139" s="5">
        <f ca="1">IF(AND(K139&lt;=4,X139&gt;Inputs!$B$32),MAX(C139,Inputs!$B$32),X139)</f>
        <v>0</v>
      </c>
      <c r="AA139" s="5">
        <f ca="1">IF(AND(K139&lt;=4,Y139&gt;Inputs!$B$32),MAX(C139,Inputs!$B$32),Y139)</f>
        <v>0</v>
      </c>
      <c r="AB139" s="5">
        <f ca="1">IF(AND(K139&lt;=7,Z139&gt;Inputs!$B$33),MAX(C139,Inputs!$B$33),Z139)</f>
        <v>0</v>
      </c>
      <c r="AC139" s="5">
        <f ca="1">IF(Y139&gt;Inputs!$B$34,Inputs!$B$34,AA139)</f>
        <v>0</v>
      </c>
      <c r="AD139" s="5">
        <f ca="1">IF(AB139&gt;Inputs!$B$34,Inputs!$B$34,AB139)</f>
        <v>0</v>
      </c>
      <c r="AE139" s="5">
        <f ca="1">IF(AC139&gt;Inputs!$B$34,Inputs!$B$34,AC139)</f>
        <v>0</v>
      </c>
      <c r="AF139" s="11">
        <f ca="1">IF(AND(E139=1,G139=0),Inputs!$B$3,AD139)</f>
        <v>0</v>
      </c>
      <c r="AG139" s="11">
        <f ca="1">IF(AND(E139=1,G139=0),Inputs!$B$3,AE139)</f>
        <v>0</v>
      </c>
    </row>
    <row r="140" spans="1:33" x14ac:dyDescent="0.25">
      <c r="A140" s="1">
        <f>'Salary and Rating'!A141</f>
        <v>0</v>
      </c>
      <c r="B140" s="1">
        <f>'Salary and Rating'!B141</f>
        <v>0</v>
      </c>
      <c r="C140" s="13">
        <f ca="1">'2013-2014'!AF140</f>
        <v>0</v>
      </c>
      <c r="D140" s="44">
        <f ca="1">IF('2013-2014'!G140=0,0,'2013-2014'!D140+1)</f>
        <v>0</v>
      </c>
      <c r="E140" s="5">
        <f>'2012-2013'!E140</f>
        <v>0</v>
      </c>
      <c r="F140" s="42">
        <f ca="1">IF('Salary and Rating'!G141=1,VLOOKUP(D140,'Attrition Probabilities'!$A$5:$E$45,2,TRUE),IF('Salary and Rating'!G141=2,VLOOKUP(D140,'Attrition Probabilities'!$A$5:$E$45,3,TRUE),IF('Salary and Rating'!G141=3,VLOOKUP(D140,'Attrition Probabilities'!$A$5:$E$45,4,TRUE),IF('Salary and Rating'!G141=4,VLOOKUP(D140,'Attrition Probabilities'!$A$5:$E$45,5,TRUE),0))))</f>
        <v>0</v>
      </c>
      <c r="G140" s="5">
        <f t="shared" ca="1" si="12"/>
        <v>0</v>
      </c>
      <c r="H140" s="5">
        <f t="shared" ca="1" si="13"/>
        <v>0</v>
      </c>
      <c r="I140" s="5">
        <f ca="1">IF(E140=0,0,IF(RAND()&lt;'Demand Component Probability'!$B$4,1,0))</f>
        <v>0</v>
      </c>
      <c r="J140" s="5">
        <f ca="1">IF(E140=0,0,IF(RAND()&lt;'Demand Component Probability'!$B$6,1,0))</f>
        <v>0</v>
      </c>
      <c r="K140" s="5">
        <f ca="1">'Salary and Rating'!M141</f>
        <v>0</v>
      </c>
      <c r="L140" s="5">
        <f ca="1">IFERROR(IF(VLOOKUP(K140,Inputs!$A$20:$G$29,3,FALSE)="Stipend Award",VLOOKUP(K140,Inputs!$A$7:$G$16,3,FALSE),0),0)</f>
        <v>0</v>
      </c>
      <c r="M140" s="5">
        <f ca="1">IFERROR(IF(VLOOKUP(K140,Inputs!$A$20:$G$29,4,FALSE)="Stipend Award",VLOOKUP(K140,Inputs!$A$7:$G$16,4,FALSE),0),0)</f>
        <v>0</v>
      </c>
      <c r="N140" s="5">
        <f ca="1">IFERROR(IF(H140=1,IF(VLOOKUP(K140,Inputs!$A$20:$G$29,5,FALSE)="Stipend Award",VLOOKUP(K140,Inputs!$A$7:$G$16,5,FALSE),0),0),0)</f>
        <v>0</v>
      </c>
      <c r="O140" s="5">
        <f ca="1">IFERROR(IF(I140=1,IF(VLOOKUP(K140,Inputs!$A$20:$G$29,6,FALSE)="Stipend Award",VLOOKUP(K140,Inputs!$A$7:$G$16,6,FALSE),0),0),0)</f>
        <v>0</v>
      </c>
      <c r="P140" s="5">
        <f ca="1">IFERROR(IF(J140=1,IF(VLOOKUP(K140,Inputs!$A$20:$G$29,7,FALSE)="Stipend Award",VLOOKUP(K140,Inputs!$A$7:$G$16,7,FALSE),0),0),0)</f>
        <v>0</v>
      </c>
      <c r="Q140" s="5">
        <f ca="1">IFERROR(IF(VLOOKUP(K140,Inputs!$A$20:$G$29,3,FALSE)="Base Increase",VLOOKUP(K140,Inputs!$A$7:$G$16,3,FALSE),0),0)</f>
        <v>0</v>
      </c>
      <c r="R140" s="5">
        <f ca="1">IFERROR(IF(VLOOKUP(K140,Inputs!$A$20:$G$29,4,FALSE)="Base Increase",VLOOKUP(K140,Inputs!$A$7:$G$16,4,FALSE),0),0)</f>
        <v>0</v>
      </c>
      <c r="S140" s="5">
        <f ca="1">IFERROR(IF(H140=1,IF(VLOOKUP(K140,Inputs!$A$20:$G$29,5,FALSE)="Base Increase",VLOOKUP(K140,Inputs!$A$7:$G$16,5,FALSE),0),0),0)</f>
        <v>0</v>
      </c>
      <c r="T140" s="5">
        <f ca="1">IFERROR(IF(I140=1,IF(VLOOKUP(K140,Inputs!$A$20:$G$29,6,FALSE)="Base Increase",VLOOKUP(K140,Inputs!$A$7:$G$16,6,FALSE),0),0),0)</f>
        <v>0</v>
      </c>
      <c r="U140" s="5">
        <f ca="1">IFERROR(IF(J140=1,IF(VLOOKUP(K140,Inputs!$A$20:$G$29,7,FALSE)="Base Increase",VLOOKUP(K140,Inputs!$A$7:$G$16,7,FALSE),0),0),0)</f>
        <v>0</v>
      </c>
      <c r="V140" s="5">
        <f t="shared" ca="1" si="14"/>
        <v>0</v>
      </c>
      <c r="W140" s="5">
        <f t="shared" ca="1" si="15"/>
        <v>0</v>
      </c>
      <c r="X140" s="5">
        <f t="shared" ca="1" si="16"/>
        <v>0</v>
      </c>
      <c r="Y140" s="5">
        <f t="shared" ca="1" si="17"/>
        <v>0</v>
      </c>
      <c r="Z140" s="5">
        <f ca="1">IF(AND(K140&lt;=4,X140&gt;Inputs!$B$32),MAX(C140,Inputs!$B$32),X140)</f>
        <v>0</v>
      </c>
      <c r="AA140" s="5">
        <f ca="1">IF(AND(K140&lt;=4,Y140&gt;Inputs!$B$32),MAX(C140,Inputs!$B$32),Y140)</f>
        <v>0</v>
      </c>
      <c r="AB140" s="5">
        <f ca="1">IF(AND(K140&lt;=7,Z140&gt;Inputs!$B$33),MAX(C140,Inputs!$B$33),Z140)</f>
        <v>0</v>
      </c>
      <c r="AC140" s="5">
        <f ca="1">IF(Y140&gt;Inputs!$B$34,Inputs!$B$34,AA140)</f>
        <v>0</v>
      </c>
      <c r="AD140" s="5">
        <f ca="1">IF(AB140&gt;Inputs!$B$34,Inputs!$B$34,AB140)</f>
        <v>0</v>
      </c>
      <c r="AE140" s="5">
        <f ca="1">IF(AC140&gt;Inputs!$B$34,Inputs!$B$34,AC140)</f>
        <v>0</v>
      </c>
      <c r="AF140" s="11">
        <f ca="1">IF(AND(E140=1,G140=0),Inputs!$B$3,AD140)</f>
        <v>0</v>
      </c>
      <c r="AG140" s="11">
        <f ca="1">IF(AND(E140=1,G140=0),Inputs!$B$3,AE140)</f>
        <v>0</v>
      </c>
    </row>
    <row r="141" spans="1:33" x14ac:dyDescent="0.25">
      <c r="A141" s="1">
        <f>'Salary and Rating'!A142</f>
        <v>0</v>
      </c>
      <c r="B141" s="1">
        <f>'Salary and Rating'!B142</f>
        <v>0</v>
      </c>
      <c r="C141" s="13">
        <f ca="1">'2013-2014'!AF141</f>
        <v>0</v>
      </c>
      <c r="D141" s="44">
        <f ca="1">IF('2013-2014'!G141=0,0,'2013-2014'!D141+1)</f>
        <v>0</v>
      </c>
      <c r="E141" s="5">
        <f>'2012-2013'!E141</f>
        <v>0</v>
      </c>
      <c r="F141" s="42">
        <f ca="1">IF('Salary and Rating'!G142=1,VLOOKUP(D141,'Attrition Probabilities'!$A$5:$E$45,2,TRUE),IF('Salary and Rating'!G142=2,VLOOKUP(D141,'Attrition Probabilities'!$A$5:$E$45,3,TRUE),IF('Salary and Rating'!G142=3,VLOOKUP(D141,'Attrition Probabilities'!$A$5:$E$45,4,TRUE),IF('Salary and Rating'!G142=4,VLOOKUP(D141,'Attrition Probabilities'!$A$5:$E$45,5,TRUE),0))))</f>
        <v>0</v>
      </c>
      <c r="G141" s="5">
        <f t="shared" ca="1" si="12"/>
        <v>0</v>
      </c>
      <c r="H141" s="5">
        <f t="shared" ca="1" si="13"/>
        <v>0</v>
      </c>
      <c r="I141" s="5">
        <f ca="1">IF(E141=0,0,IF(RAND()&lt;'Demand Component Probability'!$B$4,1,0))</f>
        <v>0</v>
      </c>
      <c r="J141" s="5">
        <f ca="1">IF(E141=0,0,IF(RAND()&lt;'Demand Component Probability'!$B$6,1,0))</f>
        <v>0</v>
      </c>
      <c r="K141" s="5">
        <f ca="1">'Salary and Rating'!M142</f>
        <v>0</v>
      </c>
      <c r="L141" s="5">
        <f ca="1">IFERROR(IF(VLOOKUP(K141,Inputs!$A$20:$G$29,3,FALSE)="Stipend Award",VLOOKUP(K141,Inputs!$A$7:$G$16,3,FALSE),0),0)</f>
        <v>0</v>
      </c>
      <c r="M141" s="5">
        <f ca="1">IFERROR(IF(VLOOKUP(K141,Inputs!$A$20:$G$29,4,FALSE)="Stipend Award",VLOOKUP(K141,Inputs!$A$7:$G$16,4,FALSE),0),0)</f>
        <v>0</v>
      </c>
      <c r="N141" s="5">
        <f ca="1">IFERROR(IF(H141=1,IF(VLOOKUP(K141,Inputs!$A$20:$G$29,5,FALSE)="Stipend Award",VLOOKUP(K141,Inputs!$A$7:$G$16,5,FALSE),0),0),0)</f>
        <v>0</v>
      </c>
      <c r="O141" s="5">
        <f ca="1">IFERROR(IF(I141=1,IF(VLOOKUP(K141,Inputs!$A$20:$G$29,6,FALSE)="Stipend Award",VLOOKUP(K141,Inputs!$A$7:$G$16,6,FALSE),0),0),0)</f>
        <v>0</v>
      </c>
      <c r="P141" s="5">
        <f ca="1">IFERROR(IF(J141=1,IF(VLOOKUP(K141,Inputs!$A$20:$G$29,7,FALSE)="Stipend Award",VLOOKUP(K141,Inputs!$A$7:$G$16,7,FALSE),0),0),0)</f>
        <v>0</v>
      </c>
      <c r="Q141" s="5">
        <f ca="1">IFERROR(IF(VLOOKUP(K141,Inputs!$A$20:$G$29,3,FALSE)="Base Increase",VLOOKUP(K141,Inputs!$A$7:$G$16,3,FALSE),0),0)</f>
        <v>0</v>
      </c>
      <c r="R141" s="5">
        <f ca="1">IFERROR(IF(VLOOKUP(K141,Inputs!$A$20:$G$29,4,FALSE)="Base Increase",VLOOKUP(K141,Inputs!$A$7:$G$16,4,FALSE),0),0)</f>
        <v>0</v>
      </c>
      <c r="S141" s="5">
        <f ca="1">IFERROR(IF(H141=1,IF(VLOOKUP(K141,Inputs!$A$20:$G$29,5,FALSE)="Base Increase",VLOOKUP(K141,Inputs!$A$7:$G$16,5,FALSE),0),0),0)</f>
        <v>0</v>
      </c>
      <c r="T141" s="5">
        <f ca="1">IFERROR(IF(I141=1,IF(VLOOKUP(K141,Inputs!$A$20:$G$29,6,FALSE)="Base Increase",VLOOKUP(K141,Inputs!$A$7:$G$16,6,FALSE),0),0),0)</f>
        <v>0</v>
      </c>
      <c r="U141" s="5">
        <f ca="1">IFERROR(IF(J141=1,IF(VLOOKUP(K141,Inputs!$A$20:$G$29,7,FALSE)="Base Increase",VLOOKUP(K141,Inputs!$A$7:$G$16,7,FALSE),0),0),0)</f>
        <v>0</v>
      </c>
      <c r="V141" s="5">
        <f t="shared" ca="1" si="14"/>
        <v>0</v>
      </c>
      <c r="W141" s="5">
        <f t="shared" ca="1" si="15"/>
        <v>0</v>
      </c>
      <c r="X141" s="5">
        <f t="shared" ca="1" si="16"/>
        <v>0</v>
      </c>
      <c r="Y141" s="5">
        <f t="shared" ca="1" si="17"/>
        <v>0</v>
      </c>
      <c r="Z141" s="5">
        <f ca="1">IF(AND(K141&lt;=4,X141&gt;Inputs!$B$32),MAX(C141,Inputs!$B$32),X141)</f>
        <v>0</v>
      </c>
      <c r="AA141" s="5">
        <f ca="1">IF(AND(K141&lt;=4,Y141&gt;Inputs!$B$32),MAX(C141,Inputs!$B$32),Y141)</f>
        <v>0</v>
      </c>
      <c r="AB141" s="5">
        <f ca="1">IF(AND(K141&lt;=7,Z141&gt;Inputs!$B$33),MAX(C141,Inputs!$B$33),Z141)</f>
        <v>0</v>
      </c>
      <c r="AC141" s="5">
        <f ca="1">IF(Y141&gt;Inputs!$B$34,Inputs!$B$34,AA141)</f>
        <v>0</v>
      </c>
      <c r="AD141" s="5">
        <f ca="1">IF(AB141&gt;Inputs!$B$34,Inputs!$B$34,AB141)</f>
        <v>0</v>
      </c>
      <c r="AE141" s="5">
        <f ca="1">IF(AC141&gt;Inputs!$B$34,Inputs!$B$34,AC141)</f>
        <v>0</v>
      </c>
      <c r="AF141" s="11">
        <f ca="1">IF(AND(E141=1,G141=0),Inputs!$B$3,AD141)</f>
        <v>0</v>
      </c>
      <c r="AG141" s="11">
        <f ca="1">IF(AND(E141=1,G141=0),Inputs!$B$3,AE141)</f>
        <v>0</v>
      </c>
    </row>
    <row r="142" spans="1:33" x14ac:dyDescent="0.25">
      <c r="A142" s="1">
        <f>'Salary and Rating'!A143</f>
        <v>0</v>
      </c>
      <c r="B142" s="1">
        <f>'Salary and Rating'!B143</f>
        <v>0</v>
      </c>
      <c r="C142" s="13">
        <f ca="1">'2013-2014'!AF142</f>
        <v>0</v>
      </c>
      <c r="D142" s="44">
        <f ca="1">IF('2013-2014'!G142=0,0,'2013-2014'!D142+1)</f>
        <v>0</v>
      </c>
      <c r="E142" s="5">
        <f>'2012-2013'!E142</f>
        <v>0</v>
      </c>
      <c r="F142" s="42">
        <f ca="1">IF('Salary and Rating'!G143=1,VLOOKUP(D142,'Attrition Probabilities'!$A$5:$E$45,2,TRUE),IF('Salary and Rating'!G143=2,VLOOKUP(D142,'Attrition Probabilities'!$A$5:$E$45,3,TRUE),IF('Salary and Rating'!G143=3,VLOOKUP(D142,'Attrition Probabilities'!$A$5:$E$45,4,TRUE),IF('Salary and Rating'!G143=4,VLOOKUP(D142,'Attrition Probabilities'!$A$5:$E$45,5,TRUE),0))))</f>
        <v>0</v>
      </c>
      <c r="G142" s="5">
        <f t="shared" ca="1" si="12"/>
        <v>0</v>
      </c>
      <c r="H142" s="5">
        <f t="shared" ca="1" si="13"/>
        <v>0</v>
      </c>
      <c r="I142" s="5">
        <f ca="1">IF(E142=0,0,IF(RAND()&lt;'Demand Component Probability'!$B$4,1,0))</f>
        <v>0</v>
      </c>
      <c r="J142" s="5">
        <f ca="1">IF(E142=0,0,IF(RAND()&lt;'Demand Component Probability'!$B$6,1,0))</f>
        <v>0</v>
      </c>
      <c r="K142" s="5">
        <f ca="1">'Salary and Rating'!M143</f>
        <v>0</v>
      </c>
      <c r="L142" s="5">
        <f ca="1">IFERROR(IF(VLOOKUP(K142,Inputs!$A$20:$G$29,3,FALSE)="Stipend Award",VLOOKUP(K142,Inputs!$A$7:$G$16,3,FALSE),0),0)</f>
        <v>0</v>
      </c>
      <c r="M142" s="5">
        <f ca="1">IFERROR(IF(VLOOKUP(K142,Inputs!$A$20:$G$29,4,FALSE)="Stipend Award",VLOOKUP(K142,Inputs!$A$7:$G$16,4,FALSE),0),0)</f>
        <v>0</v>
      </c>
      <c r="N142" s="5">
        <f ca="1">IFERROR(IF(H142=1,IF(VLOOKUP(K142,Inputs!$A$20:$G$29,5,FALSE)="Stipend Award",VLOOKUP(K142,Inputs!$A$7:$G$16,5,FALSE),0),0),0)</f>
        <v>0</v>
      </c>
      <c r="O142" s="5">
        <f ca="1">IFERROR(IF(I142=1,IF(VLOOKUP(K142,Inputs!$A$20:$G$29,6,FALSE)="Stipend Award",VLOOKUP(K142,Inputs!$A$7:$G$16,6,FALSE),0),0),0)</f>
        <v>0</v>
      </c>
      <c r="P142" s="5">
        <f ca="1">IFERROR(IF(J142=1,IF(VLOOKUP(K142,Inputs!$A$20:$G$29,7,FALSE)="Stipend Award",VLOOKUP(K142,Inputs!$A$7:$G$16,7,FALSE),0),0),0)</f>
        <v>0</v>
      </c>
      <c r="Q142" s="5">
        <f ca="1">IFERROR(IF(VLOOKUP(K142,Inputs!$A$20:$G$29,3,FALSE)="Base Increase",VLOOKUP(K142,Inputs!$A$7:$G$16,3,FALSE),0),0)</f>
        <v>0</v>
      </c>
      <c r="R142" s="5">
        <f ca="1">IFERROR(IF(VLOOKUP(K142,Inputs!$A$20:$G$29,4,FALSE)="Base Increase",VLOOKUP(K142,Inputs!$A$7:$G$16,4,FALSE),0),0)</f>
        <v>0</v>
      </c>
      <c r="S142" s="5">
        <f ca="1">IFERROR(IF(H142=1,IF(VLOOKUP(K142,Inputs!$A$20:$G$29,5,FALSE)="Base Increase",VLOOKUP(K142,Inputs!$A$7:$G$16,5,FALSE),0),0),0)</f>
        <v>0</v>
      </c>
      <c r="T142" s="5">
        <f ca="1">IFERROR(IF(I142=1,IF(VLOOKUP(K142,Inputs!$A$20:$G$29,6,FALSE)="Base Increase",VLOOKUP(K142,Inputs!$A$7:$G$16,6,FALSE),0),0),0)</f>
        <v>0</v>
      </c>
      <c r="U142" s="5">
        <f ca="1">IFERROR(IF(J142=1,IF(VLOOKUP(K142,Inputs!$A$20:$G$29,7,FALSE)="Base Increase",VLOOKUP(K142,Inputs!$A$7:$G$16,7,FALSE),0),0),0)</f>
        <v>0</v>
      </c>
      <c r="V142" s="5">
        <f t="shared" ca="1" si="14"/>
        <v>0</v>
      </c>
      <c r="W142" s="5">
        <f t="shared" ca="1" si="15"/>
        <v>0</v>
      </c>
      <c r="X142" s="5">
        <f t="shared" ca="1" si="16"/>
        <v>0</v>
      </c>
      <c r="Y142" s="5">
        <f t="shared" ca="1" si="17"/>
        <v>0</v>
      </c>
      <c r="Z142" s="5">
        <f ca="1">IF(AND(K142&lt;=4,X142&gt;Inputs!$B$32),MAX(C142,Inputs!$B$32),X142)</f>
        <v>0</v>
      </c>
      <c r="AA142" s="5">
        <f ca="1">IF(AND(K142&lt;=4,Y142&gt;Inputs!$B$32),MAX(C142,Inputs!$B$32),Y142)</f>
        <v>0</v>
      </c>
      <c r="AB142" s="5">
        <f ca="1">IF(AND(K142&lt;=7,Z142&gt;Inputs!$B$33),MAX(C142,Inputs!$B$33),Z142)</f>
        <v>0</v>
      </c>
      <c r="AC142" s="5">
        <f ca="1">IF(Y142&gt;Inputs!$B$34,Inputs!$B$34,AA142)</f>
        <v>0</v>
      </c>
      <c r="AD142" s="5">
        <f ca="1">IF(AB142&gt;Inputs!$B$34,Inputs!$B$34,AB142)</f>
        <v>0</v>
      </c>
      <c r="AE142" s="5">
        <f ca="1">IF(AC142&gt;Inputs!$B$34,Inputs!$B$34,AC142)</f>
        <v>0</v>
      </c>
      <c r="AF142" s="11">
        <f ca="1">IF(AND(E142=1,G142=0),Inputs!$B$3,AD142)</f>
        <v>0</v>
      </c>
      <c r="AG142" s="11">
        <f ca="1">IF(AND(E142=1,G142=0),Inputs!$B$3,AE142)</f>
        <v>0</v>
      </c>
    </row>
    <row r="143" spans="1:33" x14ac:dyDescent="0.25">
      <c r="A143" s="1">
        <f>'Salary and Rating'!A144</f>
        <v>0</v>
      </c>
      <c r="B143" s="1">
        <f>'Salary and Rating'!B144</f>
        <v>0</v>
      </c>
      <c r="C143" s="13">
        <f ca="1">'2013-2014'!AF143</f>
        <v>0</v>
      </c>
      <c r="D143" s="44">
        <f ca="1">IF('2013-2014'!G143=0,0,'2013-2014'!D143+1)</f>
        <v>0</v>
      </c>
      <c r="E143" s="5">
        <f>'2012-2013'!E143</f>
        <v>0</v>
      </c>
      <c r="F143" s="42">
        <f ca="1">IF('Salary and Rating'!G144=1,VLOOKUP(D143,'Attrition Probabilities'!$A$5:$E$45,2,TRUE),IF('Salary and Rating'!G144=2,VLOOKUP(D143,'Attrition Probabilities'!$A$5:$E$45,3,TRUE),IF('Salary and Rating'!G144=3,VLOOKUP(D143,'Attrition Probabilities'!$A$5:$E$45,4,TRUE),IF('Salary and Rating'!G144=4,VLOOKUP(D143,'Attrition Probabilities'!$A$5:$E$45,5,TRUE),0))))</f>
        <v>0</v>
      </c>
      <c r="G143" s="5">
        <f t="shared" ca="1" si="12"/>
        <v>0</v>
      </c>
      <c r="H143" s="5">
        <f t="shared" ca="1" si="13"/>
        <v>0</v>
      </c>
      <c r="I143" s="5">
        <f ca="1">IF(E143=0,0,IF(RAND()&lt;'Demand Component Probability'!$B$4,1,0))</f>
        <v>0</v>
      </c>
      <c r="J143" s="5">
        <f ca="1">IF(E143=0,0,IF(RAND()&lt;'Demand Component Probability'!$B$6,1,0))</f>
        <v>0</v>
      </c>
      <c r="K143" s="5">
        <f ca="1">'Salary and Rating'!M144</f>
        <v>0</v>
      </c>
      <c r="L143" s="5">
        <f ca="1">IFERROR(IF(VLOOKUP(K143,Inputs!$A$20:$G$29,3,FALSE)="Stipend Award",VLOOKUP(K143,Inputs!$A$7:$G$16,3,FALSE),0),0)</f>
        <v>0</v>
      </c>
      <c r="M143" s="5">
        <f ca="1">IFERROR(IF(VLOOKUP(K143,Inputs!$A$20:$G$29,4,FALSE)="Stipend Award",VLOOKUP(K143,Inputs!$A$7:$G$16,4,FALSE),0),0)</f>
        <v>0</v>
      </c>
      <c r="N143" s="5">
        <f ca="1">IFERROR(IF(H143=1,IF(VLOOKUP(K143,Inputs!$A$20:$G$29,5,FALSE)="Stipend Award",VLOOKUP(K143,Inputs!$A$7:$G$16,5,FALSE),0),0),0)</f>
        <v>0</v>
      </c>
      <c r="O143" s="5">
        <f ca="1">IFERROR(IF(I143=1,IF(VLOOKUP(K143,Inputs!$A$20:$G$29,6,FALSE)="Stipend Award",VLOOKUP(K143,Inputs!$A$7:$G$16,6,FALSE),0),0),0)</f>
        <v>0</v>
      </c>
      <c r="P143" s="5">
        <f ca="1">IFERROR(IF(J143=1,IF(VLOOKUP(K143,Inputs!$A$20:$G$29,7,FALSE)="Stipend Award",VLOOKUP(K143,Inputs!$A$7:$G$16,7,FALSE),0),0),0)</f>
        <v>0</v>
      </c>
      <c r="Q143" s="5">
        <f ca="1">IFERROR(IF(VLOOKUP(K143,Inputs!$A$20:$G$29,3,FALSE)="Base Increase",VLOOKUP(K143,Inputs!$A$7:$G$16,3,FALSE),0),0)</f>
        <v>0</v>
      </c>
      <c r="R143" s="5">
        <f ca="1">IFERROR(IF(VLOOKUP(K143,Inputs!$A$20:$G$29,4,FALSE)="Base Increase",VLOOKUP(K143,Inputs!$A$7:$G$16,4,FALSE),0),0)</f>
        <v>0</v>
      </c>
      <c r="S143" s="5">
        <f ca="1">IFERROR(IF(H143=1,IF(VLOOKUP(K143,Inputs!$A$20:$G$29,5,FALSE)="Base Increase",VLOOKUP(K143,Inputs!$A$7:$G$16,5,FALSE),0),0),0)</f>
        <v>0</v>
      </c>
      <c r="T143" s="5">
        <f ca="1">IFERROR(IF(I143=1,IF(VLOOKUP(K143,Inputs!$A$20:$G$29,6,FALSE)="Base Increase",VLOOKUP(K143,Inputs!$A$7:$G$16,6,FALSE),0),0),0)</f>
        <v>0</v>
      </c>
      <c r="U143" s="5">
        <f ca="1">IFERROR(IF(J143=1,IF(VLOOKUP(K143,Inputs!$A$20:$G$29,7,FALSE)="Base Increase",VLOOKUP(K143,Inputs!$A$7:$G$16,7,FALSE),0),0),0)</f>
        <v>0</v>
      </c>
      <c r="V143" s="5">
        <f t="shared" ca="1" si="14"/>
        <v>0</v>
      </c>
      <c r="W143" s="5">
        <f t="shared" ca="1" si="15"/>
        <v>0</v>
      </c>
      <c r="X143" s="5">
        <f t="shared" ca="1" si="16"/>
        <v>0</v>
      </c>
      <c r="Y143" s="5">
        <f t="shared" ca="1" si="17"/>
        <v>0</v>
      </c>
      <c r="Z143" s="5">
        <f ca="1">IF(AND(K143&lt;=4,X143&gt;Inputs!$B$32),MAX(C143,Inputs!$B$32),X143)</f>
        <v>0</v>
      </c>
      <c r="AA143" s="5">
        <f ca="1">IF(AND(K143&lt;=4,Y143&gt;Inputs!$B$32),MAX(C143,Inputs!$B$32),Y143)</f>
        <v>0</v>
      </c>
      <c r="AB143" s="5">
        <f ca="1">IF(AND(K143&lt;=7,Z143&gt;Inputs!$B$33),MAX(C143,Inputs!$B$33),Z143)</f>
        <v>0</v>
      </c>
      <c r="AC143" s="5">
        <f ca="1">IF(Y143&gt;Inputs!$B$34,Inputs!$B$34,AA143)</f>
        <v>0</v>
      </c>
      <c r="AD143" s="5">
        <f ca="1">IF(AB143&gt;Inputs!$B$34,Inputs!$B$34,AB143)</f>
        <v>0</v>
      </c>
      <c r="AE143" s="5">
        <f ca="1">IF(AC143&gt;Inputs!$B$34,Inputs!$B$34,AC143)</f>
        <v>0</v>
      </c>
      <c r="AF143" s="11">
        <f ca="1">IF(AND(E143=1,G143=0),Inputs!$B$3,AD143)</f>
        <v>0</v>
      </c>
      <c r="AG143" s="11">
        <f ca="1">IF(AND(E143=1,G143=0),Inputs!$B$3,AE143)</f>
        <v>0</v>
      </c>
    </row>
    <row r="144" spans="1:33" x14ac:dyDescent="0.25">
      <c r="A144" s="1">
        <f>'Salary and Rating'!A145</f>
        <v>0</v>
      </c>
      <c r="B144" s="1">
        <f>'Salary and Rating'!B145</f>
        <v>0</v>
      </c>
      <c r="C144" s="13">
        <f ca="1">'2013-2014'!AF144</f>
        <v>0</v>
      </c>
      <c r="D144" s="44">
        <f ca="1">IF('2013-2014'!G144=0,0,'2013-2014'!D144+1)</f>
        <v>0</v>
      </c>
      <c r="E144" s="5">
        <f>'2012-2013'!E144</f>
        <v>0</v>
      </c>
      <c r="F144" s="42">
        <f ca="1">IF('Salary and Rating'!G145=1,VLOOKUP(D144,'Attrition Probabilities'!$A$5:$E$45,2,TRUE),IF('Salary and Rating'!G145=2,VLOOKUP(D144,'Attrition Probabilities'!$A$5:$E$45,3,TRUE),IF('Salary and Rating'!G145=3,VLOOKUP(D144,'Attrition Probabilities'!$A$5:$E$45,4,TRUE),IF('Salary and Rating'!G145=4,VLOOKUP(D144,'Attrition Probabilities'!$A$5:$E$45,5,TRUE),0))))</f>
        <v>0</v>
      </c>
      <c r="G144" s="5">
        <f t="shared" ca="1" si="12"/>
        <v>0</v>
      </c>
      <c r="H144" s="5">
        <f t="shared" ca="1" si="13"/>
        <v>0</v>
      </c>
      <c r="I144" s="5">
        <f ca="1">IF(E144=0,0,IF(RAND()&lt;'Demand Component Probability'!$B$4,1,0))</f>
        <v>0</v>
      </c>
      <c r="J144" s="5">
        <f ca="1">IF(E144=0,0,IF(RAND()&lt;'Demand Component Probability'!$B$6,1,0))</f>
        <v>0</v>
      </c>
      <c r="K144" s="5">
        <f ca="1">'Salary and Rating'!M145</f>
        <v>0</v>
      </c>
      <c r="L144" s="5">
        <f ca="1">IFERROR(IF(VLOOKUP(K144,Inputs!$A$20:$G$29,3,FALSE)="Stipend Award",VLOOKUP(K144,Inputs!$A$7:$G$16,3,FALSE),0),0)</f>
        <v>0</v>
      </c>
      <c r="M144" s="5">
        <f ca="1">IFERROR(IF(VLOOKUP(K144,Inputs!$A$20:$G$29,4,FALSE)="Stipend Award",VLOOKUP(K144,Inputs!$A$7:$G$16,4,FALSE),0),0)</f>
        <v>0</v>
      </c>
      <c r="N144" s="5">
        <f ca="1">IFERROR(IF(H144=1,IF(VLOOKUP(K144,Inputs!$A$20:$G$29,5,FALSE)="Stipend Award",VLOOKUP(K144,Inputs!$A$7:$G$16,5,FALSE),0),0),0)</f>
        <v>0</v>
      </c>
      <c r="O144" s="5">
        <f ca="1">IFERROR(IF(I144=1,IF(VLOOKUP(K144,Inputs!$A$20:$G$29,6,FALSE)="Stipend Award",VLOOKUP(K144,Inputs!$A$7:$G$16,6,FALSE),0),0),0)</f>
        <v>0</v>
      </c>
      <c r="P144" s="5">
        <f ca="1">IFERROR(IF(J144=1,IF(VLOOKUP(K144,Inputs!$A$20:$G$29,7,FALSE)="Stipend Award",VLOOKUP(K144,Inputs!$A$7:$G$16,7,FALSE),0),0),0)</f>
        <v>0</v>
      </c>
      <c r="Q144" s="5">
        <f ca="1">IFERROR(IF(VLOOKUP(K144,Inputs!$A$20:$G$29,3,FALSE)="Base Increase",VLOOKUP(K144,Inputs!$A$7:$G$16,3,FALSE),0),0)</f>
        <v>0</v>
      </c>
      <c r="R144" s="5">
        <f ca="1">IFERROR(IF(VLOOKUP(K144,Inputs!$A$20:$G$29,4,FALSE)="Base Increase",VLOOKUP(K144,Inputs!$A$7:$G$16,4,FALSE),0),0)</f>
        <v>0</v>
      </c>
      <c r="S144" s="5">
        <f ca="1">IFERROR(IF(H144=1,IF(VLOOKUP(K144,Inputs!$A$20:$G$29,5,FALSE)="Base Increase",VLOOKUP(K144,Inputs!$A$7:$G$16,5,FALSE),0),0),0)</f>
        <v>0</v>
      </c>
      <c r="T144" s="5">
        <f ca="1">IFERROR(IF(I144=1,IF(VLOOKUP(K144,Inputs!$A$20:$G$29,6,FALSE)="Base Increase",VLOOKUP(K144,Inputs!$A$7:$G$16,6,FALSE),0),0),0)</f>
        <v>0</v>
      </c>
      <c r="U144" s="5">
        <f ca="1">IFERROR(IF(J144=1,IF(VLOOKUP(K144,Inputs!$A$20:$G$29,7,FALSE)="Base Increase",VLOOKUP(K144,Inputs!$A$7:$G$16,7,FALSE),0),0),0)</f>
        <v>0</v>
      </c>
      <c r="V144" s="5">
        <f t="shared" ca="1" si="14"/>
        <v>0</v>
      </c>
      <c r="W144" s="5">
        <f t="shared" ca="1" si="15"/>
        <v>0</v>
      </c>
      <c r="X144" s="5">
        <f t="shared" ca="1" si="16"/>
        <v>0</v>
      </c>
      <c r="Y144" s="5">
        <f t="shared" ca="1" si="17"/>
        <v>0</v>
      </c>
      <c r="Z144" s="5">
        <f ca="1">IF(AND(K144&lt;=4,X144&gt;Inputs!$B$32),MAX(C144,Inputs!$B$32),X144)</f>
        <v>0</v>
      </c>
      <c r="AA144" s="5">
        <f ca="1">IF(AND(K144&lt;=4,Y144&gt;Inputs!$B$32),MAX(C144,Inputs!$B$32),Y144)</f>
        <v>0</v>
      </c>
      <c r="AB144" s="5">
        <f ca="1">IF(AND(K144&lt;=7,Z144&gt;Inputs!$B$33),MAX(C144,Inputs!$B$33),Z144)</f>
        <v>0</v>
      </c>
      <c r="AC144" s="5">
        <f ca="1">IF(Y144&gt;Inputs!$B$34,Inputs!$B$34,AA144)</f>
        <v>0</v>
      </c>
      <c r="AD144" s="5">
        <f ca="1">IF(AB144&gt;Inputs!$B$34,Inputs!$B$34,AB144)</f>
        <v>0</v>
      </c>
      <c r="AE144" s="5">
        <f ca="1">IF(AC144&gt;Inputs!$B$34,Inputs!$B$34,AC144)</f>
        <v>0</v>
      </c>
      <c r="AF144" s="11">
        <f ca="1">IF(AND(E144=1,G144=0),Inputs!$B$3,AD144)</f>
        <v>0</v>
      </c>
      <c r="AG144" s="11">
        <f ca="1">IF(AND(E144=1,G144=0),Inputs!$B$3,AE144)</f>
        <v>0</v>
      </c>
    </row>
    <row r="145" spans="1:33" x14ac:dyDescent="0.25">
      <c r="A145" s="1">
        <f>'Salary and Rating'!A146</f>
        <v>0</v>
      </c>
      <c r="B145" s="1">
        <f>'Salary and Rating'!B146</f>
        <v>0</v>
      </c>
      <c r="C145" s="13">
        <f ca="1">'2013-2014'!AF145</f>
        <v>0</v>
      </c>
      <c r="D145" s="44">
        <f ca="1">IF('2013-2014'!G145=0,0,'2013-2014'!D145+1)</f>
        <v>0</v>
      </c>
      <c r="E145" s="5">
        <f>'2012-2013'!E145</f>
        <v>0</v>
      </c>
      <c r="F145" s="42">
        <f ca="1">IF('Salary and Rating'!G146=1,VLOOKUP(D145,'Attrition Probabilities'!$A$5:$E$45,2,TRUE),IF('Salary and Rating'!G146=2,VLOOKUP(D145,'Attrition Probabilities'!$A$5:$E$45,3,TRUE),IF('Salary and Rating'!G146=3,VLOOKUP(D145,'Attrition Probabilities'!$A$5:$E$45,4,TRUE),IF('Salary and Rating'!G146=4,VLOOKUP(D145,'Attrition Probabilities'!$A$5:$E$45,5,TRUE),0))))</f>
        <v>0</v>
      </c>
      <c r="G145" s="5">
        <f t="shared" ca="1" si="12"/>
        <v>0</v>
      </c>
      <c r="H145" s="5">
        <f t="shared" ca="1" si="13"/>
        <v>0</v>
      </c>
      <c r="I145" s="5">
        <f ca="1">IF(E145=0,0,IF(RAND()&lt;'Demand Component Probability'!$B$4,1,0))</f>
        <v>0</v>
      </c>
      <c r="J145" s="5">
        <f ca="1">IF(E145=0,0,IF(RAND()&lt;'Demand Component Probability'!$B$6,1,0))</f>
        <v>0</v>
      </c>
      <c r="K145" s="5">
        <f ca="1">'Salary and Rating'!M146</f>
        <v>0</v>
      </c>
      <c r="L145" s="5">
        <f ca="1">IFERROR(IF(VLOOKUP(K145,Inputs!$A$20:$G$29,3,FALSE)="Stipend Award",VLOOKUP(K145,Inputs!$A$7:$G$16,3,FALSE),0),0)</f>
        <v>0</v>
      </c>
      <c r="M145" s="5">
        <f ca="1">IFERROR(IF(VLOOKUP(K145,Inputs!$A$20:$G$29,4,FALSE)="Stipend Award",VLOOKUP(K145,Inputs!$A$7:$G$16,4,FALSE),0),0)</f>
        <v>0</v>
      </c>
      <c r="N145" s="5">
        <f ca="1">IFERROR(IF(H145=1,IF(VLOOKUP(K145,Inputs!$A$20:$G$29,5,FALSE)="Stipend Award",VLOOKUP(K145,Inputs!$A$7:$G$16,5,FALSE),0),0),0)</f>
        <v>0</v>
      </c>
      <c r="O145" s="5">
        <f ca="1">IFERROR(IF(I145=1,IF(VLOOKUP(K145,Inputs!$A$20:$G$29,6,FALSE)="Stipend Award",VLOOKUP(K145,Inputs!$A$7:$G$16,6,FALSE),0),0),0)</f>
        <v>0</v>
      </c>
      <c r="P145" s="5">
        <f ca="1">IFERROR(IF(J145=1,IF(VLOOKUP(K145,Inputs!$A$20:$G$29,7,FALSE)="Stipend Award",VLOOKUP(K145,Inputs!$A$7:$G$16,7,FALSE),0),0),0)</f>
        <v>0</v>
      </c>
      <c r="Q145" s="5">
        <f ca="1">IFERROR(IF(VLOOKUP(K145,Inputs!$A$20:$G$29,3,FALSE)="Base Increase",VLOOKUP(K145,Inputs!$A$7:$G$16,3,FALSE),0),0)</f>
        <v>0</v>
      </c>
      <c r="R145" s="5">
        <f ca="1">IFERROR(IF(VLOOKUP(K145,Inputs!$A$20:$G$29,4,FALSE)="Base Increase",VLOOKUP(K145,Inputs!$A$7:$G$16,4,FALSE),0),0)</f>
        <v>0</v>
      </c>
      <c r="S145" s="5">
        <f ca="1">IFERROR(IF(H145=1,IF(VLOOKUP(K145,Inputs!$A$20:$G$29,5,FALSE)="Base Increase",VLOOKUP(K145,Inputs!$A$7:$G$16,5,FALSE),0),0),0)</f>
        <v>0</v>
      </c>
      <c r="T145" s="5">
        <f ca="1">IFERROR(IF(I145=1,IF(VLOOKUP(K145,Inputs!$A$20:$G$29,6,FALSE)="Base Increase",VLOOKUP(K145,Inputs!$A$7:$G$16,6,FALSE),0),0),0)</f>
        <v>0</v>
      </c>
      <c r="U145" s="5">
        <f ca="1">IFERROR(IF(J145=1,IF(VLOOKUP(K145,Inputs!$A$20:$G$29,7,FALSE)="Base Increase",VLOOKUP(K145,Inputs!$A$7:$G$16,7,FALSE),0),0),0)</f>
        <v>0</v>
      </c>
      <c r="V145" s="5">
        <f t="shared" ca="1" si="14"/>
        <v>0</v>
      </c>
      <c r="W145" s="5">
        <f t="shared" ca="1" si="15"/>
        <v>0</v>
      </c>
      <c r="X145" s="5">
        <f t="shared" ca="1" si="16"/>
        <v>0</v>
      </c>
      <c r="Y145" s="5">
        <f t="shared" ca="1" si="17"/>
        <v>0</v>
      </c>
      <c r="Z145" s="5">
        <f ca="1">IF(AND(K145&lt;=4,X145&gt;Inputs!$B$32),MAX(C145,Inputs!$B$32),X145)</f>
        <v>0</v>
      </c>
      <c r="AA145" s="5">
        <f ca="1">IF(AND(K145&lt;=4,Y145&gt;Inputs!$B$32),MAX(C145,Inputs!$B$32),Y145)</f>
        <v>0</v>
      </c>
      <c r="AB145" s="5">
        <f ca="1">IF(AND(K145&lt;=7,Z145&gt;Inputs!$B$33),MAX(C145,Inputs!$B$33),Z145)</f>
        <v>0</v>
      </c>
      <c r="AC145" s="5">
        <f ca="1">IF(Y145&gt;Inputs!$B$34,Inputs!$B$34,AA145)</f>
        <v>0</v>
      </c>
      <c r="AD145" s="5">
        <f ca="1">IF(AB145&gt;Inputs!$B$34,Inputs!$B$34,AB145)</f>
        <v>0</v>
      </c>
      <c r="AE145" s="5">
        <f ca="1">IF(AC145&gt;Inputs!$B$34,Inputs!$B$34,AC145)</f>
        <v>0</v>
      </c>
      <c r="AF145" s="11">
        <f ca="1">IF(AND(E145=1,G145=0),Inputs!$B$3,AD145)</f>
        <v>0</v>
      </c>
      <c r="AG145" s="11">
        <f ca="1">IF(AND(E145=1,G145=0),Inputs!$B$3,AE145)</f>
        <v>0</v>
      </c>
    </row>
    <row r="146" spans="1:33" x14ac:dyDescent="0.25">
      <c r="A146" s="1">
        <f>'Salary and Rating'!A147</f>
        <v>0</v>
      </c>
      <c r="B146" s="1">
        <f>'Salary and Rating'!B147</f>
        <v>0</v>
      </c>
      <c r="C146" s="13">
        <f ca="1">'2013-2014'!AF146</f>
        <v>0</v>
      </c>
      <c r="D146" s="44">
        <f ca="1">IF('2013-2014'!G146=0,0,'2013-2014'!D146+1)</f>
        <v>0</v>
      </c>
      <c r="E146" s="5">
        <f>'2012-2013'!E146</f>
        <v>0</v>
      </c>
      <c r="F146" s="42">
        <f ca="1">IF('Salary and Rating'!G147=1,VLOOKUP(D146,'Attrition Probabilities'!$A$5:$E$45,2,TRUE),IF('Salary and Rating'!G147=2,VLOOKUP(D146,'Attrition Probabilities'!$A$5:$E$45,3,TRUE),IF('Salary and Rating'!G147=3,VLOOKUP(D146,'Attrition Probabilities'!$A$5:$E$45,4,TRUE),IF('Salary and Rating'!G147=4,VLOOKUP(D146,'Attrition Probabilities'!$A$5:$E$45,5,TRUE),0))))</f>
        <v>0</v>
      </c>
      <c r="G146" s="5">
        <f t="shared" ca="1" si="12"/>
        <v>0</v>
      </c>
      <c r="H146" s="5">
        <f t="shared" ca="1" si="13"/>
        <v>0</v>
      </c>
      <c r="I146" s="5">
        <f ca="1">IF(E146=0,0,IF(RAND()&lt;'Demand Component Probability'!$B$4,1,0))</f>
        <v>0</v>
      </c>
      <c r="J146" s="5">
        <f ca="1">IF(E146=0,0,IF(RAND()&lt;'Demand Component Probability'!$B$6,1,0))</f>
        <v>0</v>
      </c>
      <c r="K146" s="5">
        <f ca="1">'Salary and Rating'!M147</f>
        <v>0</v>
      </c>
      <c r="L146" s="5">
        <f ca="1">IFERROR(IF(VLOOKUP(K146,Inputs!$A$20:$G$29,3,FALSE)="Stipend Award",VLOOKUP(K146,Inputs!$A$7:$G$16,3,FALSE),0),0)</f>
        <v>0</v>
      </c>
      <c r="M146" s="5">
        <f ca="1">IFERROR(IF(VLOOKUP(K146,Inputs!$A$20:$G$29,4,FALSE)="Stipend Award",VLOOKUP(K146,Inputs!$A$7:$G$16,4,FALSE),0),0)</f>
        <v>0</v>
      </c>
      <c r="N146" s="5">
        <f ca="1">IFERROR(IF(H146=1,IF(VLOOKUP(K146,Inputs!$A$20:$G$29,5,FALSE)="Stipend Award",VLOOKUP(K146,Inputs!$A$7:$G$16,5,FALSE),0),0),0)</f>
        <v>0</v>
      </c>
      <c r="O146" s="5">
        <f ca="1">IFERROR(IF(I146=1,IF(VLOOKUP(K146,Inputs!$A$20:$G$29,6,FALSE)="Stipend Award",VLOOKUP(K146,Inputs!$A$7:$G$16,6,FALSE),0),0),0)</f>
        <v>0</v>
      </c>
      <c r="P146" s="5">
        <f ca="1">IFERROR(IF(J146=1,IF(VLOOKUP(K146,Inputs!$A$20:$G$29,7,FALSE)="Stipend Award",VLOOKUP(K146,Inputs!$A$7:$G$16,7,FALSE),0),0),0)</f>
        <v>0</v>
      </c>
      <c r="Q146" s="5">
        <f ca="1">IFERROR(IF(VLOOKUP(K146,Inputs!$A$20:$G$29,3,FALSE)="Base Increase",VLOOKUP(K146,Inputs!$A$7:$G$16,3,FALSE),0),0)</f>
        <v>0</v>
      </c>
      <c r="R146" s="5">
        <f ca="1">IFERROR(IF(VLOOKUP(K146,Inputs!$A$20:$G$29,4,FALSE)="Base Increase",VLOOKUP(K146,Inputs!$A$7:$G$16,4,FALSE),0),0)</f>
        <v>0</v>
      </c>
      <c r="S146" s="5">
        <f ca="1">IFERROR(IF(H146=1,IF(VLOOKUP(K146,Inputs!$A$20:$G$29,5,FALSE)="Base Increase",VLOOKUP(K146,Inputs!$A$7:$G$16,5,FALSE),0),0),0)</f>
        <v>0</v>
      </c>
      <c r="T146" s="5">
        <f ca="1">IFERROR(IF(I146=1,IF(VLOOKUP(K146,Inputs!$A$20:$G$29,6,FALSE)="Base Increase",VLOOKUP(K146,Inputs!$A$7:$G$16,6,FALSE),0),0),0)</f>
        <v>0</v>
      </c>
      <c r="U146" s="5">
        <f ca="1">IFERROR(IF(J146=1,IF(VLOOKUP(K146,Inputs!$A$20:$G$29,7,FALSE)="Base Increase",VLOOKUP(K146,Inputs!$A$7:$G$16,7,FALSE),0),0),0)</f>
        <v>0</v>
      </c>
      <c r="V146" s="5">
        <f t="shared" ca="1" si="14"/>
        <v>0</v>
      </c>
      <c r="W146" s="5">
        <f t="shared" ca="1" si="15"/>
        <v>0</v>
      </c>
      <c r="X146" s="5">
        <f t="shared" ca="1" si="16"/>
        <v>0</v>
      </c>
      <c r="Y146" s="5">
        <f t="shared" ca="1" si="17"/>
        <v>0</v>
      </c>
      <c r="Z146" s="5">
        <f ca="1">IF(AND(K146&lt;=4,X146&gt;Inputs!$B$32),MAX(C146,Inputs!$B$32),X146)</f>
        <v>0</v>
      </c>
      <c r="AA146" s="5">
        <f ca="1">IF(AND(K146&lt;=4,Y146&gt;Inputs!$B$32),MAX(C146,Inputs!$B$32),Y146)</f>
        <v>0</v>
      </c>
      <c r="AB146" s="5">
        <f ca="1">IF(AND(K146&lt;=7,Z146&gt;Inputs!$B$33),MAX(C146,Inputs!$B$33),Z146)</f>
        <v>0</v>
      </c>
      <c r="AC146" s="5">
        <f ca="1">IF(Y146&gt;Inputs!$B$34,Inputs!$B$34,AA146)</f>
        <v>0</v>
      </c>
      <c r="AD146" s="5">
        <f ca="1">IF(AB146&gt;Inputs!$B$34,Inputs!$B$34,AB146)</f>
        <v>0</v>
      </c>
      <c r="AE146" s="5">
        <f ca="1">IF(AC146&gt;Inputs!$B$34,Inputs!$B$34,AC146)</f>
        <v>0</v>
      </c>
      <c r="AF146" s="11">
        <f ca="1">IF(AND(E146=1,G146=0),Inputs!$B$3,AD146)</f>
        <v>0</v>
      </c>
      <c r="AG146" s="11">
        <f ca="1">IF(AND(E146=1,G146=0),Inputs!$B$3,AE146)</f>
        <v>0</v>
      </c>
    </row>
    <row r="147" spans="1:33" x14ac:dyDescent="0.25">
      <c r="A147" s="1">
        <f>'Salary and Rating'!A148</f>
        <v>0</v>
      </c>
      <c r="B147" s="1">
        <f>'Salary and Rating'!B148</f>
        <v>0</v>
      </c>
      <c r="C147" s="13">
        <f ca="1">'2013-2014'!AF147</f>
        <v>0</v>
      </c>
      <c r="D147" s="44">
        <f ca="1">IF('2013-2014'!G147=0,0,'2013-2014'!D147+1)</f>
        <v>0</v>
      </c>
      <c r="E147" s="5">
        <f>'2012-2013'!E147</f>
        <v>0</v>
      </c>
      <c r="F147" s="42">
        <f ca="1">IF('Salary and Rating'!G148=1,VLOOKUP(D147,'Attrition Probabilities'!$A$5:$E$45,2,TRUE),IF('Salary and Rating'!G148=2,VLOOKUP(D147,'Attrition Probabilities'!$A$5:$E$45,3,TRUE),IF('Salary and Rating'!G148=3,VLOOKUP(D147,'Attrition Probabilities'!$A$5:$E$45,4,TRUE),IF('Salary and Rating'!G148=4,VLOOKUP(D147,'Attrition Probabilities'!$A$5:$E$45,5,TRUE),0))))</f>
        <v>0</v>
      </c>
      <c r="G147" s="5">
        <f t="shared" ca="1" si="12"/>
        <v>0</v>
      </c>
      <c r="H147" s="5">
        <f t="shared" ca="1" si="13"/>
        <v>0</v>
      </c>
      <c r="I147" s="5">
        <f ca="1">IF(E147=0,0,IF(RAND()&lt;'Demand Component Probability'!$B$4,1,0))</f>
        <v>0</v>
      </c>
      <c r="J147" s="5">
        <f ca="1">IF(E147=0,0,IF(RAND()&lt;'Demand Component Probability'!$B$6,1,0))</f>
        <v>0</v>
      </c>
      <c r="K147" s="5">
        <f ca="1">'Salary and Rating'!M148</f>
        <v>0</v>
      </c>
      <c r="L147" s="5">
        <f ca="1">IFERROR(IF(VLOOKUP(K147,Inputs!$A$20:$G$29,3,FALSE)="Stipend Award",VLOOKUP(K147,Inputs!$A$7:$G$16,3,FALSE),0),0)</f>
        <v>0</v>
      </c>
      <c r="M147" s="5">
        <f ca="1">IFERROR(IF(VLOOKUP(K147,Inputs!$A$20:$G$29,4,FALSE)="Stipend Award",VLOOKUP(K147,Inputs!$A$7:$G$16,4,FALSE),0),0)</f>
        <v>0</v>
      </c>
      <c r="N147" s="5">
        <f ca="1">IFERROR(IF(H147=1,IF(VLOOKUP(K147,Inputs!$A$20:$G$29,5,FALSE)="Stipend Award",VLOOKUP(K147,Inputs!$A$7:$G$16,5,FALSE),0),0),0)</f>
        <v>0</v>
      </c>
      <c r="O147" s="5">
        <f ca="1">IFERROR(IF(I147=1,IF(VLOOKUP(K147,Inputs!$A$20:$G$29,6,FALSE)="Stipend Award",VLOOKUP(K147,Inputs!$A$7:$G$16,6,FALSE),0),0),0)</f>
        <v>0</v>
      </c>
      <c r="P147" s="5">
        <f ca="1">IFERROR(IF(J147=1,IF(VLOOKUP(K147,Inputs!$A$20:$G$29,7,FALSE)="Stipend Award",VLOOKUP(K147,Inputs!$A$7:$G$16,7,FALSE),0),0),0)</f>
        <v>0</v>
      </c>
      <c r="Q147" s="5">
        <f ca="1">IFERROR(IF(VLOOKUP(K147,Inputs!$A$20:$G$29,3,FALSE)="Base Increase",VLOOKUP(K147,Inputs!$A$7:$G$16,3,FALSE),0),0)</f>
        <v>0</v>
      </c>
      <c r="R147" s="5">
        <f ca="1">IFERROR(IF(VLOOKUP(K147,Inputs!$A$20:$G$29,4,FALSE)="Base Increase",VLOOKUP(K147,Inputs!$A$7:$G$16,4,FALSE),0),0)</f>
        <v>0</v>
      </c>
      <c r="S147" s="5">
        <f ca="1">IFERROR(IF(H147=1,IF(VLOOKUP(K147,Inputs!$A$20:$G$29,5,FALSE)="Base Increase",VLOOKUP(K147,Inputs!$A$7:$G$16,5,FALSE),0),0),0)</f>
        <v>0</v>
      </c>
      <c r="T147" s="5">
        <f ca="1">IFERROR(IF(I147=1,IF(VLOOKUP(K147,Inputs!$A$20:$G$29,6,FALSE)="Base Increase",VLOOKUP(K147,Inputs!$A$7:$G$16,6,FALSE),0),0),0)</f>
        <v>0</v>
      </c>
      <c r="U147" s="5">
        <f ca="1">IFERROR(IF(J147=1,IF(VLOOKUP(K147,Inputs!$A$20:$G$29,7,FALSE)="Base Increase",VLOOKUP(K147,Inputs!$A$7:$G$16,7,FALSE),0),0),0)</f>
        <v>0</v>
      </c>
      <c r="V147" s="5">
        <f t="shared" ca="1" si="14"/>
        <v>0</v>
      </c>
      <c r="W147" s="5">
        <f t="shared" ca="1" si="15"/>
        <v>0</v>
      </c>
      <c r="X147" s="5">
        <f t="shared" ca="1" si="16"/>
        <v>0</v>
      </c>
      <c r="Y147" s="5">
        <f t="shared" ca="1" si="17"/>
        <v>0</v>
      </c>
      <c r="Z147" s="5">
        <f ca="1">IF(AND(K147&lt;=4,X147&gt;Inputs!$B$32),MAX(C147,Inputs!$B$32),X147)</f>
        <v>0</v>
      </c>
      <c r="AA147" s="5">
        <f ca="1">IF(AND(K147&lt;=4,Y147&gt;Inputs!$B$32),MAX(C147,Inputs!$B$32),Y147)</f>
        <v>0</v>
      </c>
      <c r="AB147" s="5">
        <f ca="1">IF(AND(K147&lt;=7,Z147&gt;Inputs!$B$33),MAX(C147,Inputs!$B$33),Z147)</f>
        <v>0</v>
      </c>
      <c r="AC147" s="5">
        <f ca="1">IF(Y147&gt;Inputs!$B$34,Inputs!$B$34,AA147)</f>
        <v>0</v>
      </c>
      <c r="AD147" s="5">
        <f ca="1">IF(AB147&gt;Inputs!$B$34,Inputs!$B$34,AB147)</f>
        <v>0</v>
      </c>
      <c r="AE147" s="5">
        <f ca="1">IF(AC147&gt;Inputs!$B$34,Inputs!$B$34,AC147)</f>
        <v>0</v>
      </c>
      <c r="AF147" s="11">
        <f ca="1">IF(AND(E147=1,G147=0),Inputs!$B$3,AD147)</f>
        <v>0</v>
      </c>
      <c r="AG147" s="11">
        <f ca="1">IF(AND(E147=1,G147=0),Inputs!$B$3,AE147)</f>
        <v>0</v>
      </c>
    </row>
    <row r="148" spans="1:33" x14ac:dyDescent="0.25">
      <c r="A148" s="1">
        <f>'Salary and Rating'!A149</f>
        <v>0</v>
      </c>
      <c r="B148" s="1">
        <f>'Salary and Rating'!B149</f>
        <v>0</v>
      </c>
      <c r="C148" s="13">
        <f ca="1">'2013-2014'!AF148</f>
        <v>0</v>
      </c>
      <c r="D148" s="44">
        <f ca="1">IF('2013-2014'!G148=0,0,'2013-2014'!D148+1)</f>
        <v>0</v>
      </c>
      <c r="E148" s="5">
        <f>'2012-2013'!E148</f>
        <v>0</v>
      </c>
      <c r="F148" s="42">
        <f ca="1">IF('Salary and Rating'!G149=1,VLOOKUP(D148,'Attrition Probabilities'!$A$5:$E$45,2,TRUE),IF('Salary and Rating'!G149=2,VLOOKUP(D148,'Attrition Probabilities'!$A$5:$E$45,3,TRUE),IF('Salary and Rating'!G149=3,VLOOKUP(D148,'Attrition Probabilities'!$A$5:$E$45,4,TRUE),IF('Salary and Rating'!G149=4,VLOOKUP(D148,'Attrition Probabilities'!$A$5:$E$45,5,TRUE),0))))</f>
        <v>0</v>
      </c>
      <c r="G148" s="5">
        <f t="shared" ca="1" si="12"/>
        <v>0</v>
      </c>
      <c r="H148" s="5">
        <f t="shared" ca="1" si="13"/>
        <v>0</v>
      </c>
      <c r="I148" s="5">
        <f ca="1">IF(E148=0,0,IF(RAND()&lt;'Demand Component Probability'!$B$4,1,0))</f>
        <v>0</v>
      </c>
      <c r="J148" s="5">
        <f ca="1">IF(E148=0,0,IF(RAND()&lt;'Demand Component Probability'!$B$6,1,0))</f>
        <v>0</v>
      </c>
      <c r="K148" s="5">
        <f ca="1">'Salary and Rating'!M149</f>
        <v>0</v>
      </c>
      <c r="L148" s="5">
        <f ca="1">IFERROR(IF(VLOOKUP(K148,Inputs!$A$20:$G$29,3,FALSE)="Stipend Award",VLOOKUP(K148,Inputs!$A$7:$G$16,3,FALSE),0),0)</f>
        <v>0</v>
      </c>
      <c r="M148" s="5">
        <f ca="1">IFERROR(IF(VLOOKUP(K148,Inputs!$A$20:$G$29,4,FALSE)="Stipend Award",VLOOKUP(K148,Inputs!$A$7:$G$16,4,FALSE),0),0)</f>
        <v>0</v>
      </c>
      <c r="N148" s="5">
        <f ca="1">IFERROR(IF(H148=1,IF(VLOOKUP(K148,Inputs!$A$20:$G$29,5,FALSE)="Stipend Award",VLOOKUP(K148,Inputs!$A$7:$G$16,5,FALSE),0),0),0)</f>
        <v>0</v>
      </c>
      <c r="O148" s="5">
        <f ca="1">IFERROR(IF(I148=1,IF(VLOOKUP(K148,Inputs!$A$20:$G$29,6,FALSE)="Stipend Award",VLOOKUP(K148,Inputs!$A$7:$G$16,6,FALSE),0),0),0)</f>
        <v>0</v>
      </c>
      <c r="P148" s="5">
        <f ca="1">IFERROR(IF(J148=1,IF(VLOOKUP(K148,Inputs!$A$20:$G$29,7,FALSE)="Stipend Award",VLOOKUP(K148,Inputs!$A$7:$G$16,7,FALSE),0),0),0)</f>
        <v>0</v>
      </c>
      <c r="Q148" s="5">
        <f ca="1">IFERROR(IF(VLOOKUP(K148,Inputs!$A$20:$G$29,3,FALSE)="Base Increase",VLOOKUP(K148,Inputs!$A$7:$G$16,3,FALSE),0),0)</f>
        <v>0</v>
      </c>
      <c r="R148" s="5">
        <f ca="1">IFERROR(IF(VLOOKUP(K148,Inputs!$A$20:$G$29,4,FALSE)="Base Increase",VLOOKUP(K148,Inputs!$A$7:$G$16,4,FALSE),0),0)</f>
        <v>0</v>
      </c>
      <c r="S148" s="5">
        <f ca="1">IFERROR(IF(H148=1,IF(VLOOKUP(K148,Inputs!$A$20:$G$29,5,FALSE)="Base Increase",VLOOKUP(K148,Inputs!$A$7:$G$16,5,FALSE),0),0),0)</f>
        <v>0</v>
      </c>
      <c r="T148" s="5">
        <f ca="1">IFERROR(IF(I148=1,IF(VLOOKUP(K148,Inputs!$A$20:$G$29,6,FALSE)="Base Increase",VLOOKUP(K148,Inputs!$A$7:$G$16,6,FALSE),0),0),0)</f>
        <v>0</v>
      </c>
      <c r="U148" s="5">
        <f ca="1">IFERROR(IF(J148=1,IF(VLOOKUP(K148,Inputs!$A$20:$G$29,7,FALSE)="Base Increase",VLOOKUP(K148,Inputs!$A$7:$G$16,7,FALSE),0),0),0)</f>
        <v>0</v>
      </c>
      <c r="V148" s="5">
        <f t="shared" ca="1" si="14"/>
        <v>0</v>
      </c>
      <c r="W148" s="5">
        <f t="shared" ca="1" si="15"/>
        <v>0</v>
      </c>
      <c r="X148" s="5">
        <f t="shared" ca="1" si="16"/>
        <v>0</v>
      </c>
      <c r="Y148" s="5">
        <f t="shared" ca="1" si="17"/>
        <v>0</v>
      </c>
      <c r="Z148" s="5">
        <f ca="1">IF(AND(K148&lt;=4,X148&gt;Inputs!$B$32),MAX(C148,Inputs!$B$32),X148)</f>
        <v>0</v>
      </c>
      <c r="AA148" s="5">
        <f ca="1">IF(AND(K148&lt;=4,Y148&gt;Inputs!$B$32),MAX(C148,Inputs!$B$32),Y148)</f>
        <v>0</v>
      </c>
      <c r="AB148" s="5">
        <f ca="1">IF(AND(K148&lt;=7,Z148&gt;Inputs!$B$33),MAX(C148,Inputs!$B$33),Z148)</f>
        <v>0</v>
      </c>
      <c r="AC148" s="5">
        <f ca="1">IF(Y148&gt;Inputs!$B$34,Inputs!$B$34,AA148)</f>
        <v>0</v>
      </c>
      <c r="AD148" s="5">
        <f ca="1">IF(AB148&gt;Inputs!$B$34,Inputs!$B$34,AB148)</f>
        <v>0</v>
      </c>
      <c r="AE148" s="5">
        <f ca="1">IF(AC148&gt;Inputs!$B$34,Inputs!$B$34,AC148)</f>
        <v>0</v>
      </c>
      <c r="AF148" s="11">
        <f ca="1">IF(AND(E148=1,G148=0),Inputs!$B$3,AD148)</f>
        <v>0</v>
      </c>
      <c r="AG148" s="11">
        <f ca="1">IF(AND(E148=1,G148=0),Inputs!$B$3,AE148)</f>
        <v>0</v>
      </c>
    </row>
    <row r="149" spans="1:33" x14ac:dyDescent="0.25">
      <c r="A149" s="1">
        <f>'Salary and Rating'!A150</f>
        <v>0</v>
      </c>
      <c r="B149" s="1">
        <f>'Salary and Rating'!B150</f>
        <v>0</v>
      </c>
      <c r="C149" s="13">
        <f ca="1">'2013-2014'!AF149</f>
        <v>0</v>
      </c>
      <c r="D149" s="44">
        <f ca="1">IF('2013-2014'!G149=0,0,'2013-2014'!D149+1)</f>
        <v>0</v>
      </c>
      <c r="E149" s="5">
        <f>'2012-2013'!E149</f>
        <v>0</v>
      </c>
      <c r="F149" s="42">
        <f ca="1">IF('Salary and Rating'!G150=1,VLOOKUP(D149,'Attrition Probabilities'!$A$5:$E$45,2,TRUE),IF('Salary and Rating'!G150=2,VLOOKUP(D149,'Attrition Probabilities'!$A$5:$E$45,3,TRUE),IF('Salary and Rating'!G150=3,VLOOKUP(D149,'Attrition Probabilities'!$A$5:$E$45,4,TRUE),IF('Salary and Rating'!G150=4,VLOOKUP(D149,'Attrition Probabilities'!$A$5:$E$45,5,TRUE),0))))</f>
        <v>0</v>
      </c>
      <c r="G149" s="5">
        <f t="shared" ca="1" si="12"/>
        <v>0</v>
      </c>
      <c r="H149" s="5">
        <f t="shared" ca="1" si="13"/>
        <v>0</v>
      </c>
      <c r="I149" s="5">
        <f ca="1">IF(E149=0,0,IF(RAND()&lt;'Demand Component Probability'!$B$4,1,0))</f>
        <v>0</v>
      </c>
      <c r="J149" s="5">
        <f ca="1">IF(E149=0,0,IF(RAND()&lt;'Demand Component Probability'!$B$6,1,0))</f>
        <v>0</v>
      </c>
      <c r="K149" s="5">
        <f ca="1">'Salary and Rating'!M150</f>
        <v>0</v>
      </c>
      <c r="L149" s="5">
        <f ca="1">IFERROR(IF(VLOOKUP(K149,Inputs!$A$20:$G$29,3,FALSE)="Stipend Award",VLOOKUP(K149,Inputs!$A$7:$G$16,3,FALSE),0),0)</f>
        <v>0</v>
      </c>
      <c r="M149" s="5">
        <f ca="1">IFERROR(IF(VLOOKUP(K149,Inputs!$A$20:$G$29,4,FALSE)="Stipend Award",VLOOKUP(K149,Inputs!$A$7:$G$16,4,FALSE),0),0)</f>
        <v>0</v>
      </c>
      <c r="N149" s="5">
        <f ca="1">IFERROR(IF(H149=1,IF(VLOOKUP(K149,Inputs!$A$20:$G$29,5,FALSE)="Stipend Award",VLOOKUP(K149,Inputs!$A$7:$G$16,5,FALSE),0),0),0)</f>
        <v>0</v>
      </c>
      <c r="O149" s="5">
        <f ca="1">IFERROR(IF(I149=1,IF(VLOOKUP(K149,Inputs!$A$20:$G$29,6,FALSE)="Stipend Award",VLOOKUP(K149,Inputs!$A$7:$G$16,6,FALSE),0),0),0)</f>
        <v>0</v>
      </c>
      <c r="P149" s="5">
        <f ca="1">IFERROR(IF(J149=1,IF(VLOOKUP(K149,Inputs!$A$20:$G$29,7,FALSE)="Stipend Award",VLOOKUP(K149,Inputs!$A$7:$G$16,7,FALSE),0),0),0)</f>
        <v>0</v>
      </c>
      <c r="Q149" s="5">
        <f ca="1">IFERROR(IF(VLOOKUP(K149,Inputs!$A$20:$G$29,3,FALSE)="Base Increase",VLOOKUP(K149,Inputs!$A$7:$G$16,3,FALSE),0),0)</f>
        <v>0</v>
      </c>
      <c r="R149" s="5">
        <f ca="1">IFERROR(IF(VLOOKUP(K149,Inputs!$A$20:$G$29,4,FALSE)="Base Increase",VLOOKUP(K149,Inputs!$A$7:$G$16,4,FALSE),0),0)</f>
        <v>0</v>
      </c>
      <c r="S149" s="5">
        <f ca="1">IFERROR(IF(H149=1,IF(VLOOKUP(K149,Inputs!$A$20:$G$29,5,FALSE)="Base Increase",VLOOKUP(K149,Inputs!$A$7:$G$16,5,FALSE),0),0),0)</f>
        <v>0</v>
      </c>
      <c r="T149" s="5">
        <f ca="1">IFERROR(IF(I149=1,IF(VLOOKUP(K149,Inputs!$A$20:$G$29,6,FALSE)="Base Increase",VLOOKUP(K149,Inputs!$A$7:$G$16,6,FALSE),0),0),0)</f>
        <v>0</v>
      </c>
      <c r="U149" s="5">
        <f ca="1">IFERROR(IF(J149=1,IF(VLOOKUP(K149,Inputs!$A$20:$G$29,7,FALSE)="Base Increase",VLOOKUP(K149,Inputs!$A$7:$G$16,7,FALSE),0),0),0)</f>
        <v>0</v>
      </c>
      <c r="V149" s="5">
        <f t="shared" ca="1" si="14"/>
        <v>0</v>
      </c>
      <c r="W149" s="5">
        <f t="shared" ca="1" si="15"/>
        <v>0</v>
      </c>
      <c r="X149" s="5">
        <f t="shared" ca="1" si="16"/>
        <v>0</v>
      </c>
      <c r="Y149" s="5">
        <f t="shared" ca="1" si="17"/>
        <v>0</v>
      </c>
      <c r="Z149" s="5">
        <f ca="1">IF(AND(K149&lt;=4,X149&gt;Inputs!$B$32),MAX(C149,Inputs!$B$32),X149)</f>
        <v>0</v>
      </c>
      <c r="AA149" s="5">
        <f ca="1">IF(AND(K149&lt;=4,Y149&gt;Inputs!$B$32),MAX(C149,Inputs!$B$32),Y149)</f>
        <v>0</v>
      </c>
      <c r="AB149" s="5">
        <f ca="1">IF(AND(K149&lt;=7,Z149&gt;Inputs!$B$33),MAX(C149,Inputs!$B$33),Z149)</f>
        <v>0</v>
      </c>
      <c r="AC149" s="5">
        <f ca="1">IF(Y149&gt;Inputs!$B$34,Inputs!$B$34,AA149)</f>
        <v>0</v>
      </c>
      <c r="AD149" s="5">
        <f ca="1">IF(AB149&gt;Inputs!$B$34,Inputs!$B$34,AB149)</f>
        <v>0</v>
      </c>
      <c r="AE149" s="5">
        <f ca="1">IF(AC149&gt;Inputs!$B$34,Inputs!$B$34,AC149)</f>
        <v>0</v>
      </c>
      <c r="AF149" s="11">
        <f ca="1">IF(AND(E149=1,G149=0),Inputs!$B$3,AD149)</f>
        <v>0</v>
      </c>
      <c r="AG149" s="11">
        <f ca="1">IF(AND(E149=1,G149=0),Inputs!$B$3,AE149)</f>
        <v>0</v>
      </c>
    </row>
    <row r="150" spans="1:33" x14ac:dyDescent="0.25">
      <c r="A150" s="1">
        <f>'Salary and Rating'!A151</f>
        <v>0</v>
      </c>
      <c r="B150" s="1">
        <f>'Salary and Rating'!B151</f>
        <v>0</v>
      </c>
      <c r="C150" s="13">
        <f ca="1">'2013-2014'!AF150</f>
        <v>0</v>
      </c>
      <c r="D150" s="44">
        <f ca="1">IF('2013-2014'!G150=0,0,'2013-2014'!D150+1)</f>
        <v>0</v>
      </c>
      <c r="E150" s="5">
        <f>'2012-2013'!E150</f>
        <v>0</v>
      </c>
      <c r="F150" s="42">
        <f ca="1">IF('Salary and Rating'!G151=1,VLOOKUP(D150,'Attrition Probabilities'!$A$5:$E$45,2,TRUE),IF('Salary and Rating'!G151=2,VLOOKUP(D150,'Attrition Probabilities'!$A$5:$E$45,3,TRUE),IF('Salary and Rating'!G151=3,VLOOKUP(D150,'Attrition Probabilities'!$A$5:$E$45,4,TRUE),IF('Salary and Rating'!G151=4,VLOOKUP(D150,'Attrition Probabilities'!$A$5:$E$45,5,TRUE),0))))</f>
        <v>0</v>
      </c>
      <c r="G150" s="5">
        <f t="shared" ca="1" si="12"/>
        <v>0</v>
      </c>
      <c r="H150" s="5">
        <f t="shared" ca="1" si="13"/>
        <v>0</v>
      </c>
      <c r="I150" s="5">
        <f ca="1">IF(E150=0,0,IF(RAND()&lt;'Demand Component Probability'!$B$4,1,0))</f>
        <v>0</v>
      </c>
      <c r="J150" s="5">
        <f ca="1">IF(E150=0,0,IF(RAND()&lt;'Demand Component Probability'!$B$6,1,0))</f>
        <v>0</v>
      </c>
      <c r="K150" s="5">
        <f ca="1">'Salary and Rating'!M151</f>
        <v>0</v>
      </c>
      <c r="L150" s="5">
        <f ca="1">IFERROR(IF(VLOOKUP(K150,Inputs!$A$20:$G$29,3,FALSE)="Stipend Award",VLOOKUP(K150,Inputs!$A$7:$G$16,3,FALSE),0),0)</f>
        <v>0</v>
      </c>
      <c r="M150" s="5">
        <f ca="1">IFERROR(IF(VLOOKUP(K150,Inputs!$A$20:$G$29,4,FALSE)="Stipend Award",VLOOKUP(K150,Inputs!$A$7:$G$16,4,FALSE),0),0)</f>
        <v>0</v>
      </c>
      <c r="N150" s="5">
        <f ca="1">IFERROR(IF(H150=1,IF(VLOOKUP(K150,Inputs!$A$20:$G$29,5,FALSE)="Stipend Award",VLOOKUP(K150,Inputs!$A$7:$G$16,5,FALSE),0),0),0)</f>
        <v>0</v>
      </c>
      <c r="O150" s="5">
        <f ca="1">IFERROR(IF(I150=1,IF(VLOOKUP(K150,Inputs!$A$20:$G$29,6,FALSE)="Stipend Award",VLOOKUP(K150,Inputs!$A$7:$G$16,6,FALSE),0),0),0)</f>
        <v>0</v>
      </c>
      <c r="P150" s="5">
        <f ca="1">IFERROR(IF(J150=1,IF(VLOOKUP(K150,Inputs!$A$20:$G$29,7,FALSE)="Stipend Award",VLOOKUP(K150,Inputs!$A$7:$G$16,7,FALSE),0),0),0)</f>
        <v>0</v>
      </c>
      <c r="Q150" s="5">
        <f ca="1">IFERROR(IF(VLOOKUP(K150,Inputs!$A$20:$G$29,3,FALSE)="Base Increase",VLOOKUP(K150,Inputs!$A$7:$G$16,3,FALSE),0),0)</f>
        <v>0</v>
      </c>
      <c r="R150" s="5">
        <f ca="1">IFERROR(IF(VLOOKUP(K150,Inputs!$A$20:$G$29,4,FALSE)="Base Increase",VLOOKUP(K150,Inputs!$A$7:$G$16,4,FALSE),0),0)</f>
        <v>0</v>
      </c>
      <c r="S150" s="5">
        <f ca="1">IFERROR(IF(H150=1,IF(VLOOKUP(K150,Inputs!$A$20:$G$29,5,FALSE)="Base Increase",VLOOKUP(K150,Inputs!$A$7:$G$16,5,FALSE),0),0),0)</f>
        <v>0</v>
      </c>
      <c r="T150" s="5">
        <f ca="1">IFERROR(IF(I150=1,IF(VLOOKUP(K150,Inputs!$A$20:$G$29,6,FALSE)="Base Increase",VLOOKUP(K150,Inputs!$A$7:$G$16,6,FALSE),0),0),0)</f>
        <v>0</v>
      </c>
      <c r="U150" s="5">
        <f ca="1">IFERROR(IF(J150=1,IF(VLOOKUP(K150,Inputs!$A$20:$G$29,7,FALSE)="Base Increase",VLOOKUP(K150,Inputs!$A$7:$G$16,7,FALSE),0),0),0)</f>
        <v>0</v>
      </c>
      <c r="V150" s="5">
        <f t="shared" ca="1" si="14"/>
        <v>0</v>
      </c>
      <c r="W150" s="5">
        <f t="shared" ca="1" si="15"/>
        <v>0</v>
      </c>
      <c r="X150" s="5">
        <f t="shared" ca="1" si="16"/>
        <v>0</v>
      </c>
      <c r="Y150" s="5">
        <f t="shared" ca="1" si="17"/>
        <v>0</v>
      </c>
      <c r="Z150" s="5">
        <f ca="1">IF(AND(K150&lt;=4,X150&gt;Inputs!$B$32),MAX(C150,Inputs!$B$32),X150)</f>
        <v>0</v>
      </c>
      <c r="AA150" s="5">
        <f ca="1">IF(AND(K150&lt;=4,Y150&gt;Inputs!$B$32),MAX(C150,Inputs!$B$32),Y150)</f>
        <v>0</v>
      </c>
      <c r="AB150" s="5">
        <f ca="1">IF(AND(K150&lt;=7,Z150&gt;Inputs!$B$33),MAX(C150,Inputs!$B$33),Z150)</f>
        <v>0</v>
      </c>
      <c r="AC150" s="5">
        <f ca="1">IF(Y150&gt;Inputs!$B$34,Inputs!$B$34,AA150)</f>
        <v>0</v>
      </c>
      <c r="AD150" s="5">
        <f ca="1">IF(AB150&gt;Inputs!$B$34,Inputs!$B$34,AB150)</f>
        <v>0</v>
      </c>
      <c r="AE150" s="5">
        <f ca="1">IF(AC150&gt;Inputs!$B$34,Inputs!$B$34,AC150)</f>
        <v>0</v>
      </c>
      <c r="AF150" s="11">
        <f ca="1">IF(AND(E150=1,G150=0),Inputs!$B$3,AD150)</f>
        <v>0</v>
      </c>
      <c r="AG150" s="11">
        <f ca="1">IF(AND(E150=1,G150=0),Inputs!$B$3,AE150)</f>
        <v>0</v>
      </c>
    </row>
    <row r="151" spans="1:33" x14ac:dyDescent="0.25">
      <c r="A151" s="1">
        <f>'Salary and Rating'!A152</f>
        <v>0</v>
      </c>
      <c r="B151" s="1">
        <f>'Salary and Rating'!B152</f>
        <v>0</v>
      </c>
      <c r="C151" s="13">
        <f ca="1">'2013-2014'!AF151</f>
        <v>0</v>
      </c>
      <c r="D151" s="44">
        <f ca="1">IF('2013-2014'!G151=0,0,'2013-2014'!D151+1)</f>
        <v>0</v>
      </c>
      <c r="E151" s="5">
        <f>'2012-2013'!E151</f>
        <v>0</v>
      </c>
      <c r="F151" s="42">
        <f ca="1">IF('Salary and Rating'!G152=1,VLOOKUP(D151,'Attrition Probabilities'!$A$5:$E$45,2,TRUE),IF('Salary and Rating'!G152=2,VLOOKUP(D151,'Attrition Probabilities'!$A$5:$E$45,3,TRUE),IF('Salary and Rating'!G152=3,VLOOKUP(D151,'Attrition Probabilities'!$A$5:$E$45,4,TRUE),IF('Salary and Rating'!G152=4,VLOOKUP(D151,'Attrition Probabilities'!$A$5:$E$45,5,TRUE),0))))</f>
        <v>0</v>
      </c>
      <c r="G151" s="5">
        <f t="shared" ca="1" si="12"/>
        <v>0</v>
      </c>
      <c r="H151" s="5">
        <f t="shared" ca="1" si="13"/>
        <v>0</v>
      </c>
      <c r="I151" s="5">
        <f ca="1">IF(E151=0,0,IF(RAND()&lt;'Demand Component Probability'!$B$4,1,0))</f>
        <v>0</v>
      </c>
      <c r="J151" s="5">
        <f ca="1">IF(E151=0,0,IF(RAND()&lt;'Demand Component Probability'!$B$6,1,0))</f>
        <v>0</v>
      </c>
      <c r="K151" s="5">
        <f ca="1">'Salary and Rating'!M152</f>
        <v>0</v>
      </c>
      <c r="L151" s="5">
        <f ca="1">IFERROR(IF(VLOOKUP(K151,Inputs!$A$20:$G$29,3,FALSE)="Stipend Award",VLOOKUP(K151,Inputs!$A$7:$G$16,3,FALSE),0),0)</f>
        <v>0</v>
      </c>
      <c r="M151" s="5">
        <f ca="1">IFERROR(IF(VLOOKUP(K151,Inputs!$A$20:$G$29,4,FALSE)="Stipend Award",VLOOKUP(K151,Inputs!$A$7:$G$16,4,FALSE),0),0)</f>
        <v>0</v>
      </c>
      <c r="N151" s="5">
        <f ca="1">IFERROR(IF(H151=1,IF(VLOOKUP(K151,Inputs!$A$20:$G$29,5,FALSE)="Stipend Award",VLOOKUP(K151,Inputs!$A$7:$G$16,5,FALSE),0),0),0)</f>
        <v>0</v>
      </c>
      <c r="O151" s="5">
        <f ca="1">IFERROR(IF(I151=1,IF(VLOOKUP(K151,Inputs!$A$20:$G$29,6,FALSE)="Stipend Award",VLOOKUP(K151,Inputs!$A$7:$G$16,6,FALSE),0),0),0)</f>
        <v>0</v>
      </c>
      <c r="P151" s="5">
        <f ca="1">IFERROR(IF(J151=1,IF(VLOOKUP(K151,Inputs!$A$20:$G$29,7,FALSE)="Stipend Award",VLOOKUP(K151,Inputs!$A$7:$G$16,7,FALSE),0),0),0)</f>
        <v>0</v>
      </c>
      <c r="Q151" s="5">
        <f ca="1">IFERROR(IF(VLOOKUP(K151,Inputs!$A$20:$G$29,3,FALSE)="Base Increase",VLOOKUP(K151,Inputs!$A$7:$G$16,3,FALSE),0),0)</f>
        <v>0</v>
      </c>
      <c r="R151" s="5">
        <f ca="1">IFERROR(IF(VLOOKUP(K151,Inputs!$A$20:$G$29,4,FALSE)="Base Increase",VLOOKUP(K151,Inputs!$A$7:$G$16,4,FALSE),0),0)</f>
        <v>0</v>
      </c>
      <c r="S151" s="5">
        <f ca="1">IFERROR(IF(H151=1,IF(VLOOKUP(K151,Inputs!$A$20:$G$29,5,FALSE)="Base Increase",VLOOKUP(K151,Inputs!$A$7:$G$16,5,FALSE),0),0),0)</f>
        <v>0</v>
      </c>
      <c r="T151" s="5">
        <f ca="1">IFERROR(IF(I151=1,IF(VLOOKUP(K151,Inputs!$A$20:$G$29,6,FALSE)="Base Increase",VLOOKUP(K151,Inputs!$A$7:$G$16,6,FALSE),0),0),0)</f>
        <v>0</v>
      </c>
      <c r="U151" s="5">
        <f ca="1">IFERROR(IF(J151=1,IF(VLOOKUP(K151,Inputs!$A$20:$G$29,7,FALSE)="Base Increase",VLOOKUP(K151,Inputs!$A$7:$G$16,7,FALSE),0),0),0)</f>
        <v>0</v>
      </c>
      <c r="V151" s="5">
        <f t="shared" ca="1" si="14"/>
        <v>0</v>
      </c>
      <c r="W151" s="5">
        <f t="shared" ca="1" si="15"/>
        <v>0</v>
      </c>
      <c r="X151" s="5">
        <f t="shared" ca="1" si="16"/>
        <v>0</v>
      </c>
      <c r="Y151" s="5">
        <f t="shared" ca="1" si="17"/>
        <v>0</v>
      </c>
      <c r="Z151" s="5">
        <f ca="1">IF(AND(K151&lt;=4,X151&gt;Inputs!$B$32),MAX(C151,Inputs!$B$32),X151)</f>
        <v>0</v>
      </c>
      <c r="AA151" s="5">
        <f ca="1">IF(AND(K151&lt;=4,Y151&gt;Inputs!$B$32),MAX(C151,Inputs!$B$32),Y151)</f>
        <v>0</v>
      </c>
      <c r="AB151" s="5">
        <f ca="1">IF(AND(K151&lt;=7,Z151&gt;Inputs!$B$33),MAX(C151,Inputs!$B$33),Z151)</f>
        <v>0</v>
      </c>
      <c r="AC151" s="5">
        <f ca="1">IF(Y151&gt;Inputs!$B$34,Inputs!$B$34,AA151)</f>
        <v>0</v>
      </c>
      <c r="AD151" s="5">
        <f ca="1">IF(AB151&gt;Inputs!$B$34,Inputs!$B$34,AB151)</f>
        <v>0</v>
      </c>
      <c r="AE151" s="5">
        <f ca="1">IF(AC151&gt;Inputs!$B$34,Inputs!$B$34,AC151)</f>
        <v>0</v>
      </c>
      <c r="AF151" s="11">
        <f ca="1">IF(AND(E151=1,G151=0),Inputs!$B$3,AD151)</f>
        <v>0</v>
      </c>
      <c r="AG151" s="11">
        <f ca="1">IF(AND(E151=1,G151=0),Inputs!$B$3,AE151)</f>
        <v>0</v>
      </c>
    </row>
    <row r="152" spans="1:33" x14ac:dyDescent="0.25">
      <c r="A152" s="1">
        <f>'Salary and Rating'!A153</f>
        <v>0</v>
      </c>
      <c r="B152" s="1">
        <f>'Salary and Rating'!B153</f>
        <v>0</v>
      </c>
      <c r="C152" s="13">
        <f ca="1">'2013-2014'!AF152</f>
        <v>0</v>
      </c>
      <c r="D152" s="44">
        <f ca="1">IF('2013-2014'!G152=0,0,'2013-2014'!D152+1)</f>
        <v>0</v>
      </c>
      <c r="E152" s="5">
        <f>'2012-2013'!E152</f>
        <v>0</v>
      </c>
      <c r="F152" s="42">
        <f ca="1">IF('Salary and Rating'!G153=1,VLOOKUP(D152,'Attrition Probabilities'!$A$5:$E$45,2,TRUE),IF('Salary and Rating'!G153=2,VLOOKUP(D152,'Attrition Probabilities'!$A$5:$E$45,3,TRUE),IF('Salary and Rating'!G153=3,VLOOKUP(D152,'Attrition Probabilities'!$A$5:$E$45,4,TRUE),IF('Salary and Rating'!G153=4,VLOOKUP(D152,'Attrition Probabilities'!$A$5:$E$45,5,TRUE),0))))</f>
        <v>0</v>
      </c>
      <c r="G152" s="5">
        <f t="shared" ca="1" si="12"/>
        <v>0</v>
      </c>
      <c r="H152" s="5">
        <f t="shared" ca="1" si="13"/>
        <v>0</v>
      </c>
      <c r="I152" s="5">
        <f ca="1">IF(E152=0,0,IF(RAND()&lt;'Demand Component Probability'!$B$4,1,0))</f>
        <v>0</v>
      </c>
      <c r="J152" s="5">
        <f ca="1">IF(E152=0,0,IF(RAND()&lt;'Demand Component Probability'!$B$6,1,0))</f>
        <v>0</v>
      </c>
      <c r="K152" s="5">
        <f ca="1">'Salary and Rating'!M153</f>
        <v>0</v>
      </c>
      <c r="L152" s="5">
        <f ca="1">IFERROR(IF(VLOOKUP(K152,Inputs!$A$20:$G$29,3,FALSE)="Stipend Award",VLOOKUP(K152,Inputs!$A$7:$G$16,3,FALSE),0),0)</f>
        <v>0</v>
      </c>
      <c r="M152" s="5">
        <f ca="1">IFERROR(IF(VLOOKUP(K152,Inputs!$A$20:$G$29,4,FALSE)="Stipend Award",VLOOKUP(K152,Inputs!$A$7:$G$16,4,FALSE),0),0)</f>
        <v>0</v>
      </c>
      <c r="N152" s="5">
        <f ca="1">IFERROR(IF(H152=1,IF(VLOOKUP(K152,Inputs!$A$20:$G$29,5,FALSE)="Stipend Award",VLOOKUP(K152,Inputs!$A$7:$G$16,5,FALSE),0),0),0)</f>
        <v>0</v>
      </c>
      <c r="O152" s="5">
        <f ca="1">IFERROR(IF(I152=1,IF(VLOOKUP(K152,Inputs!$A$20:$G$29,6,FALSE)="Stipend Award",VLOOKUP(K152,Inputs!$A$7:$G$16,6,FALSE),0),0),0)</f>
        <v>0</v>
      </c>
      <c r="P152" s="5">
        <f ca="1">IFERROR(IF(J152=1,IF(VLOOKUP(K152,Inputs!$A$20:$G$29,7,FALSE)="Stipend Award",VLOOKUP(K152,Inputs!$A$7:$G$16,7,FALSE),0),0),0)</f>
        <v>0</v>
      </c>
      <c r="Q152" s="5">
        <f ca="1">IFERROR(IF(VLOOKUP(K152,Inputs!$A$20:$G$29,3,FALSE)="Base Increase",VLOOKUP(K152,Inputs!$A$7:$G$16,3,FALSE),0),0)</f>
        <v>0</v>
      </c>
      <c r="R152" s="5">
        <f ca="1">IFERROR(IF(VLOOKUP(K152,Inputs!$A$20:$G$29,4,FALSE)="Base Increase",VLOOKUP(K152,Inputs!$A$7:$G$16,4,FALSE),0),0)</f>
        <v>0</v>
      </c>
      <c r="S152" s="5">
        <f ca="1">IFERROR(IF(H152=1,IF(VLOOKUP(K152,Inputs!$A$20:$G$29,5,FALSE)="Base Increase",VLOOKUP(K152,Inputs!$A$7:$G$16,5,FALSE),0),0),0)</f>
        <v>0</v>
      </c>
      <c r="T152" s="5">
        <f ca="1">IFERROR(IF(I152=1,IF(VLOOKUP(K152,Inputs!$A$20:$G$29,6,FALSE)="Base Increase",VLOOKUP(K152,Inputs!$A$7:$G$16,6,FALSE),0),0),0)</f>
        <v>0</v>
      </c>
      <c r="U152" s="5">
        <f ca="1">IFERROR(IF(J152=1,IF(VLOOKUP(K152,Inputs!$A$20:$G$29,7,FALSE)="Base Increase",VLOOKUP(K152,Inputs!$A$7:$G$16,7,FALSE),0),0),0)</f>
        <v>0</v>
      </c>
      <c r="V152" s="5">
        <f t="shared" ca="1" si="14"/>
        <v>0</v>
      </c>
      <c r="W152" s="5">
        <f t="shared" ca="1" si="15"/>
        <v>0</v>
      </c>
      <c r="X152" s="5">
        <f t="shared" ca="1" si="16"/>
        <v>0</v>
      </c>
      <c r="Y152" s="5">
        <f t="shared" ca="1" si="17"/>
        <v>0</v>
      </c>
      <c r="Z152" s="5">
        <f ca="1">IF(AND(K152&lt;=4,X152&gt;Inputs!$B$32),MAX(C152,Inputs!$B$32),X152)</f>
        <v>0</v>
      </c>
      <c r="AA152" s="5">
        <f ca="1">IF(AND(K152&lt;=4,Y152&gt;Inputs!$B$32),MAX(C152,Inputs!$B$32),Y152)</f>
        <v>0</v>
      </c>
      <c r="AB152" s="5">
        <f ca="1">IF(AND(K152&lt;=7,Z152&gt;Inputs!$B$33),MAX(C152,Inputs!$B$33),Z152)</f>
        <v>0</v>
      </c>
      <c r="AC152" s="5">
        <f ca="1">IF(Y152&gt;Inputs!$B$34,Inputs!$B$34,AA152)</f>
        <v>0</v>
      </c>
      <c r="AD152" s="5">
        <f ca="1">IF(AB152&gt;Inputs!$B$34,Inputs!$B$34,AB152)</f>
        <v>0</v>
      </c>
      <c r="AE152" s="5">
        <f ca="1">IF(AC152&gt;Inputs!$B$34,Inputs!$B$34,AC152)</f>
        <v>0</v>
      </c>
      <c r="AF152" s="11">
        <f ca="1">IF(AND(E152=1,G152=0),Inputs!$B$3,AD152)</f>
        <v>0</v>
      </c>
      <c r="AG152" s="11">
        <f ca="1">IF(AND(E152=1,G152=0),Inputs!$B$3,AE152)</f>
        <v>0</v>
      </c>
    </row>
    <row r="153" spans="1:33" x14ac:dyDescent="0.25">
      <c r="A153" s="1">
        <f>'Salary and Rating'!A154</f>
        <v>0</v>
      </c>
      <c r="B153" s="1">
        <f>'Salary and Rating'!B154</f>
        <v>0</v>
      </c>
      <c r="C153" s="13">
        <f ca="1">'2013-2014'!AF153</f>
        <v>0</v>
      </c>
      <c r="D153" s="44">
        <f ca="1">IF('2013-2014'!G153=0,0,'2013-2014'!D153+1)</f>
        <v>0</v>
      </c>
      <c r="E153" s="5">
        <f>'2012-2013'!E153</f>
        <v>0</v>
      </c>
      <c r="F153" s="42">
        <f ca="1">IF('Salary and Rating'!G154=1,VLOOKUP(D153,'Attrition Probabilities'!$A$5:$E$45,2,TRUE),IF('Salary and Rating'!G154=2,VLOOKUP(D153,'Attrition Probabilities'!$A$5:$E$45,3,TRUE),IF('Salary and Rating'!G154=3,VLOOKUP(D153,'Attrition Probabilities'!$A$5:$E$45,4,TRUE),IF('Salary and Rating'!G154=4,VLOOKUP(D153,'Attrition Probabilities'!$A$5:$E$45,5,TRUE),0))))</f>
        <v>0</v>
      </c>
      <c r="G153" s="5">
        <f t="shared" ca="1" si="12"/>
        <v>0</v>
      </c>
      <c r="H153" s="5">
        <f t="shared" ca="1" si="13"/>
        <v>0</v>
      </c>
      <c r="I153" s="5">
        <f ca="1">IF(E153=0,0,IF(RAND()&lt;'Demand Component Probability'!$B$4,1,0))</f>
        <v>0</v>
      </c>
      <c r="J153" s="5">
        <f ca="1">IF(E153=0,0,IF(RAND()&lt;'Demand Component Probability'!$B$6,1,0))</f>
        <v>0</v>
      </c>
      <c r="K153" s="5">
        <f ca="1">'Salary and Rating'!M154</f>
        <v>0</v>
      </c>
      <c r="L153" s="5">
        <f ca="1">IFERROR(IF(VLOOKUP(K153,Inputs!$A$20:$G$29,3,FALSE)="Stipend Award",VLOOKUP(K153,Inputs!$A$7:$G$16,3,FALSE),0),0)</f>
        <v>0</v>
      </c>
      <c r="M153" s="5">
        <f ca="1">IFERROR(IF(VLOOKUP(K153,Inputs!$A$20:$G$29,4,FALSE)="Stipend Award",VLOOKUP(K153,Inputs!$A$7:$G$16,4,FALSE),0),0)</f>
        <v>0</v>
      </c>
      <c r="N153" s="5">
        <f ca="1">IFERROR(IF(H153=1,IF(VLOOKUP(K153,Inputs!$A$20:$G$29,5,FALSE)="Stipend Award",VLOOKUP(K153,Inputs!$A$7:$G$16,5,FALSE),0),0),0)</f>
        <v>0</v>
      </c>
      <c r="O153" s="5">
        <f ca="1">IFERROR(IF(I153=1,IF(VLOOKUP(K153,Inputs!$A$20:$G$29,6,FALSE)="Stipend Award",VLOOKUP(K153,Inputs!$A$7:$G$16,6,FALSE),0),0),0)</f>
        <v>0</v>
      </c>
      <c r="P153" s="5">
        <f ca="1">IFERROR(IF(J153=1,IF(VLOOKUP(K153,Inputs!$A$20:$G$29,7,FALSE)="Stipend Award",VLOOKUP(K153,Inputs!$A$7:$G$16,7,FALSE),0),0),0)</f>
        <v>0</v>
      </c>
      <c r="Q153" s="5">
        <f ca="1">IFERROR(IF(VLOOKUP(K153,Inputs!$A$20:$G$29,3,FALSE)="Base Increase",VLOOKUP(K153,Inputs!$A$7:$G$16,3,FALSE),0),0)</f>
        <v>0</v>
      </c>
      <c r="R153" s="5">
        <f ca="1">IFERROR(IF(VLOOKUP(K153,Inputs!$A$20:$G$29,4,FALSE)="Base Increase",VLOOKUP(K153,Inputs!$A$7:$G$16,4,FALSE),0),0)</f>
        <v>0</v>
      </c>
      <c r="S153" s="5">
        <f ca="1">IFERROR(IF(H153=1,IF(VLOOKUP(K153,Inputs!$A$20:$G$29,5,FALSE)="Base Increase",VLOOKUP(K153,Inputs!$A$7:$G$16,5,FALSE),0),0),0)</f>
        <v>0</v>
      </c>
      <c r="T153" s="5">
        <f ca="1">IFERROR(IF(I153=1,IF(VLOOKUP(K153,Inputs!$A$20:$G$29,6,FALSE)="Base Increase",VLOOKUP(K153,Inputs!$A$7:$G$16,6,FALSE),0),0),0)</f>
        <v>0</v>
      </c>
      <c r="U153" s="5">
        <f ca="1">IFERROR(IF(J153=1,IF(VLOOKUP(K153,Inputs!$A$20:$G$29,7,FALSE)="Base Increase",VLOOKUP(K153,Inputs!$A$7:$G$16,7,FALSE),0),0),0)</f>
        <v>0</v>
      </c>
      <c r="V153" s="5">
        <f t="shared" ca="1" si="14"/>
        <v>0</v>
      </c>
      <c r="W153" s="5">
        <f t="shared" ca="1" si="15"/>
        <v>0</v>
      </c>
      <c r="X153" s="5">
        <f t="shared" ca="1" si="16"/>
        <v>0</v>
      </c>
      <c r="Y153" s="5">
        <f t="shared" ca="1" si="17"/>
        <v>0</v>
      </c>
      <c r="Z153" s="5">
        <f ca="1">IF(AND(K153&lt;=4,X153&gt;Inputs!$B$32),MAX(C153,Inputs!$B$32),X153)</f>
        <v>0</v>
      </c>
      <c r="AA153" s="5">
        <f ca="1">IF(AND(K153&lt;=4,Y153&gt;Inputs!$B$32),MAX(C153,Inputs!$B$32),Y153)</f>
        <v>0</v>
      </c>
      <c r="AB153" s="5">
        <f ca="1">IF(AND(K153&lt;=7,Z153&gt;Inputs!$B$33),MAX(C153,Inputs!$B$33),Z153)</f>
        <v>0</v>
      </c>
      <c r="AC153" s="5">
        <f ca="1">IF(Y153&gt;Inputs!$B$34,Inputs!$B$34,AA153)</f>
        <v>0</v>
      </c>
      <c r="AD153" s="5">
        <f ca="1">IF(AB153&gt;Inputs!$B$34,Inputs!$B$34,AB153)</f>
        <v>0</v>
      </c>
      <c r="AE153" s="5">
        <f ca="1">IF(AC153&gt;Inputs!$B$34,Inputs!$B$34,AC153)</f>
        <v>0</v>
      </c>
      <c r="AF153" s="11">
        <f ca="1">IF(AND(E153=1,G153=0),Inputs!$B$3,AD153)</f>
        <v>0</v>
      </c>
      <c r="AG153" s="11">
        <f ca="1">IF(AND(E153=1,G153=0),Inputs!$B$3,AE153)</f>
        <v>0</v>
      </c>
    </row>
    <row r="154" spans="1:33" x14ac:dyDescent="0.25">
      <c r="A154" s="1">
        <f>'Salary and Rating'!A155</f>
        <v>0</v>
      </c>
      <c r="B154" s="1">
        <f>'Salary and Rating'!B155</f>
        <v>0</v>
      </c>
      <c r="C154" s="13">
        <f ca="1">'2013-2014'!AF154</f>
        <v>0</v>
      </c>
      <c r="D154" s="44">
        <f ca="1">IF('2013-2014'!G154=0,0,'2013-2014'!D154+1)</f>
        <v>0</v>
      </c>
      <c r="E154" s="5">
        <f>'2012-2013'!E154</f>
        <v>0</v>
      </c>
      <c r="F154" s="42">
        <f ca="1">IF('Salary and Rating'!G155=1,VLOOKUP(D154,'Attrition Probabilities'!$A$5:$E$45,2,TRUE),IF('Salary and Rating'!G155=2,VLOOKUP(D154,'Attrition Probabilities'!$A$5:$E$45,3,TRUE),IF('Salary and Rating'!G155=3,VLOOKUP(D154,'Attrition Probabilities'!$A$5:$E$45,4,TRUE),IF('Salary and Rating'!G155=4,VLOOKUP(D154,'Attrition Probabilities'!$A$5:$E$45,5,TRUE),0))))</f>
        <v>0</v>
      </c>
      <c r="G154" s="5">
        <f t="shared" ca="1" si="12"/>
        <v>0</v>
      </c>
      <c r="H154" s="5">
        <f t="shared" ca="1" si="13"/>
        <v>0</v>
      </c>
      <c r="I154" s="5">
        <f ca="1">IF(E154=0,0,IF(RAND()&lt;'Demand Component Probability'!$B$4,1,0))</f>
        <v>0</v>
      </c>
      <c r="J154" s="5">
        <f ca="1">IF(E154=0,0,IF(RAND()&lt;'Demand Component Probability'!$B$6,1,0))</f>
        <v>0</v>
      </c>
      <c r="K154" s="5">
        <f ca="1">'Salary and Rating'!M155</f>
        <v>0</v>
      </c>
      <c r="L154" s="5">
        <f ca="1">IFERROR(IF(VLOOKUP(K154,Inputs!$A$20:$G$29,3,FALSE)="Stipend Award",VLOOKUP(K154,Inputs!$A$7:$G$16,3,FALSE),0),0)</f>
        <v>0</v>
      </c>
      <c r="M154" s="5">
        <f ca="1">IFERROR(IF(VLOOKUP(K154,Inputs!$A$20:$G$29,4,FALSE)="Stipend Award",VLOOKUP(K154,Inputs!$A$7:$G$16,4,FALSE),0),0)</f>
        <v>0</v>
      </c>
      <c r="N154" s="5">
        <f ca="1">IFERROR(IF(H154=1,IF(VLOOKUP(K154,Inputs!$A$20:$G$29,5,FALSE)="Stipend Award",VLOOKUP(K154,Inputs!$A$7:$G$16,5,FALSE),0),0),0)</f>
        <v>0</v>
      </c>
      <c r="O154" s="5">
        <f ca="1">IFERROR(IF(I154=1,IF(VLOOKUP(K154,Inputs!$A$20:$G$29,6,FALSE)="Stipend Award",VLOOKUP(K154,Inputs!$A$7:$G$16,6,FALSE),0),0),0)</f>
        <v>0</v>
      </c>
      <c r="P154" s="5">
        <f ca="1">IFERROR(IF(J154=1,IF(VLOOKUP(K154,Inputs!$A$20:$G$29,7,FALSE)="Stipend Award",VLOOKUP(K154,Inputs!$A$7:$G$16,7,FALSE),0),0),0)</f>
        <v>0</v>
      </c>
      <c r="Q154" s="5">
        <f ca="1">IFERROR(IF(VLOOKUP(K154,Inputs!$A$20:$G$29,3,FALSE)="Base Increase",VLOOKUP(K154,Inputs!$A$7:$G$16,3,FALSE),0),0)</f>
        <v>0</v>
      </c>
      <c r="R154" s="5">
        <f ca="1">IFERROR(IF(VLOOKUP(K154,Inputs!$A$20:$G$29,4,FALSE)="Base Increase",VLOOKUP(K154,Inputs!$A$7:$G$16,4,FALSE),0),0)</f>
        <v>0</v>
      </c>
      <c r="S154" s="5">
        <f ca="1">IFERROR(IF(H154=1,IF(VLOOKUP(K154,Inputs!$A$20:$G$29,5,FALSE)="Base Increase",VLOOKUP(K154,Inputs!$A$7:$G$16,5,FALSE),0),0),0)</f>
        <v>0</v>
      </c>
      <c r="T154" s="5">
        <f ca="1">IFERROR(IF(I154=1,IF(VLOOKUP(K154,Inputs!$A$20:$G$29,6,FALSE)="Base Increase",VLOOKUP(K154,Inputs!$A$7:$G$16,6,FALSE),0),0),0)</f>
        <v>0</v>
      </c>
      <c r="U154" s="5">
        <f ca="1">IFERROR(IF(J154=1,IF(VLOOKUP(K154,Inputs!$A$20:$G$29,7,FALSE)="Base Increase",VLOOKUP(K154,Inputs!$A$7:$G$16,7,FALSE),0),0),0)</f>
        <v>0</v>
      </c>
      <c r="V154" s="5">
        <f t="shared" ca="1" si="14"/>
        <v>0</v>
      </c>
      <c r="W154" s="5">
        <f t="shared" ca="1" si="15"/>
        <v>0</v>
      </c>
      <c r="X154" s="5">
        <f t="shared" ca="1" si="16"/>
        <v>0</v>
      </c>
      <c r="Y154" s="5">
        <f t="shared" ca="1" si="17"/>
        <v>0</v>
      </c>
      <c r="Z154" s="5">
        <f ca="1">IF(AND(K154&lt;=4,X154&gt;Inputs!$B$32),MAX(C154,Inputs!$B$32),X154)</f>
        <v>0</v>
      </c>
      <c r="AA154" s="5">
        <f ca="1">IF(AND(K154&lt;=4,Y154&gt;Inputs!$B$32),MAX(C154,Inputs!$B$32),Y154)</f>
        <v>0</v>
      </c>
      <c r="AB154" s="5">
        <f ca="1">IF(AND(K154&lt;=7,Z154&gt;Inputs!$B$33),MAX(C154,Inputs!$B$33),Z154)</f>
        <v>0</v>
      </c>
      <c r="AC154" s="5">
        <f ca="1">IF(Y154&gt;Inputs!$B$34,Inputs!$B$34,AA154)</f>
        <v>0</v>
      </c>
      <c r="AD154" s="5">
        <f ca="1">IF(AB154&gt;Inputs!$B$34,Inputs!$B$34,AB154)</f>
        <v>0</v>
      </c>
      <c r="AE154" s="5">
        <f ca="1">IF(AC154&gt;Inputs!$B$34,Inputs!$B$34,AC154)</f>
        <v>0</v>
      </c>
      <c r="AF154" s="11">
        <f ca="1">IF(AND(E154=1,G154=0),Inputs!$B$3,AD154)</f>
        <v>0</v>
      </c>
      <c r="AG154" s="11">
        <f ca="1">IF(AND(E154=1,G154=0),Inputs!$B$3,AE154)</f>
        <v>0</v>
      </c>
    </row>
    <row r="155" spans="1:33" x14ac:dyDescent="0.25">
      <c r="A155" s="1">
        <f>'Salary and Rating'!A156</f>
        <v>0</v>
      </c>
      <c r="B155" s="1">
        <f>'Salary and Rating'!B156</f>
        <v>0</v>
      </c>
      <c r="C155" s="13">
        <f ca="1">'2013-2014'!AF155</f>
        <v>0</v>
      </c>
      <c r="D155" s="44">
        <f ca="1">IF('2013-2014'!G155=0,0,'2013-2014'!D155+1)</f>
        <v>0</v>
      </c>
      <c r="E155" s="5">
        <f>'2012-2013'!E155</f>
        <v>0</v>
      </c>
      <c r="F155" s="42">
        <f ca="1">IF('Salary and Rating'!G156=1,VLOOKUP(D155,'Attrition Probabilities'!$A$5:$E$45,2,TRUE),IF('Salary and Rating'!G156=2,VLOOKUP(D155,'Attrition Probabilities'!$A$5:$E$45,3,TRUE),IF('Salary and Rating'!G156=3,VLOOKUP(D155,'Attrition Probabilities'!$A$5:$E$45,4,TRUE),IF('Salary and Rating'!G156=4,VLOOKUP(D155,'Attrition Probabilities'!$A$5:$E$45,5,TRUE),0))))</f>
        <v>0</v>
      </c>
      <c r="G155" s="5">
        <f t="shared" ca="1" si="12"/>
        <v>0</v>
      </c>
      <c r="H155" s="5">
        <f t="shared" ca="1" si="13"/>
        <v>0</v>
      </c>
      <c r="I155" s="5">
        <f ca="1">IF(E155=0,0,IF(RAND()&lt;'Demand Component Probability'!$B$4,1,0))</f>
        <v>0</v>
      </c>
      <c r="J155" s="5">
        <f ca="1">IF(E155=0,0,IF(RAND()&lt;'Demand Component Probability'!$B$6,1,0))</f>
        <v>0</v>
      </c>
      <c r="K155" s="5">
        <f ca="1">'Salary and Rating'!M156</f>
        <v>0</v>
      </c>
      <c r="L155" s="5">
        <f ca="1">IFERROR(IF(VLOOKUP(K155,Inputs!$A$20:$G$29,3,FALSE)="Stipend Award",VLOOKUP(K155,Inputs!$A$7:$G$16,3,FALSE),0),0)</f>
        <v>0</v>
      </c>
      <c r="M155" s="5">
        <f ca="1">IFERROR(IF(VLOOKUP(K155,Inputs!$A$20:$G$29,4,FALSE)="Stipend Award",VLOOKUP(K155,Inputs!$A$7:$G$16,4,FALSE),0),0)</f>
        <v>0</v>
      </c>
      <c r="N155" s="5">
        <f ca="1">IFERROR(IF(H155=1,IF(VLOOKUP(K155,Inputs!$A$20:$G$29,5,FALSE)="Stipend Award",VLOOKUP(K155,Inputs!$A$7:$G$16,5,FALSE),0),0),0)</f>
        <v>0</v>
      </c>
      <c r="O155" s="5">
        <f ca="1">IFERROR(IF(I155=1,IF(VLOOKUP(K155,Inputs!$A$20:$G$29,6,FALSE)="Stipend Award",VLOOKUP(K155,Inputs!$A$7:$G$16,6,FALSE),0),0),0)</f>
        <v>0</v>
      </c>
      <c r="P155" s="5">
        <f ca="1">IFERROR(IF(J155=1,IF(VLOOKUP(K155,Inputs!$A$20:$G$29,7,FALSE)="Stipend Award",VLOOKUP(K155,Inputs!$A$7:$G$16,7,FALSE),0),0),0)</f>
        <v>0</v>
      </c>
      <c r="Q155" s="5">
        <f ca="1">IFERROR(IF(VLOOKUP(K155,Inputs!$A$20:$G$29,3,FALSE)="Base Increase",VLOOKUP(K155,Inputs!$A$7:$G$16,3,FALSE),0),0)</f>
        <v>0</v>
      </c>
      <c r="R155" s="5">
        <f ca="1">IFERROR(IF(VLOOKUP(K155,Inputs!$A$20:$G$29,4,FALSE)="Base Increase",VLOOKUP(K155,Inputs!$A$7:$G$16,4,FALSE),0),0)</f>
        <v>0</v>
      </c>
      <c r="S155" s="5">
        <f ca="1">IFERROR(IF(H155=1,IF(VLOOKUP(K155,Inputs!$A$20:$G$29,5,FALSE)="Base Increase",VLOOKUP(K155,Inputs!$A$7:$G$16,5,FALSE),0),0),0)</f>
        <v>0</v>
      </c>
      <c r="T155" s="5">
        <f ca="1">IFERROR(IF(I155=1,IF(VLOOKUP(K155,Inputs!$A$20:$G$29,6,FALSE)="Base Increase",VLOOKUP(K155,Inputs!$A$7:$G$16,6,FALSE),0),0),0)</f>
        <v>0</v>
      </c>
      <c r="U155" s="5">
        <f ca="1">IFERROR(IF(J155=1,IF(VLOOKUP(K155,Inputs!$A$20:$G$29,7,FALSE)="Base Increase",VLOOKUP(K155,Inputs!$A$7:$G$16,7,FALSE),0),0),0)</f>
        <v>0</v>
      </c>
      <c r="V155" s="5">
        <f t="shared" ca="1" si="14"/>
        <v>0</v>
      </c>
      <c r="W155" s="5">
        <f t="shared" ca="1" si="15"/>
        <v>0</v>
      </c>
      <c r="X155" s="5">
        <f t="shared" ca="1" si="16"/>
        <v>0</v>
      </c>
      <c r="Y155" s="5">
        <f t="shared" ca="1" si="17"/>
        <v>0</v>
      </c>
      <c r="Z155" s="5">
        <f ca="1">IF(AND(K155&lt;=4,X155&gt;Inputs!$B$32),MAX(C155,Inputs!$B$32),X155)</f>
        <v>0</v>
      </c>
      <c r="AA155" s="5">
        <f ca="1">IF(AND(K155&lt;=4,Y155&gt;Inputs!$B$32),MAX(C155,Inputs!$B$32),Y155)</f>
        <v>0</v>
      </c>
      <c r="AB155" s="5">
        <f ca="1">IF(AND(K155&lt;=7,Z155&gt;Inputs!$B$33),MAX(C155,Inputs!$B$33),Z155)</f>
        <v>0</v>
      </c>
      <c r="AC155" s="5">
        <f ca="1">IF(Y155&gt;Inputs!$B$34,Inputs!$B$34,AA155)</f>
        <v>0</v>
      </c>
      <c r="AD155" s="5">
        <f ca="1">IF(AB155&gt;Inputs!$B$34,Inputs!$B$34,AB155)</f>
        <v>0</v>
      </c>
      <c r="AE155" s="5">
        <f ca="1">IF(AC155&gt;Inputs!$B$34,Inputs!$B$34,AC155)</f>
        <v>0</v>
      </c>
      <c r="AF155" s="11">
        <f ca="1">IF(AND(E155=1,G155=0),Inputs!$B$3,AD155)</f>
        <v>0</v>
      </c>
      <c r="AG155" s="11">
        <f ca="1">IF(AND(E155=1,G155=0),Inputs!$B$3,AE155)</f>
        <v>0</v>
      </c>
    </row>
    <row r="156" spans="1:33" x14ac:dyDescent="0.25">
      <c r="A156" s="1">
        <f>'Salary and Rating'!A157</f>
        <v>0</v>
      </c>
      <c r="B156" s="1">
        <f>'Salary and Rating'!B157</f>
        <v>0</v>
      </c>
      <c r="C156" s="13">
        <f ca="1">'2013-2014'!AF156</f>
        <v>0</v>
      </c>
      <c r="D156" s="44">
        <f ca="1">IF('2013-2014'!G156=0,0,'2013-2014'!D156+1)</f>
        <v>0</v>
      </c>
      <c r="E156" s="5">
        <f>'2012-2013'!E156</f>
        <v>0</v>
      </c>
      <c r="F156" s="42">
        <f ca="1">IF('Salary and Rating'!G157=1,VLOOKUP(D156,'Attrition Probabilities'!$A$5:$E$45,2,TRUE),IF('Salary and Rating'!G157=2,VLOOKUP(D156,'Attrition Probabilities'!$A$5:$E$45,3,TRUE),IF('Salary and Rating'!G157=3,VLOOKUP(D156,'Attrition Probabilities'!$A$5:$E$45,4,TRUE),IF('Salary and Rating'!G157=4,VLOOKUP(D156,'Attrition Probabilities'!$A$5:$E$45,5,TRUE),0))))</f>
        <v>0</v>
      </c>
      <c r="G156" s="5">
        <f t="shared" ca="1" si="12"/>
        <v>0</v>
      </c>
      <c r="H156" s="5">
        <f t="shared" ca="1" si="13"/>
        <v>0</v>
      </c>
      <c r="I156" s="5">
        <f ca="1">IF(E156=0,0,IF(RAND()&lt;'Demand Component Probability'!$B$4,1,0))</f>
        <v>0</v>
      </c>
      <c r="J156" s="5">
        <f ca="1">IF(E156=0,0,IF(RAND()&lt;'Demand Component Probability'!$B$6,1,0))</f>
        <v>0</v>
      </c>
      <c r="K156" s="5">
        <f ca="1">'Salary and Rating'!M157</f>
        <v>0</v>
      </c>
      <c r="L156" s="5">
        <f ca="1">IFERROR(IF(VLOOKUP(K156,Inputs!$A$20:$G$29,3,FALSE)="Stipend Award",VLOOKUP(K156,Inputs!$A$7:$G$16,3,FALSE),0),0)</f>
        <v>0</v>
      </c>
      <c r="M156" s="5">
        <f ca="1">IFERROR(IF(VLOOKUP(K156,Inputs!$A$20:$G$29,4,FALSE)="Stipend Award",VLOOKUP(K156,Inputs!$A$7:$G$16,4,FALSE),0),0)</f>
        <v>0</v>
      </c>
      <c r="N156" s="5">
        <f ca="1">IFERROR(IF(H156=1,IF(VLOOKUP(K156,Inputs!$A$20:$G$29,5,FALSE)="Stipend Award",VLOOKUP(K156,Inputs!$A$7:$G$16,5,FALSE),0),0),0)</f>
        <v>0</v>
      </c>
      <c r="O156" s="5">
        <f ca="1">IFERROR(IF(I156=1,IF(VLOOKUP(K156,Inputs!$A$20:$G$29,6,FALSE)="Stipend Award",VLOOKUP(K156,Inputs!$A$7:$G$16,6,FALSE),0),0),0)</f>
        <v>0</v>
      </c>
      <c r="P156" s="5">
        <f ca="1">IFERROR(IF(J156=1,IF(VLOOKUP(K156,Inputs!$A$20:$G$29,7,FALSE)="Stipend Award",VLOOKUP(K156,Inputs!$A$7:$G$16,7,FALSE),0),0),0)</f>
        <v>0</v>
      </c>
      <c r="Q156" s="5">
        <f ca="1">IFERROR(IF(VLOOKUP(K156,Inputs!$A$20:$G$29,3,FALSE)="Base Increase",VLOOKUP(K156,Inputs!$A$7:$G$16,3,FALSE),0),0)</f>
        <v>0</v>
      </c>
      <c r="R156" s="5">
        <f ca="1">IFERROR(IF(VLOOKUP(K156,Inputs!$A$20:$G$29,4,FALSE)="Base Increase",VLOOKUP(K156,Inputs!$A$7:$G$16,4,FALSE),0),0)</f>
        <v>0</v>
      </c>
      <c r="S156" s="5">
        <f ca="1">IFERROR(IF(H156=1,IF(VLOOKUP(K156,Inputs!$A$20:$G$29,5,FALSE)="Base Increase",VLOOKUP(K156,Inputs!$A$7:$G$16,5,FALSE),0),0),0)</f>
        <v>0</v>
      </c>
      <c r="T156" s="5">
        <f ca="1">IFERROR(IF(I156=1,IF(VLOOKUP(K156,Inputs!$A$20:$G$29,6,FALSE)="Base Increase",VLOOKUP(K156,Inputs!$A$7:$G$16,6,FALSE),0),0),0)</f>
        <v>0</v>
      </c>
      <c r="U156" s="5">
        <f ca="1">IFERROR(IF(J156=1,IF(VLOOKUP(K156,Inputs!$A$20:$G$29,7,FALSE)="Base Increase",VLOOKUP(K156,Inputs!$A$7:$G$16,7,FALSE),0),0),0)</f>
        <v>0</v>
      </c>
      <c r="V156" s="5">
        <f t="shared" ca="1" si="14"/>
        <v>0</v>
      </c>
      <c r="W156" s="5">
        <f t="shared" ca="1" si="15"/>
        <v>0</v>
      </c>
      <c r="X156" s="5">
        <f t="shared" ca="1" si="16"/>
        <v>0</v>
      </c>
      <c r="Y156" s="5">
        <f t="shared" ca="1" si="17"/>
        <v>0</v>
      </c>
      <c r="Z156" s="5">
        <f ca="1">IF(AND(K156&lt;=4,X156&gt;Inputs!$B$32),MAX(C156,Inputs!$B$32),X156)</f>
        <v>0</v>
      </c>
      <c r="AA156" s="5">
        <f ca="1">IF(AND(K156&lt;=4,Y156&gt;Inputs!$B$32),MAX(C156,Inputs!$B$32),Y156)</f>
        <v>0</v>
      </c>
      <c r="AB156" s="5">
        <f ca="1">IF(AND(K156&lt;=7,Z156&gt;Inputs!$B$33),MAX(C156,Inputs!$B$33),Z156)</f>
        <v>0</v>
      </c>
      <c r="AC156" s="5">
        <f ca="1">IF(Y156&gt;Inputs!$B$34,Inputs!$B$34,AA156)</f>
        <v>0</v>
      </c>
      <c r="AD156" s="5">
        <f ca="1">IF(AB156&gt;Inputs!$B$34,Inputs!$B$34,AB156)</f>
        <v>0</v>
      </c>
      <c r="AE156" s="5">
        <f ca="1">IF(AC156&gt;Inputs!$B$34,Inputs!$B$34,AC156)</f>
        <v>0</v>
      </c>
      <c r="AF156" s="11">
        <f ca="1">IF(AND(E156=1,G156=0),Inputs!$B$3,AD156)</f>
        <v>0</v>
      </c>
      <c r="AG156" s="11">
        <f ca="1">IF(AND(E156=1,G156=0),Inputs!$B$3,AE156)</f>
        <v>0</v>
      </c>
    </row>
    <row r="157" spans="1:33" x14ac:dyDescent="0.25">
      <c r="A157" s="1">
        <f>'Salary and Rating'!A158</f>
        <v>0</v>
      </c>
      <c r="B157" s="1">
        <f>'Salary and Rating'!B158</f>
        <v>0</v>
      </c>
      <c r="C157" s="13">
        <f ca="1">'2013-2014'!AF157</f>
        <v>0</v>
      </c>
      <c r="D157" s="44">
        <f ca="1">IF('2013-2014'!G157=0,0,'2013-2014'!D157+1)</f>
        <v>0</v>
      </c>
      <c r="E157" s="5">
        <f>'2012-2013'!E157</f>
        <v>0</v>
      </c>
      <c r="F157" s="42">
        <f ca="1">IF('Salary and Rating'!G158=1,VLOOKUP(D157,'Attrition Probabilities'!$A$5:$E$45,2,TRUE),IF('Salary and Rating'!G158=2,VLOOKUP(D157,'Attrition Probabilities'!$A$5:$E$45,3,TRUE),IF('Salary and Rating'!G158=3,VLOOKUP(D157,'Attrition Probabilities'!$A$5:$E$45,4,TRUE),IF('Salary and Rating'!G158=4,VLOOKUP(D157,'Attrition Probabilities'!$A$5:$E$45,5,TRUE),0))))</f>
        <v>0</v>
      </c>
      <c r="G157" s="5">
        <f t="shared" ca="1" si="12"/>
        <v>0</v>
      </c>
      <c r="H157" s="5">
        <f t="shared" ca="1" si="13"/>
        <v>0</v>
      </c>
      <c r="I157" s="5">
        <f ca="1">IF(E157=0,0,IF(RAND()&lt;'Demand Component Probability'!$B$4,1,0))</f>
        <v>0</v>
      </c>
      <c r="J157" s="5">
        <f ca="1">IF(E157=0,0,IF(RAND()&lt;'Demand Component Probability'!$B$6,1,0))</f>
        <v>0</v>
      </c>
      <c r="K157" s="5">
        <f ca="1">'Salary and Rating'!M158</f>
        <v>0</v>
      </c>
      <c r="L157" s="5">
        <f ca="1">IFERROR(IF(VLOOKUP(K157,Inputs!$A$20:$G$29,3,FALSE)="Stipend Award",VLOOKUP(K157,Inputs!$A$7:$G$16,3,FALSE),0),0)</f>
        <v>0</v>
      </c>
      <c r="M157" s="5">
        <f ca="1">IFERROR(IF(VLOOKUP(K157,Inputs!$A$20:$G$29,4,FALSE)="Stipend Award",VLOOKUP(K157,Inputs!$A$7:$G$16,4,FALSE),0),0)</f>
        <v>0</v>
      </c>
      <c r="N157" s="5">
        <f ca="1">IFERROR(IF(H157=1,IF(VLOOKUP(K157,Inputs!$A$20:$G$29,5,FALSE)="Stipend Award",VLOOKUP(K157,Inputs!$A$7:$G$16,5,FALSE),0),0),0)</f>
        <v>0</v>
      </c>
      <c r="O157" s="5">
        <f ca="1">IFERROR(IF(I157=1,IF(VLOOKUP(K157,Inputs!$A$20:$G$29,6,FALSE)="Stipend Award",VLOOKUP(K157,Inputs!$A$7:$G$16,6,FALSE),0),0),0)</f>
        <v>0</v>
      </c>
      <c r="P157" s="5">
        <f ca="1">IFERROR(IF(J157=1,IF(VLOOKUP(K157,Inputs!$A$20:$G$29,7,FALSE)="Stipend Award",VLOOKUP(K157,Inputs!$A$7:$G$16,7,FALSE),0),0),0)</f>
        <v>0</v>
      </c>
      <c r="Q157" s="5">
        <f ca="1">IFERROR(IF(VLOOKUP(K157,Inputs!$A$20:$G$29,3,FALSE)="Base Increase",VLOOKUP(K157,Inputs!$A$7:$G$16,3,FALSE),0),0)</f>
        <v>0</v>
      </c>
      <c r="R157" s="5">
        <f ca="1">IFERROR(IF(VLOOKUP(K157,Inputs!$A$20:$G$29,4,FALSE)="Base Increase",VLOOKUP(K157,Inputs!$A$7:$G$16,4,FALSE),0),0)</f>
        <v>0</v>
      </c>
      <c r="S157" s="5">
        <f ca="1">IFERROR(IF(H157=1,IF(VLOOKUP(K157,Inputs!$A$20:$G$29,5,FALSE)="Base Increase",VLOOKUP(K157,Inputs!$A$7:$G$16,5,FALSE),0),0),0)</f>
        <v>0</v>
      </c>
      <c r="T157" s="5">
        <f ca="1">IFERROR(IF(I157=1,IF(VLOOKUP(K157,Inputs!$A$20:$G$29,6,FALSE)="Base Increase",VLOOKUP(K157,Inputs!$A$7:$G$16,6,FALSE),0),0),0)</f>
        <v>0</v>
      </c>
      <c r="U157" s="5">
        <f ca="1">IFERROR(IF(J157=1,IF(VLOOKUP(K157,Inputs!$A$20:$G$29,7,FALSE)="Base Increase",VLOOKUP(K157,Inputs!$A$7:$G$16,7,FALSE),0),0),0)</f>
        <v>0</v>
      </c>
      <c r="V157" s="5">
        <f t="shared" ca="1" si="14"/>
        <v>0</v>
      </c>
      <c r="W157" s="5">
        <f t="shared" ca="1" si="15"/>
        <v>0</v>
      </c>
      <c r="X157" s="5">
        <f t="shared" ca="1" si="16"/>
        <v>0</v>
      </c>
      <c r="Y157" s="5">
        <f t="shared" ca="1" si="17"/>
        <v>0</v>
      </c>
      <c r="Z157" s="5">
        <f ca="1">IF(AND(K157&lt;=4,X157&gt;Inputs!$B$32),MAX(C157,Inputs!$B$32),X157)</f>
        <v>0</v>
      </c>
      <c r="AA157" s="5">
        <f ca="1">IF(AND(K157&lt;=4,Y157&gt;Inputs!$B$32),MAX(C157,Inputs!$B$32),Y157)</f>
        <v>0</v>
      </c>
      <c r="AB157" s="5">
        <f ca="1">IF(AND(K157&lt;=7,Z157&gt;Inputs!$B$33),MAX(C157,Inputs!$B$33),Z157)</f>
        <v>0</v>
      </c>
      <c r="AC157" s="5">
        <f ca="1">IF(Y157&gt;Inputs!$B$34,Inputs!$B$34,AA157)</f>
        <v>0</v>
      </c>
      <c r="AD157" s="5">
        <f ca="1">IF(AB157&gt;Inputs!$B$34,Inputs!$B$34,AB157)</f>
        <v>0</v>
      </c>
      <c r="AE157" s="5">
        <f ca="1">IF(AC157&gt;Inputs!$B$34,Inputs!$B$34,AC157)</f>
        <v>0</v>
      </c>
      <c r="AF157" s="11">
        <f ca="1">IF(AND(E157=1,G157=0),Inputs!$B$3,AD157)</f>
        <v>0</v>
      </c>
      <c r="AG157" s="11">
        <f ca="1">IF(AND(E157=1,G157=0),Inputs!$B$3,AE157)</f>
        <v>0</v>
      </c>
    </row>
    <row r="158" spans="1:33" x14ac:dyDescent="0.25">
      <c r="A158" s="1">
        <f>'Salary and Rating'!A159</f>
        <v>0</v>
      </c>
      <c r="B158" s="1">
        <f>'Salary and Rating'!B159</f>
        <v>0</v>
      </c>
      <c r="C158" s="13">
        <f ca="1">'2013-2014'!AF158</f>
        <v>0</v>
      </c>
      <c r="D158" s="44">
        <f ca="1">IF('2013-2014'!G158=0,0,'2013-2014'!D158+1)</f>
        <v>0</v>
      </c>
      <c r="E158" s="5">
        <f>'2012-2013'!E158</f>
        <v>0</v>
      </c>
      <c r="F158" s="42">
        <f ca="1">IF('Salary and Rating'!G159=1,VLOOKUP(D158,'Attrition Probabilities'!$A$5:$E$45,2,TRUE),IF('Salary and Rating'!G159=2,VLOOKUP(D158,'Attrition Probabilities'!$A$5:$E$45,3,TRUE),IF('Salary and Rating'!G159=3,VLOOKUP(D158,'Attrition Probabilities'!$A$5:$E$45,4,TRUE),IF('Salary and Rating'!G159=4,VLOOKUP(D158,'Attrition Probabilities'!$A$5:$E$45,5,TRUE),0))))</f>
        <v>0</v>
      </c>
      <c r="G158" s="5">
        <f t="shared" ca="1" si="12"/>
        <v>0</v>
      </c>
      <c r="H158" s="5">
        <f t="shared" ca="1" si="13"/>
        <v>0</v>
      </c>
      <c r="I158" s="5">
        <f ca="1">IF(E158=0,0,IF(RAND()&lt;'Demand Component Probability'!$B$4,1,0))</f>
        <v>0</v>
      </c>
      <c r="J158" s="5">
        <f ca="1">IF(E158=0,0,IF(RAND()&lt;'Demand Component Probability'!$B$6,1,0))</f>
        <v>0</v>
      </c>
      <c r="K158" s="5">
        <f ca="1">'Salary and Rating'!M159</f>
        <v>0</v>
      </c>
      <c r="L158" s="5">
        <f ca="1">IFERROR(IF(VLOOKUP(K158,Inputs!$A$20:$G$29,3,FALSE)="Stipend Award",VLOOKUP(K158,Inputs!$A$7:$G$16,3,FALSE),0),0)</f>
        <v>0</v>
      </c>
      <c r="M158" s="5">
        <f ca="1">IFERROR(IF(VLOOKUP(K158,Inputs!$A$20:$G$29,4,FALSE)="Stipend Award",VLOOKUP(K158,Inputs!$A$7:$G$16,4,FALSE),0),0)</f>
        <v>0</v>
      </c>
      <c r="N158" s="5">
        <f ca="1">IFERROR(IF(H158=1,IF(VLOOKUP(K158,Inputs!$A$20:$G$29,5,FALSE)="Stipend Award",VLOOKUP(K158,Inputs!$A$7:$G$16,5,FALSE),0),0),0)</f>
        <v>0</v>
      </c>
      <c r="O158" s="5">
        <f ca="1">IFERROR(IF(I158=1,IF(VLOOKUP(K158,Inputs!$A$20:$G$29,6,FALSE)="Stipend Award",VLOOKUP(K158,Inputs!$A$7:$G$16,6,FALSE),0),0),0)</f>
        <v>0</v>
      </c>
      <c r="P158" s="5">
        <f ca="1">IFERROR(IF(J158=1,IF(VLOOKUP(K158,Inputs!$A$20:$G$29,7,FALSE)="Stipend Award",VLOOKUP(K158,Inputs!$A$7:$G$16,7,FALSE),0),0),0)</f>
        <v>0</v>
      </c>
      <c r="Q158" s="5">
        <f ca="1">IFERROR(IF(VLOOKUP(K158,Inputs!$A$20:$G$29,3,FALSE)="Base Increase",VLOOKUP(K158,Inputs!$A$7:$G$16,3,FALSE),0),0)</f>
        <v>0</v>
      </c>
      <c r="R158" s="5">
        <f ca="1">IFERROR(IF(VLOOKUP(K158,Inputs!$A$20:$G$29,4,FALSE)="Base Increase",VLOOKUP(K158,Inputs!$A$7:$G$16,4,FALSE),0),0)</f>
        <v>0</v>
      </c>
      <c r="S158" s="5">
        <f ca="1">IFERROR(IF(H158=1,IF(VLOOKUP(K158,Inputs!$A$20:$G$29,5,FALSE)="Base Increase",VLOOKUP(K158,Inputs!$A$7:$G$16,5,FALSE),0),0),0)</f>
        <v>0</v>
      </c>
      <c r="T158" s="5">
        <f ca="1">IFERROR(IF(I158=1,IF(VLOOKUP(K158,Inputs!$A$20:$G$29,6,FALSE)="Base Increase",VLOOKUP(K158,Inputs!$A$7:$G$16,6,FALSE),0),0),0)</f>
        <v>0</v>
      </c>
      <c r="U158" s="5">
        <f ca="1">IFERROR(IF(J158=1,IF(VLOOKUP(K158,Inputs!$A$20:$G$29,7,FALSE)="Base Increase",VLOOKUP(K158,Inputs!$A$7:$G$16,7,FALSE),0),0),0)</f>
        <v>0</v>
      </c>
      <c r="V158" s="5">
        <f t="shared" ca="1" si="14"/>
        <v>0</v>
      </c>
      <c r="W158" s="5">
        <f t="shared" ca="1" si="15"/>
        <v>0</v>
      </c>
      <c r="X158" s="5">
        <f t="shared" ca="1" si="16"/>
        <v>0</v>
      </c>
      <c r="Y158" s="5">
        <f t="shared" ca="1" si="17"/>
        <v>0</v>
      </c>
      <c r="Z158" s="5">
        <f ca="1">IF(AND(K158&lt;=4,X158&gt;Inputs!$B$32),MAX(C158,Inputs!$B$32),X158)</f>
        <v>0</v>
      </c>
      <c r="AA158" s="5">
        <f ca="1">IF(AND(K158&lt;=4,Y158&gt;Inputs!$B$32),MAX(C158,Inputs!$B$32),Y158)</f>
        <v>0</v>
      </c>
      <c r="AB158" s="5">
        <f ca="1">IF(AND(K158&lt;=7,Z158&gt;Inputs!$B$33),MAX(C158,Inputs!$B$33),Z158)</f>
        <v>0</v>
      </c>
      <c r="AC158" s="5">
        <f ca="1">IF(Y158&gt;Inputs!$B$34,Inputs!$B$34,AA158)</f>
        <v>0</v>
      </c>
      <c r="AD158" s="5">
        <f ca="1">IF(AB158&gt;Inputs!$B$34,Inputs!$B$34,AB158)</f>
        <v>0</v>
      </c>
      <c r="AE158" s="5">
        <f ca="1">IF(AC158&gt;Inputs!$B$34,Inputs!$B$34,AC158)</f>
        <v>0</v>
      </c>
      <c r="AF158" s="11">
        <f ca="1">IF(AND(E158=1,G158=0),Inputs!$B$3,AD158)</f>
        <v>0</v>
      </c>
      <c r="AG158" s="11">
        <f ca="1">IF(AND(E158=1,G158=0),Inputs!$B$3,AE158)</f>
        <v>0</v>
      </c>
    </row>
    <row r="159" spans="1:33" x14ac:dyDescent="0.25">
      <c r="A159" s="1">
        <f>'Salary and Rating'!A160</f>
        <v>0</v>
      </c>
      <c r="B159" s="1">
        <f>'Salary and Rating'!B160</f>
        <v>0</v>
      </c>
      <c r="C159" s="13">
        <f ca="1">'2013-2014'!AF159</f>
        <v>0</v>
      </c>
      <c r="D159" s="44">
        <f ca="1">IF('2013-2014'!G159=0,0,'2013-2014'!D159+1)</f>
        <v>0</v>
      </c>
      <c r="E159" s="5">
        <f>'2012-2013'!E159</f>
        <v>0</v>
      </c>
      <c r="F159" s="42">
        <f ca="1">IF('Salary and Rating'!G160=1,VLOOKUP(D159,'Attrition Probabilities'!$A$5:$E$45,2,TRUE),IF('Salary and Rating'!G160=2,VLOOKUP(D159,'Attrition Probabilities'!$A$5:$E$45,3,TRUE),IF('Salary and Rating'!G160=3,VLOOKUP(D159,'Attrition Probabilities'!$A$5:$E$45,4,TRUE),IF('Salary and Rating'!G160=4,VLOOKUP(D159,'Attrition Probabilities'!$A$5:$E$45,5,TRUE),0))))</f>
        <v>0</v>
      </c>
      <c r="G159" s="5">
        <f t="shared" ca="1" si="12"/>
        <v>0</v>
      </c>
      <c r="H159" s="5">
        <f t="shared" ca="1" si="13"/>
        <v>0</v>
      </c>
      <c r="I159" s="5">
        <f ca="1">IF(E159=0,0,IF(RAND()&lt;'Demand Component Probability'!$B$4,1,0))</f>
        <v>0</v>
      </c>
      <c r="J159" s="5">
        <f ca="1">IF(E159=0,0,IF(RAND()&lt;'Demand Component Probability'!$B$6,1,0))</f>
        <v>0</v>
      </c>
      <c r="K159" s="5">
        <f ca="1">'Salary and Rating'!M160</f>
        <v>0</v>
      </c>
      <c r="L159" s="5">
        <f ca="1">IFERROR(IF(VLOOKUP(K159,Inputs!$A$20:$G$29,3,FALSE)="Stipend Award",VLOOKUP(K159,Inputs!$A$7:$G$16,3,FALSE),0),0)</f>
        <v>0</v>
      </c>
      <c r="M159" s="5">
        <f ca="1">IFERROR(IF(VLOOKUP(K159,Inputs!$A$20:$G$29,4,FALSE)="Stipend Award",VLOOKUP(K159,Inputs!$A$7:$G$16,4,FALSE),0),0)</f>
        <v>0</v>
      </c>
      <c r="N159" s="5">
        <f ca="1">IFERROR(IF(H159=1,IF(VLOOKUP(K159,Inputs!$A$20:$G$29,5,FALSE)="Stipend Award",VLOOKUP(K159,Inputs!$A$7:$G$16,5,FALSE),0),0),0)</f>
        <v>0</v>
      </c>
      <c r="O159" s="5">
        <f ca="1">IFERROR(IF(I159=1,IF(VLOOKUP(K159,Inputs!$A$20:$G$29,6,FALSE)="Stipend Award",VLOOKUP(K159,Inputs!$A$7:$G$16,6,FALSE),0),0),0)</f>
        <v>0</v>
      </c>
      <c r="P159" s="5">
        <f ca="1">IFERROR(IF(J159=1,IF(VLOOKUP(K159,Inputs!$A$20:$G$29,7,FALSE)="Stipend Award",VLOOKUP(K159,Inputs!$A$7:$G$16,7,FALSE),0),0),0)</f>
        <v>0</v>
      </c>
      <c r="Q159" s="5">
        <f ca="1">IFERROR(IF(VLOOKUP(K159,Inputs!$A$20:$G$29,3,FALSE)="Base Increase",VLOOKUP(K159,Inputs!$A$7:$G$16,3,FALSE),0),0)</f>
        <v>0</v>
      </c>
      <c r="R159" s="5">
        <f ca="1">IFERROR(IF(VLOOKUP(K159,Inputs!$A$20:$G$29,4,FALSE)="Base Increase",VLOOKUP(K159,Inputs!$A$7:$G$16,4,FALSE),0),0)</f>
        <v>0</v>
      </c>
      <c r="S159" s="5">
        <f ca="1">IFERROR(IF(H159=1,IF(VLOOKUP(K159,Inputs!$A$20:$G$29,5,FALSE)="Base Increase",VLOOKUP(K159,Inputs!$A$7:$G$16,5,FALSE),0),0),0)</f>
        <v>0</v>
      </c>
      <c r="T159" s="5">
        <f ca="1">IFERROR(IF(I159=1,IF(VLOOKUP(K159,Inputs!$A$20:$G$29,6,FALSE)="Base Increase",VLOOKUP(K159,Inputs!$A$7:$G$16,6,FALSE),0),0),0)</f>
        <v>0</v>
      </c>
      <c r="U159" s="5">
        <f ca="1">IFERROR(IF(J159=1,IF(VLOOKUP(K159,Inputs!$A$20:$G$29,7,FALSE)="Base Increase",VLOOKUP(K159,Inputs!$A$7:$G$16,7,FALSE),0),0),0)</f>
        <v>0</v>
      </c>
      <c r="V159" s="5">
        <f t="shared" ca="1" si="14"/>
        <v>0</v>
      </c>
      <c r="W159" s="5">
        <f t="shared" ca="1" si="15"/>
        <v>0</v>
      </c>
      <c r="X159" s="5">
        <f t="shared" ca="1" si="16"/>
        <v>0</v>
      </c>
      <c r="Y159" s="5">
        <f t="shared" ca="1" si="17"/>
        <v>0</v>
      </c>
      <c r="Z159" s="5">
        <f ca="1">IF(AND(K159&lt;=4,X159&gt;Inputs!$B$32),MAX(C159,Inputs!$B$32),X159)</f>
        <v>0</v>
      </c>
      <c r="AA159" s="5">
        <f ca="1">IF(AND(K159&lt;=4,Y159&gt;Inputs!$B$32),MAX(C159,Inputs!$B$32),Y159)</f>
        <v>0</v>
      </c>
      <c r="AB159" s="5">
        <f ca="1">IF(AND(K159&lt;=7,Z159&gt;Inputs!$B$33),MAX(C159,Inputs!$B$33),Z159)</f>
        <v>0</v>
      </c>
      <c r="AC159" s="5">
        <f ca="1">IF(Y159&gt;Inputs!$B$34,Inputs!$B$34,AA159)</f>
        <v>0</v>
      </c>
      <c r="AD159" s="5">
        <f ca="1">IF(AB159&gt;Inputs!$B$34,Inputs!$B$34,AB159)</f>
        <v>0</v>
      </c>
      <c r="AE159" s="5">
        <f ca="1">IF(AC159&gt;Inputs!$B$34,Inputs!$B$34,AC159)</f>
        <v>0</v>
      </c>
      <c r="AF159" s="11">
        <f ca="1">IF(AND(E159=1,G159=0),Inputs!$B$3,AD159)</f>
        <v>0</v>
      </c>
      <c r="AG159" s="11">
        <f ca="1">IF(AND(E159=1,G159=0),Inputs!$B$3,AE159)</f>
        <v>0</v>
      </c>
    </row>
    <row r="160" spans="1:33" x14ac:dyDescent="0.25">
      <c r="A160" s="1">
        <f>'Salary and Rating'!A161</f>
        <v>0</v>
      </c>
      <c r="B160" s="1">
        <f>'Salary and Rating'!B161</f>
        <v>0</v>
      </c>
      <c r="C160" s="13">
        <f ca="1">'2013-2014'!AF160</f>
        <v>0</v>
      </c>
      <c r="D160" s="44">
        <f ca="1">IF('2013-2014'!G160=0,0,'2013-2014'!D160+1)</f>
        <v>0</v>
      </c>
      <c r="E160" s="5">
        <f>'2012-2013'!E160</f>
        <v>0</v>
      </c>
      <c r="F160" s="42">
        <f ca="1">IF('Salary and Rating'!G161=1,VLOOKUP(D160,'Attrition Probabilities'!$A$5:$E$45,2,TRUE),IF('Salary and Rating'!G161=2,VLOOKUP(D160,'Attrition Probabilities'!$A$5:$E$45,3,TRUE),IF('Salary and Rating'!G161=3,VLOOKUP(D160,'Attrition Probabilities'!$A$5:$E$45,4,TRUE),IF('Salary and Rating'!G161=4,VLOOKUP(D160,'Attrition Probabilities'!$A$5:$E$45,5,TRUE),0))))</f>
        <v>0</v>
      </c>
      <c r="G160" s="5">
        <f t="shared" ca="1" si="12"/>
        <v>0</v>
      </c>
      <c r="H160" s="5">
        <f t="shared" ca="1" si="13"/>
        <v>0</v>
      </c>
      <c r="I160" s="5">
        <f ca="1">IF(E160=0,0,IF(RAND()&lt;'Demand Component Probability'!$B$4,1,0))</f>
        <v>0</v>
      </c>
      <c r="J160" s="5">
        <f ca="1">IF(E160=0,0,IF(RAND()&lt;'Demand Component Probability'!$B$6,1,0))</f>
        <v>0</v>
      </c>
      <c r="K160" s="5">
        <f ca="1">'Salary and Rating'!M161</f>
        <v>0</v>
      </c>
      <c r="L160" s="5">
        <f ca="1">IFERROR(IF(VLOOKUP(K160,Inputs!$A$20:$G$29,3,FALSE)="Stipend Award",VLOOKUP(K160,Inputs!$A$7:$G$16,3,FALSE),0),0)</f>
        <v>0</v>
      </c>
      <c r="M160" s="5">
        <f ca="1">IFERROR(IF(VLOOKUP(K160,Inputs!$A$20:$G$29,4,FALSE)="Stipend Award",VLOOKUP(K160,Inputs!$A$7:$G$16,4,FALSE),0),0)</f>
        <v>0</v>
      </c>
      <c r="N160" s="5">
        <f ca="1">IFERROR(IF(H160=1,IF(VLOOKUP(K160,Inputs!$A$20:$G$29,5,FALSE)="Stipend Award",VLOOKUP(K160,Inputs!$A$7:$G$16,5,FALSE),0),0),0)</f>
        <v>0</v>
      </c>
      <c r="O160" s="5">
        <f ca="1">IFERROR(IF(I160=1,IF(VLOOKUP(K160,Inputs!$A$20:$G$29,6,FALSE)="Stipend Award",VLOOKUP(K160,Inputs!$A$7:$G$16,6,FALSE),0),0),0)</f>
        <v>0</v>
      </c>
      <c r="P160" s="5">
        <f ca="1">IFERROR(IF(J160=1,IF(VLOOKUP(K160,Inputs!$A$20:$G$29,7,FALSE)="Stipend Award",VLOOKUP(K160,Inputs!$A$7:$G$16,7,FALSE),0),0),0)</f>
        <v>0</v>
      </c>
      <c r="Q160" s="5">
        <f ca="1">IFERROR(IF(VLOOKUP(K160,Inputs!$A$20:$G$29,3,FALSE)="Base Increase",VLOOKUP(K160,Inputs!$A$7:$G$16,3,FALSE),0),0)</f>
        <v>0</v>
      </c>
      <c r="R160" s="5">
        <f ca="1">IFERROR(IF(VLOOKUP(K160,Inputs!$A$20:$G$29,4,FALSE)="Base Increase",VLOOKUP(K160,Inputs!$A$7:$G$16,4,FALSE),0),0)</f>
        <v>0</v>
      </c>
      <c r="S160" s="5">
        <f ca="1">IFERROR(IF(H160=1,IF(VLOOKUP(K160,Inputs!$A$20:$G$29,5,FALSE)="Base Increase",VLOOKUP(K160,Inputs!$A$7:$G$16,5,FALSE),0),0),0)</f>
        <v>0</v>
      </c>
      <c r="T160" s="5">
        <f ca="1">IFERROR(IF(I160=1,IF(VLOOKUP(K160,Inputs!$A$20:$G$29,6,FALSE)="Base Increase",VLOOKUP(K160,Inputs!$A$7:$G$16,6,FALSE),0),0),0)</f>
        <v>0</v>
      </c>
      <c r="U160" s="5">
        <f ca="1">IFERROR(IF(J160=1,IF(VLOOKUP(K160,Inputs!$A$20:$G$29,7,FALSE)="Base Increase",VLOOKUP(K160,Inputs!$A$7:$G$16,7,FALSE),0),0),0)</f>
        <v>0</v>
      </c>
      <c r="V160" s="5">
        <f t="shared" ca="1" si="14"/>
        <v>0</v>
      </c>
      <c r="W160" s="5">
        <f t="shared" ca="1" si="15"/>
        <v>0</v>
      </c>
      <c r="X160" s="5">
        <f t="shared" ca="1" si="16"/>
        <v>0</v>
      </c>
      <c r="Y160" s="5">
        <f t="shared" ca="1" si="17"/>
        <v>0</v>
      </c>
      <c r="Z160" s="5">
        <f ca="1">IF(AND(K160&lt;=4,X160&gt;Inputs!$B$32),MAX(C160,Inputs!$B$32),X160)</f>
        <v>0</v>
      </c>
      <c r="AA160" s="5">
        <f ca="1">IF(AND(K160&lt;=4,Y160&gt;Inputs!$B$32),MAX(C160,Inputs!$B$32),Y160)</f>
        <v>0</v>
      </c>
      <c r="AB160" s="5">
        <f ca="1">IF(AND(K160&lt;=7,Z160&gt;Inputs!$B$33),MAX(C160,Inputs!$B$33),Z160)</f>
        <v>0</v>
      </c>
      <c r="AC160" s="5">
        <f ca="1">IF(Y160&gt;Inputs!$B$34,Inputs!$B$34,AA160)</f>
        <v>0</v>
      </c>
      <c r="AD160" s="5">
        <f ca="1">IF(AB160&gt;Inputs!$B$34,Inputs!$B$34,AB160)</f>
        <v>0</v>
      </c>
      <c r="AE160" s="5">
        <f ca="1">IF(AC160&gt;Inputs!$B$34,Inputs!$B$34,AC160)</f>
        <v>0</v>
      </c>
      <c r="AF160" s="11">
        <f ca="1">IF(AND(E160=1,G160=0),Inputs!$B$3,AD160)</f>
        <v>0</v>
      </c>
      <c r="AG160" s="11">
        <f ca="1">IF(AND(E160=1,G160=0),Inputs!$B$3,AE160)</f>
        <v>0</v>
      </c>
    </row>
    <row r="161" spans="1:33" x14ac:dyDescent="0.25">
      <c r="A161" s="1">
        <f>'Salary and Rating'!A162</f>
        <v>0</v>
      </c>
      <c r="B161" s="1">
        <f>'Salary and Rating'!B162</f>
        <v>0</v>
      </c>
      <c r="C161" s="13">
        <f ca="1">'2013-2014'!AF161</f>
        <v>0</v>
      </c>
      <c r="D161" s="44">
        <f ca="1">IF('2013-2014'!G161=0,0,'2013-2014'!D161+1)</f>
        <v>0</v>
      </c>
      <c r="E161" s="5">
        <f>'2012-2013'!E161</f>
        <v>0</v>
      </c>
      <c r="F161" s="42">
        <f ca="1">IF('Salary and Rating'!G162=1,VLOOKUP(D161,'Attrition Probabilities'!$A$5:$E$45,2,TRUE),IF('Salary and Rating'!G162=2,VLOOKUP(D161,'Attrition Probabilities'!$A$5:$E$45,3,TRUE),IF('Salary and Rating'!G162=3,VLOOKUP(D161,'Attrition Probabilities'!$A$5:$E$45,4,TRUE),IF('Salary and Rating'!G162=4,VLOOKUP(D161,'Attrition Probabilities'!$A$5:$E$45,5,TRUE),0))))</f>
        <v>0</v>
      </c>
      <c r="G161" s="5">
        <f t="shared" ca="1" si="12"/>
        <v>0</v>
      </c>
      <c r="H161" s="5">
        <f t="shared" ca="1" si="13"/>
        <v>0</v>
      </c>
      <c r="I161" s="5">
        <f ca="1">IF(E161=0,0,IF(RAND()&lt;'Demand Component Probability'!$B$4,1,0))</f>
        <v>0</v>
      </c>
      <c r="J161" s="5">
        <f ca="1">IF(E161=0,0,IF(RAND()&lt;'Demand Component Probability'!$B$6,1,0))</f>
        <v>0</v>
      </c>
      <c r="K161" s="5">
        <f ca="1">'Salary and Rating'!M162</f>
        <v>0</v>
      </c>
      <c r="L161" s="5">
        <f ca="1">IFERROR(IF(VLOOKUP(K161,Inputs!$A$20:$G$29,3,FALSE)="Stipend Award",VLOOKUP(K161,Inputs!$A$7:$G$16,3,FALSE),0),0)</f>
        <v>0</v>
      </c>
      <c r="M161" s="5">
        <f ca="1">IFERROR(IF(VLOOKUP(K161,Inputs!$A$20:$G$29,4,FALSE)="Stipend Award",VLOOKUP(K161,Inputs!$A$7:$G$16,4,FALSE),0),0)</f>
        <v>0</v>
      </c>
      <c r="N161" s="5">
        <f ca="1">IFERROR(IF(H161=1,IF(VLOOKUP(K161,Inputs!$A$20:$G$29,5,FALSE)="Stipend Award",VLOOKUP(K161,Inputs!$A$7:$G$16,5,FALSE),0),0),0)</f>
        <v>0</v>
      </c>
      <c r="O161" s="5">
        <f ca="1">IFERROR(IF(I161=1,IF(VLOOKUP(K161,Inputs!$A$20:$G$29,6,FALSE)="Stipend Award",VLOOKUP(K161,Inputs!$A$7:$G$16,6,FALSE),0),0),0)</f>
        <v>0</v>
      </c>
      <c r="P161" s="5">
        <f ca="1">IFERROR(IF(J161=1,IF(VLOOKUP(K161,Inputs!$A$20:$G$29,7,FALSE)="Stipend Award",VLOOKUP(K161,Inputs!$A$7:$G$16,7,FALSE),0),0),0)</f>
        <v>0</v>
      </c>
      <c r="Q161" s="5">
        <f ca="1">IFERROR(IF(VLOOKUP(K161,Inputs!$A$20:$G$29,3,FALSE)="Base Increase",VLOOKUP(K161,Inputs!$A$7:$G$16,3,FALSE),0),0)</f>
        <v>0</v>
      </c>
      <c r="R161" s="5">
        <f ca="1">IFERROR(IF(VLOOKUP(K161,Inputs!$A$20:$G$29,4,FALSE)="Base Increase",VLOOKUP(K161,Inputs!$A$7:$G$16,4,FALSE),0),0)</f>
        <v>0</v>
      </c>
      <c r="S161" s="5">
        <f ca="1">IFERROR(IF(H161=1,IF(VLOOKUP(K161,Inputs!$A$20:$G$29,5,FALSE)="Base Increase",VLOOKUP(K161,Inputs!$A$7:$G$16,5,FALSE),0),0),0)</f>
        <v>0</v>
      </c>
      <c r="T161" s="5">
        <f ca="1">IFERROR(IF(I161=1,IF(VLOOKUP(K161,Inputs!$A$20:$G$29,6,FALSE)="Base Increase",VLOOKUP(K161,Inputs!$A$7:$G$16,6,FALSE),0),0),0)</f>
        <v>0</v>
      </c>
      <c r="U161" s="5">
        <f ca="1">IFERROR(IF(J161=1,IF(VLOOKUP(K161,Inputs!$A$20:$G$29,7,FALSE)="Base Increase",VLOOKUP(K161,Inputs!$A$7:$G$16,7,FALSE),0),0),0)</f>
        <v>0</v>
      </c>
      <c r="V161" s="5">
        <f t="shared" ca="1" si="14"/>
        <v>0</v>
      </c>
      <c r="W161" s="5">
        <f t="shared" ca="1" si="15"/>
        <v>0</v>
      </c>
      <c r="X161" s="5">
        <f t="shared" ca="1" si="16"/>
        <v>0</v>
      </c>
      <c r="Y161" s="5">
        <f t="shared" ca="1" si="17"/>
        <v>0</v>
      </c>
      <c r="Z161" s="5">
        <f ca="1">IF(AND(K161&lt;=4,X161&gt;Inputs!$B$32),MAX(C161,Inputs!$B$32),X161)</f>
        <v>0</v>
      </c>
      <c r="AA161" s="5">
        <f ca="1">IF(AND(K161&lt;=4,Y161&gt;Inputs!$B$32),MAX(C161,Inputs!$B$32),Y161)</f>
        <v>0</v>
      </c>
      <c r="AB161" s="5">
        <f ca="1">IF(AND(K161&lt;=7,Z161&gt;Inputs!$B$33),MAX(C161,Inputs!$B$33),Z161)</f>
        <v>0</v>
      </c>
      <c r="AC161" s="5">
        <f ca="1">IF(Y161&gt;Inputs!$B$34,Inputs!$B$34,AA161)</f>
        <v>0</v>
      </c>
      <c r="AD161" s="5">
        <f ca="1">IF(AB161&gt;Inputs!$B$34,Inputs!$B$34,AB161)</f>
        <v>0</v>
      </c>
      <c r="AE161" s="5">
        <f ca="1">IF(AC161&gt;Inputs!$B$34,Inputs!$B$34,AC161)</f>
        <v>0</v>
      </c>
      <c r="AF161" s="11">
        <f ca="1">IF(AND(E161=1,G161=0),Inputs!$B$3,AD161)</f>
        <v>0</v>
      </c>
      <c r="AG161" s="11">
        <f ca="1">IF(AND(E161=1,G161=0),Inputs!$B$3,AE161)</f>
        <v>0</v>
      </c>
    </row>
    <row r="162" spans="1:33" x14ac:dyDescent="0.25">
      <c r="A162" s="1">
        <f>'Salary and Rating'!A163</f>
        <v>0</v>
      </c>
      <c r="B162" s="1">
        <f>'Salary and Rating'!B163</f>
        <v>0</v>
      </c>
      <c r="C162" s="13">
        <f ca="1">'2013-2014'!AF162</f>
        <v>0</v>
      </c>
      <c r="D162" s="44">
        <f ca="1">IF('2013-2014'!G162=0,0,'2013-2014'!D162+1)</f>
        <v>0</v>
      </c>
      <c r="E162" s="5">
        <f>'2012-2013'!E162</f>
        <v>0</v>
      </c>
      <c r="F162" s="42">
        <f ca="1">IF('Salary and Rating'!G163=1,VLOOKUP(D162,'Attrition Probabilities'!$A$5:$E$45,2,TRUE),IF('Salary and Rating'!G163=2,VLOOKUP(D162,'Attrition Probabilities'!$A$5:$E$45,3,TRUE),IF('Salary and Rating'!G163=3,VLOOKUP(D162,'Attrition Probabilities'!$A$5:$E$45,4,TRUE),IF('Salary and Rating'!G163=4,VLOOKUP(D162,'Attrition Probabilities'!$A$5:$E$45,5,TRUE),0))))</f>
        <v>0</v>
      </c>
      <c r="G162" s="5">
        <f t="shared" ca="1" si="12"/>
        <v>0</v>
      </c>
      <c r="H162" s="5">
        <f t="shared" ca="1" si="13"/>
        <v>0</v>
      </c>
      <c r="I162" s="5">
        <f ca="1">IF(E162=0,0,IF(RAND()&lt;'Demand Component Probability'!$B$4,1,0))</f>
        <v>0</v>
      </c>
      <c r="J162" s="5">
        <f ca="1">IF(E162=0,0,IF(RAND()&lt;'Demand Component Probability'!$B$6,1,0))</f>
        <v>0</v>
      </c>
      <c r="K162" s="5">
        <f ca="1">'Salary and Rating'!M163</f>
        <v>0</v>
      </c>
      <c r="L162" s="5">
        <f ca="1">IFERROR(IF(VLOOKUP(K162,Inputs!$A$20:$G$29,3,FALSE)="Stipend Award",VLOOKUP(K162,Inputs!$A$7:$G$16,3,FALSE),0),0)</f>
        <v>0</v>
      </c>
      <c r="M162" s="5">
        <f ca="1">IFERROR(IF(VLOOKUP(K162,Inputs!$A$20:$G$29,4,FALSE)="Stipend Award",VLOOKUP(K162,Inputs!$A$7:$G$16,4,FALSE),0),0)</f>
        <v>0</v>
      </c>
      <c r="N162" s="5">
        <f ca="1">IFERROR(IF(H162=1,IF(VLOOKUP(K162,Inputs!$A$20:$G$29,5,FALSE)="Stipend Award",VLOOKUP(K162,Inputs!$A$7:$G$16,5,FALSE),0),0),0)</f>
        <v>0</v>
      </c>
      <c r="O162" s="5">
        <f ca="1">IFERROR(IF(I162=1,IF(VLOOKUP(K162,Inputs!$A$20:$G$29,6,FALSE)="Stipend Award",VLOOKUP(K162,Inputs!$A$7:$G$16,6,FALSE),0),0),0)</f>
        <v>0</v>
      </c>
      <c r="P162" s="5">
        <f ca="1">IFERROR(IF(J162=1,IF(VLOOKUP(K162,Inputs!$A$20:$G$29,7,FALSE)="Stipend Award",VLOOKUP(K162,Inputs!$A$7:$G$16,7,FALSE),0),0),0)</f>
        <v>0</v>
      </c>
      <c r="Q162" s="5">
        <f ca="1">IFERROR(IF(VLOOKUP(K162,Inputs!$A$20:$G$29,3,FALSE)="Base Increase",VLOOKUP(K162,Inputs!$A$7:$G$16,3,FALSE),0),0)</f>
        <v>0</v>
      </c>
      <c r="R162" s="5">
        <f ca="1">IFERROR(IF(VLOOKUP(K162,Inputs!$A$20:$G$29,4,FALSE)="Base Increase",VLOOKUP(K162,Inputs!$A$7:$G$16,4,FALSE),0),0)</f>
        <v>0</v>
      </c>
      <c r="S162" s="5">
        <f ca="1">IFERROR(IF(H162=1,IF(VLOOKUP(K162,Inputs!$A$20:$G$29,5,FALSE)="Base Increase",VLOOKUP(K162,Inputs!$A$7:$G$16,5,FALSE),0),0),0)</f>
        <v>0</v>
      </c>
      <c r="T162" s="5">
        <f ca="1">IFERROR(IF(I162=1,IF(VLOOKUP(K162,Inputs!$A$20:$G$29,6,FALSE)="Base Increase",VLOOKUP(K162,Inputs!$A$7:$G$16,6,FALSE),0),0),0)</f>
        <v>0</v>
      </c>
      <c r="U162" s="5">
        <f ca="1">IFERROR(IF(J162=1,IF(VLOOKUP(K162,Inputs!$A$20:$G$29,7,FALSE)="Base Increase",VLOOKUP(K162,Inputs!$A$7:$G$16,7,FALSE),0),0),0)</f>
        <v>0</v>
      </c>
      <c r="V162" s="5">
        <f t="shared" ca="1" si="14"/>
        <v>0</v>
      </c>
      <c r="W162" s="5">
        <f t="shared" ca="1" si="15"/>
        <v>0</v>
      </c>
      <c r="X162" s="5">
        <f t="shared" ca="1" si="16"/>
        <v>0</v>
      </c>
      <c r="Y162" s="5">
        <f t="shared" ca="1" si="17"/>
        <v>0</v>
      </c>
      <c r="Z162" s="5">
        <f ca="1">IF(AND(K162&lt;=4,X162&gt;Inputs!$B$32),MAX(C162,Inputs!$B$32),X162)</f>
        <v>0</v>
      </c>
      <c r="AA162" s="5">
        <f ca="1">IF(AND(K162&lt;=4,Y162&gt;Inputs!$B$32),MAX(C162,Inputs!$B$32),Y162)</f>
        <v>0</v>
      </c>
      <c r="AB162" s="5">
        <f ca="1">IF(AND(K162&lt;=7,Z162&gt;Inputs!$B$33),MAX(C162,Inputs!$B$33),Z162)</f>
        <v>0</v>
      </c>
      <c r="AC162" s="5">
        <f ca="1">IF(Y162&gt;Inputs!$B$34,Inputs!$B$34,AA162)</f>
        <v>0</v>
      </c>
      <c r="AD162" s="5">
        <f ca="1">IF(AB162&gt;Inputs!$B$34,Inputs!$B$34,AB162)</f>
        <v>0</v>
      </c>
      <c r="AE162" s="5">
        <f ca="1">IF(AC162&gt;Inputs!$B$34,Inputs!$B$34,AC162)</f>
        <v>0</v>
      </c>
      <c r="AF162" s="11">
        <f ca="1">IF(AND(E162=1,G162=0),Inputs!$B$3,AD162)</f>
        <v>0</v>
      </c>
      <c r="AG162" s="11">
        <f ca="1">IF(AND(E162=1,G162=0),Inputs!$B$3,AE162)</f>
        <v>0</v>
      </c>
    </row>
    <row r="163" spans="1:33" x14ac:dyDescent="0.25">
      <c r="A163" s="1">
        <f>'Salary and Rating'!A164</f>
        <v>0</v>
      </c>
      <c r="B163" s="1">
        <f>'Salary and Rating'!B164</f>
        <v>0</v>
      </c>
      <c r="C163" s="13">
        <f ca="1">'2013-2014'!AF163</f>
        <v>0</v>
      </c>
      <c r="D163" s="44">
        <f ca="1">IF('2013-2014'!G163=0,0,'2013-2014'!D163+1)</f>
        <v>0</v>
      </c>
      <c r="E163" s="5">
        <f>'2012-2013'!E163</f>
        <v>0</v>
      </c>
      <c r="F163" s="42">
        <f ca="1">IF('Salary and Rating'!G164=1,VLOOKUP(D163,'Attrition Probabilities'!$A$5:$E$45,2,TRUE),IF('Salary and Rating'!G164=2,VLOOKUP(D163,'Attrition Probabilities'!$A$5:$E$45,3,TRUE),IF('Salary and Rating'!G164=3,VLOOKUP(D163,'Attrition Probabilities'!$A$5:$E$45,4,TRUE),IF('Salary and Rating'!G164=4,VLOOKUP(D163,'Attrition Probabilities'!$A$5:$E$45,5,TRUE),0))))</f>
        <v>0</v>
      </c>
      <c r="G163" s="5">
        <f t="shared" ca="1" si="12"/>
        <v>0</v>
      </c>
      <c r="H163" s="5">
        <f t="shared" ca="1" si="13"/>
        <v>0</v>
      </c>
      <c r="I163" s="5">
        <f ca="1">IF(E163=0,0,IF(RAND()&lt;'Demand Component Probability'!$B$4,1,0))</f>
        <v>0</v>
      </c>
      <c r="J163" s="5">
        <f ca="1">IF(E163=0,0,IF(RAND()&lt;'Demand Component Probability'!$B$6,1,0))</f>
        <v>0</v>
      </c>
      <c r="K163" s="5">
        <f ca="1">'Salary and Rating'!M164</f>
        <v>0</v>
      </c>
      <c r="L163" s="5">
        <f ca="1">IFERROR(IF(VLOOKUP(K163,Inputs!$A$20:$G$29,3,FALSE)="Stipend Award",VLOOKUP(K163,Inputs!$A$7:$G$16,3,FALSE),0),0)</f>
        <v>0</v>
      </c>
      <c r="M163" s="5">
        <f ca="1">IFERROR(IF(VLOOKUP(K163,Inputs!$A$20:$G$29,4,FALSE)="Stipend Award",VLOOKUP(K163,Inputs!$A$7:$G$16,4,FALSE),0),0)</f>
        <v>0</v>
      </c>
      <c r="N163" s="5">
        <f ca="1">IFERROR(IF(H163=1,IF(VLOOKUP(K163,Inputs!$A$20:$G$29,5,FALSE)="Stipend Award",VLOOKUP(K163,Inputs!$A$7:$G$16,5,FALSE),0),0),0)</f>
        <v>0</v>
      </c>
      <c r="O163" s="5">
        <f ca="1">IFERROR(IF(I163=1,IF(VLOOKUP(K163,Inputs!$A$20:$G$29,6,FALSE)="Stipend Award",VLOOKUP(K163,Inputs!$A$7:$G$16,6,FALSE),0),0),0)</f>
        <v>0</v>
      </c>
      <c r="P163" s="5">
        <f ca="1">IFERROR(IF(J163=1,IF(VLOOKUP(K163,Inputs!$A$20:$G$29,7,FALSE)="Stipend Award",VLOOKUP(K163,Inputs!$A$7:$G$16,7,FALSE),0),0),0)</f>
        <v>0</v>
      </c>
      <c r="Q163" s="5">
        <f ca="1">IFERROR(IF(VLOOKUP(K163,Inputs!$A$20:$G$29,3,FALSE)="Base Increase",VLOOKUP(K163,Inputs!$A$7:$G$16,3,FALSE),0),0)</f>
        <v>0</v>
      </c>
      <c r="R163" s="5">
        <f ca="1">IFERROR(IF(VLOOKUP(K163,Inputs!$A$20:$G$29,4,FALSE)="Base Increase",VLOOKUP(K163,Inputs!$A$7:$G$16,4,FALSE),0),0)</f>
        <v>0</v>
      </c>
      <c r="S163" s="5">
        <f ca="1">IFERROR(IF(H163=1,IF(VLOOKUP(K163,Inputs!$A$20:$G$29,5,FALSE)="Base Increase",VLOOKUP(K163,Inputs!$A$7:$G$16,5,FALSE),0),0),0)</f>
        <v>0</v>
      </c>
      <c r="T163" s="5">
        <f ca="1">IFERROR(IF(I163=1,IF(VLOOKUP(K163,Inputs!$A$20:$G$29,6,FALSE)="Base Increase",VLOOKUP(K163,Inputs!$A$7:$G$16,6,FALSE),0),0),0)</f>
        <v>0</v>
      </c>
      <c r="U163" s="5">
        <f ca="1">IFERROR(IF(J163=1,IF(VLOOKUP(K163,Inputs!$A$20:$G$29,7,FALSE)="Base Increase",VLOOKUP(K163,Inputs!$A$7:$G$16,7,FALSE),0),0),0)</f>
        <v>0</v>
      </c>
      <c r="V163" s="5">
        <f t="shared" ca="1" si="14"/>
        <v>0</v>
      </c>
      <c r="W163" s="5">
        <f t="shared" ca="1" si="15"/>
        <v>0</v>
      </c>
      <c r="X163" s="5">
        <f t="shared" ca="1" si="16"/>
        <v>0</v>
      </c>
      <c r="Y163" s="5">
        <f t="shared" ca="1" si="17"/>
        <v>0</v>
      </c>
      <c r="Z163" s="5">
        <f ca="1">IF(AND(K163&lt;=4,X163&gt;Inputs!$B$32),MAX(C163,Inputs!$B$32),X163)</f>
        <v>0</v>
      </c>
      <c r="AA163" s="5">
        <f ca="1">IF(AND(K163&lt;=4,Y163&gt;Inputs!$B$32),MAX(C163,Inputs!$B$32),Y163)</f>
        <v>0</v>
      </c>
      <c r="AB163" s="5">
        <f ca="1">IF(AND(K163&lt;=7,Z163&gt;Inputs!$B$33),MAX(C163,Inputs!$B$33),Z163)</f>
        <v>0</v>
      </c>
      <c r="AC163" s="5">
        <f ca="1">IF(Y163&gt;Inputs!$B$34,Inputs!$B$34,AA163)</f>
        <v>0</v>
      </c>
      <c r="AD163" s="5">
        <f ca="1">IF(AB163&gt;Inputs!$B$34,Inputs!$B$34,AB163)</f>
        <v>0</v>
      </c>
      <c r="AE163" s="5">
        <f ca="1">IF(AC163&gt;Inputs!$B$34,Inputs!$B$34,AC163)</f>
        <v>0</v>
      </c>
      <c r="AF163" s="11">
        <f ca="1">IF(AND(E163=1,G163=0),Inputs!$B$3,AD163)</f>
        <v>0</v>
      </c>
      <c r="AG163" s="11">
        <f ca="1">IF(AND(E163=1,G163=0),Inputs!$B$3,AE163)</f>
        <v>0</v>
      </c>
    </row>
    <row r="164" spans="1:33" x14ac:dyDescent="0.25">
      <c r="A164" s="1">
        <f>'Salary and Rating'!A165</f>
        <v>0</v>
      </c>
      <c r="B164" s="1">
        <f>'Salary and Rating'!B165</f>
        <v>0</v>
      </c>
      <c r="C164" s="13">
        <f ca="1">'2013-2014'!AF164</f>
        <v>0</v>
      </c>
      <c r="D164" s="44">
        <f ca="1">IF('2013-2014'!G164=0,0,'2013-2014'!D164+1)</f>
        <v>0</v>
      </c>
      <c r="E164" s="5">
        <f>'2012-2013'!E164</f>
        <v>0</v>
      </c>
      <c r="F164" s="42">
        <f ca="1">IF('Salary and Rating'!G165=1,VLOOKUP(D164,'Attrition Probabilities'!$A$5:$E$45,2,TRUE),IF('Salary and Rating'!G165=2,VLOOKUP(D164,'Attrition Probabilities'!$A$5:$E$45,3,TRUE),IF('Salary and Rating'!G165=3,VLOOKUP(D164,'Attrition Probabilities'!$A$5:$E$45,4,TRUE),IF('Salary and Rating'!G165=4,VLOOKUP(D164,'Attrition Probabilities'!$A$5:$E$45,5,TRUE),0))))</f>
        <v>0</v>
      </c>
      <c r="G164" s="5">
        <f t="shared" ca="1" si="12"/>
        <v>0</v>
      </c>
      <c r="H164" s="5">
        <f t="shared" ca="1" si="13"/>
        <v>0</v>
      </c>
      <c r="I164" s="5">
        <f ca="1">IF(E164=0,0,IF(RAND()&lt;'Demand Component Probability'!$B$4,1,0))</f>
        <v>0</v>
      </c>
      <c r="J164" s="5">
        <f ca="1">IF(E164=0,0,IF(RAND()&lt;'Demand Component Probability'!$B$6,1,0))</f>
        <v>0</v>
      </c>
      <c r="K164" s="5">
        <f ca="1">'Salary and Rating'!M165</f>
        <v>0</v>
      </c>
      <c r="L164" s="5">
        <f ca="1">IFERROR(IF(VLOOKUP(K164,Inputs!$A$20:$G$29,3,FALSE)="Stipend Award",VLOOKUP(K164,Inputs!$A$7:$G$16,3,FALSE),0),0)</f>
        <v>0</v>
      </c>
      <c r="M164" s="5">
        <f ca="1">IFERROR(IF(VLOOKUP(K164,Inputs!$A$20:$G$29,4,FALSE)="Stipend Award",VLOOKUP(K164,Inputs!$A$7:$G$16,4,FALSE),0),0)</f>
        <v>0</v>
      </c>
      <c r="N164" s="5">
        <f ca="1">IFERROR(IF(H164=1,IF(VLOOKUP(K164,Inputs!$A$20:$G$29,5,FALSE)="Stipend Award",VLOOKUP(K164,Inputs!$A$7:$G$16,5,FALSE),0),0),0)</f>
        <v>0</v>
      </c>
      <c r="O164" s="5">
        <f ca="1">IFERROR(IF(I164=1,IF(VLOOKUP(K164,Inputs!$A$20:$G$29,6,FALSE)="Stipend Award",VLOOKUP(K164,Inputs!$A$7:$G$16,6,FALSE),0),0),0)</f>
        <v>0</v>
      </c>
      <c r="P164" s="5">
        <f ca="1">IFERROR(IF(J164=1,IF(VLOOKUP(K164,Inputs!$A$20:$G$29,7,FALSE)="Stipend Award",VLOOKUP(K164,Inputs!$A$7:$G$16,7,FALSE),0),0),0)</f>
        <v>0</v>
      </c>
      <c r="Q164" s="5">
        <f ca="1">IFERROR(IF(VLOOKUP(K164,Inputs!$A$20:$G$29,3,FALSE)="Base Increase",VLOOKUP(K164,Inputs!$A$7:$G$16,3,FALSE),0),0)</f>
        <v>0</v>
      </c>
      <c r="R164" s="5">
        <f ca="1">IFERROR(IF(VLOOKUP(K164,Inputs!$A$20:$G$29,4,FALSE)="Base Increase",VLOOKUP(K164,Inputs!$A$7:$G$16,4,FALSE),0),0)</f>
        <v>0</v>
      </c>
      <c r="S164" s="5">
        <f ca="1">IFERROR(IF(H164=1,IF(VLOOKUP(K164,Inputs!$A$20:$G$29,5,FALSE)="Base Increase",VLOOKUP(K164,Inputs!$A$7:$G$16,5,FALSE),0),0),0)</f>
        <v>0</v>
      </c>
      <c r="T164" s="5">
        <f ca="1">IFERROR(IF(I164=1,IF(VLOOKUP(K164,Inputs!$A$20:$G$29,6,FALSE)="Base Increase",VLOOKUP(K164,Inputs!$A$7:$G$16,6,FALSE),0),0),0)</f>
        <v>0</v>
      </c>
      <c r="U164" s="5">
        <f ca="1">IFERROR(IF(J164=1,IF(VLOOKUP(K164,Inputs!$A$20:$G$29,7,FALSE)="Base Increase",VLOOKUP(K164,Inputs!$A$7:$G$16,7,FALSE),0),0),0)</f>
        <v>0</v>
      </c>
      <c r="V164" s="5">
        <f t="shared" ca="1" si="14"/>
        <v>0</v>
      </c>
      <c r="W164" s="5">
        <f t="shared" ca="1" si="15"/>
        <v>0</v>
      </c>
      <c r="X164" s="5">
        <f t="shared" ca="1" si="16"/>
        <v>0</v>
      </c>
      <c r="Y164" s="5">
        <f t="shared" ca="1" si="17"/>
        <v>0</v>
      </c>
      <c r="Z164" s="5">
        <f ca="1">IF(AND(K164&lt;=4,X164&gt;Inputs!$B$32),MAX(C164,Inputs!$B$32),X164)</f>
        <v>0</v>
      </c>
      <c r="AA164" s="5">
        <f ca="1">IF(AND(K164&lt;=4,Y164&gt;Inputs!$B$32),MAX(C164,Inputs!$B$32),Y164)</f>
        <v>0</v>
      </c>
      <c r="AB164" s="5">
        <f ca="1">IF(AND(K164&lt;=7,Z164&gt;Inputs!$B$33),MAX(C164,Inputs!$B$33),Z164)</f>
        <v>0</v>
      </c>
      <c r="AC164" s="5">
        <f ca="1">IF(Y164&gt;Inputs!$B$34,Inputs!$B$34,AA164)</f>
        <v>0</v>
      </c>
      <c r="AD164" s="5">
        <f ca="1">IF(AB164&gt;Inputs!$B$34,Inputs!$B$34,AB164)</f>
        <v>0</v>
      </c>
      <c r="AE164" s="5">
        <f ca="1">IF(AC164&gt;Inputs!$B$34,Inputs!$B$34,AC164)</f>
        <v>0</v>
      </c>
      <c r="AF164" s="11">
        <f ca="1">IF(AND(E164=1,G164=0),Inputs!$B$3,AD164)</f>
        <v>0</v>
      </c>
      <c r="AG164" s="11">
        <f ca="1">IF(AND(E164=1,G164=0),Inputs!$B$3,AE164)</f>
        <v>0</v>
      </c>
    </row>
    <row r="165" spans="1:33" x14ac:dyDescent="0.25">
      <c r="A165" s="1">
        <f>'Salary and Rating'!A166</f>
        <v>0</v>
      </c>
      <c r="B165" s="1">
        <f>'Salary and Rating'!B166</f>
        <v>0</v>
      </c>
      <c r="C165" s="13">
        <f ca="1">'2013-2014'!AF165</f>
        <v>0</v>
      </c>
      <c r="D165" s="44">
        <f ca="1">IF('2013-2014'!G165=0,0,'2013-2014'!D165+1)</f>
        <v>0</v>
      </c>
      <c r="E165" s="5">
        <f>'2012-2013'!E165</f>
        <v>0</v>
      </c>
      <c r="F165" s="42">
        <f ca="1">IF('Salary and Rating'!G166=1,VLOOKUP(D165,'Attrition Probabilities'!$A$5:$E$45,2,TRUE),IF('Salary and Rating'!G166=2,VLOOKUP(D165,'Attrition Probabilities'!$A$5:$E$45,3,TRUE),IF('Salary and Rating'!G166=3,VLOOKUP(D165,'Attrition Probabilities'!$A$5:$E$45,4,TRUE),IF('Salary and Rating'!G166=4,VLOOKUP(D165,'Attrition Probabilities'!$A$5:$E$45,5,TRUE),0))))</f>
        <v>0</v>
      </c>
      <c r="G165" s="5">
        <f t="shared" ca="1" si="12"/>
        <v>0</v>
      </c>
      <c r="H165" s="5">
        <f t="shared" ca="1" si="13"/>
        <v>0</v>
      </c>
      <c r="I165" s="5">
        <f ca="1">IF(E165=0,0,IF(RAND()&lt;'Demand Component Probability'!$B$4,1,0))</f>
        <v>0</v>
      </c>
      <c r="J165" s="5">
        <f ca="1">IF(E165=0,0,IF(RAND()&lt;'Demand Component Probability'!$B$6,1,0))</f>
        <v>0</v>
      </c>
      <c r="K165" s="5">
        <f ca="1">'Salary and Rating'!M166</f>
        <v>0</v>
      </c>
      <c r="L165" s="5">
        <f ca="1">IFERROR(IF(VLOOKUP(K165,Inputs!$A$20:$G$29,3,FALSE)="Stipend Award",VLOOKUP(K165,Inputs!$A$7:$G$16,3,FALSE),0),0)</f>
        <v>0</v>
      </c>
      <c r="M165" s="5">
        <f ca="1">IFERROR(IF(VLOOKUP(K165,Inputs!$A$20:$G$29,4,FALSE)="Stipend Award",VLOOKUP(K165,Inputs!$A$7:$G$16,4,FALSE),0),0)</f>
        <v>0</v>
      </c>
      <c r="N165" s="5">
        <f ca="1">IFERROR(IF(H165=1,IF(VLOOKUP(K165,Inputs!$A$20:$G$29,5,FALSE)="Stipend Award",VLOOKUP(K165,Inputs!$A$7:$G$16,5,FALSE),0),0),0)</f>
        <v>0</v>
      </c>
      <c r="O165" s="5">
        <f ca="1">IFERROR(IF(I165=1,IF(VLOOKUP(K165,Inputs!$A$20:$G$29,6,FALSE)="Stipend Award",VLOOKUP(K165,Inputs!$A$7:$G$16,6,FALSE),0),0),0)</f>
        <v>0</v>
      </c>
      <c r="P165" s="5">
        <f ca="1">IFERROR(IF(J165=1,IF(VLOOKUP(K165,Inputs!$A$20:$G$29,7,FALSE)="Stipend Award",VLOOKUP(K165,Inputs!$A$7:$G$16,7,FALSE),0),0),0)</f>
        <v>0</v>
      </c>
      <c r="Q165" s="5">
        <f ca="1">IFERROR(IF(VLOOKUP(K165,Inputs!$A$20:$G$29,3,FALSE)="Base Increase",VLOOKUP(K165,Inputs!$A$7:$G$16,3,FALSE),0),0)</f>
        <v>0</v>
      </c>
      <c r="R165" s="5">
        <f ca="1">IFERROR(IF(VLOOKUP(K165,Inputs!$A$20:$G$29,4,FALSE)="Base Increase",VLOOKUP(K165,Inputs!$A$7:$G$16,4,FALSE),0),0)</f>
        <v>0</v>
      </c>
      <c r="S165" s="5">
        <f ca="1">IFERROR(IF(H165=1,IF(VLOOKUP(K165,Inputs!$A$20:$G$29,5,FALSE)="Base Increase",VLOOKUP(K165,Inputs!$A$7:$G$16,5,FALSE),0),0),0)</f>
        <v>0</v>
      </c>
      <c r="T165" s="5">
        <f ca="1">IFERROR(IF(I165=1,IF(VLOOKUP(K165,Inputs!$A$20:$G$29,6,FALSE)="Base Increase",VLOOKUP(K165,Inputs!$A$7:$G$16,6,FALSE),0),0),0)</f>
        <v>0</v>
      </c>
      <c r="U165" s="5">
        <f ca="1">IFERROR(IF(J165=1,IF(VLOOKUP(K165,Inputs!$A$20:$G$29,7,FALSE)="Base Increase",VLOOKUP(K165,Inputs!$A$7:$G$16,7,FALSE),0),0),0)</f>
        <v>0</v>
      </c>
      <c r="V165" s="5">
        <f t="shared" ca="1" si="14"/>
        <v>0</v>
      </c>
      <c r="W165" s="5">
        <f t="shared" ca="1" si="15"/>
        <v>0</v>
      </c>
      <c r="X165" s="5">
        <f t="shared" ca="1" si="16"/>
        <v>0</v>
      </c>
      <c r="Y165" s="5">
        <f t="shared" ca="1" si="17"/>
        <v>0</v>
      </c>
      <c r="Z165" s="5">
        <f ca="1">IF(AND(K165&lt;=4,X165&gt;Inputs!$B$32),MAX(C165,Inputs!$B$32),X165)</f>
        <v>0</v>
      </c>
      <c r="AA165" s="5">
        <f ca="1">IF(AND(K165&lt;=4,Y165&gt;Inputs!$B$32),MAX(C165,Inputs!$B$32),Y165)</f>
        <v>0</v>
      </c>
      <c r="AB165" s="5">
        <f ca="1">IF(AND(K165&lt;=7,Z165&gt;Inputs!$B$33),MAX(C165,Inputs!$B$33),Z165)</f>
        <v>0</v>
      </c>
      <c r="AC165" s="5">
        <f ca="1">IF(Y165&gt;Inputs!$B$34,Inputs!$B$34,AA165)</f>
        <v>0</v>
      </c>
      <c r="AD165" s="5">
        <f ca="1">IF(AB165&gt;Inputs!$B$34,Inputs!$B$34,AB165)</f>
        <v>0</v>
      </c>
      <c r="AE165" s="5">
        <f ca="1">IF(AC165&gt;Inputs!$B$34,Inputs!$B$34,AC165)</f>
        <v>0</v>
      </c>
      <c r="AF165" s="11">
        <f ca="1">IF(AND(E165=1,G165=0),Inputs!$B$3,AD165)</f>
        <v>0</v>
      </c>
      <c r="AG165" s="11">
        <f ca="1">IF(AND(E165=1,G165=0),Inputs!$B$3,AE165)</f>
        <v>0</v>
      </c>
    </row>
    <row r="166" spans="1:33" x14ac:dyDescent="0.25">
      <c r="A166" s="1">
        <f>'Salary and Rating'!A167</f>
        <v>0</v>
      </c>
      <c r="B166" s="1">
        <f>'Salary and Rating'!B167</f>
        <v>0</v>
      </c>
      <c r="C166" s="13">
        <f ca="1">'2013-2014'!AF166</f>
        <v>0</v>
      </c>
      <c r="D166" s="44">
        <f ca="1">IF('2013-2014'!G166=0,0,'2013-2014'!D166+1)</f>
        <v>0</v>
      </c>
      <c r="E166" s="5">
        <f>'2012-2013'!E166</f>
        <v>0</v>
      </c>
      <c r="F166" s="42">
        <f ca="1">IF('Salary and Rating'!G167=1,VLOOKUP(D166,'Attrition Probabilities'!$A$5:$E$45,2,TRUE),IF('Salary and Rating'!G167=2,VLOOKUP(D166,'Attrition Probabilities'!$A$5:$E$45,3,TRUE),IF('Salary and Rating'!G167=3,VLOOKUP(D166,'Attrition Probabilities'!$A$5:$E$45,4,TRUE),IF('Salary and Rating'!G167=4,VLOOKUP(D166,'Attrition Probabilities'!$A$5:$E$45,5,TRUE),0))))</f>
        <v>0</v>
      </c>
      <c r="G166" s="5">
        <f t="shared" ca="1" si="12"/>
        <v>0</v>
      </c>
      <c r="H166" s="5">
        <f t="shared" ca="1" si="13"/>
        <v>0</v>
      </c>
      <c r="I166" s="5">
        <f ca="1">IF(E166=0,0,IF(RAND()&lt;'Demand Component Probability'!$B$4,1,0))</f>
        <v>0</v>
      </c>
      <c r="J166" s="5">
        <f ca="1">IF(E166=0,0,IF(RAND()&lt;'Demand Component Probability'!$B$6,1,0))</f>
        <v>0</v>
      </c>
      <c r="K166" s="5">
        <f ca="1">'Salary and Rating'!M167</f>
        <v>0</v>
      </c>
      <c r="L166" s="5">
        <f ca="1">IFERROR(IF(VLOOKUP(K166,Inputs!$A$20:$G$29,3,FALSE)="Stipend Award",VLOOKUP(K166,Inputs!$A$7:$G$16,3,FALSE),0),0)</f>
        <v>0</v>
      </c>
      <c r="M166" s="5">
        <f ca="1">IFERROR(IF(VLOOKUP(K166,Inputs!$A$20:$G$29,4,FALSE)="Stipend Award",VLOOKUP(K166,Inputs!$A$7:$G$16,4,FALSE),0),0)</f>
        <v>0</v>
      </c>
      <c r="N166" s="5">
        <f ca="1">IFERROR(IF(H166=1,IF(VLOOKUP(K166,Inputs!$A$20:$G$29,5,FALSE)="Stipend Award",VLOOKUP(K166,Inputs!$A$7:$G$16,5,FALSE),0),0),0)</f>
        <v>0</v>
      </c>
      <c r="O166" s="5">
        <f ca="1">IFERROR(IF(I166=1,IF(VLOOKUP(K166,Inputs!$A$20:$G$29,6,FALSE)="Stipend Award",VLOOKUP(K166,Inputs!$A$7:$G$16,6,FALSE),0),0),0)</f>
        <v>0</v>
      </c>
      <c r="P166" s="5">
        <f ca="1">IFERROR(IF(J166=1,IF(VLOOKUP(K166,Inputs!$A$20:$G$29,7,FALSE)="Stipend Award",VLOOKUP(K166,Inputs!$A$7:$G$16,7,FALSE),0),0),0)</f>
        <v>0</v>
      </c>
      <c r="Q166" s="5">
        <f ca="1">IFERROR(IF(VLOOKUP(K166,Inputs!$A$20:$G$29,3,FALSE)="Base Increase",VLOOKUP(K166,Inputs!$A$7:$G$16,3,FALSE),0),0)</f>
        <v>0</v>
      </c>
      <c r="R166" s="5">
        <f ca="1">IFERROR(IF(VLOOKUP(K166,Inputs!$A$20:$G$29,4,FALSE)="Base Increase",VLOOKUP(K166,Inputs!$A$7:$G$16,4,FALSE),0),0)</f>
        <v>0</v>
      </c>
      <c r="S166" s="5">
        <f ca="1">IFERROR(IF(H166=1,IF(VLOOKUP(K166,Inputs!$A$20:$G$29,5,FALSE)="Base Increase",VLOOKUP(K166,Inputs!$A$7:$G$16,5,FALSE),0),0),0)</f>
        <v>0</v>
      </c>
      <c r="T166" s="5">
        <f ca="1">IFERROR(IF(I166=1,IF(VLOOKUP(K166,Inputs!$A$20:$G$29,6,FALSE)="Base Increase",VLOOKUP(K166,Inputs!$A$7:$G$16,6,FALSE),0),0),0)</f>
        <v>0</v>
      </c>
      <c r="U166" s="5">
        <f ca="1">IFERROR(IF(J166=1,IF(VLOOKUP(K166,Inputs!$A$20:$G$29,7,FALSE)="Base Increase",VLOOKUP(K166,Inputs!$A$7:$G$16,7,FALSE),0),0),0)</f>
        <v>0</v>
      </c>
      <c r="V166" s="5">
        <f t="shared" ca="1" si="14"/>
        <v>0</v>
      </c>
      <c r="W166" s="5">
        <f t="shared" ca="1" si="15"/>
        <v>0</v>
      </c>
      <c r="X166" s="5">
        <f t="shared" ca="1" si="16"/>
        <v>0</v>
      </c>
      <c r="Y166" s="5">
        <f t="shared" ca="1" si="17"/>
        <v>0</v>
      </c>
      <c r="Z166" s="5">
        <f ca="1">IF(AND(K166&lt;=4,X166&gt;Inputs!$B$32),MAX(C166,Inputs!$B$32),X166)</f>
        <v>0</v>
      </c>
      <c r="AA166" s="5">
        <f ca="1">IF(AND(K166&lt;=4,Y166&gt;Inputs!$B$32),MAX(C166,Inputs!$B$32),Y166)</f>
        <v>0</v>
      </c>
      <c r="AB166" s="5">
        <f ca="1">IF(AND(K166&lt;=7,Z166&gt;Inputs!$B$33),MAX(C166,Inputs!$B$33),Z166)</f>
        <v>0</v>
      </c>
      <c r="AC166" s="5">
        <f ca="1">IF(Y166&gt;Inputs!$B$34,Inputs!$B$34,AA166)</f>
        <v>0</v>
      </c>
      <c r="AD166" s="5">
        <f ca="1">IF(AB166&gt;Inputs!$B$34,Inputs!$B$34,AB166)</f>
        <v>0</v>
      </c>
      <c r="AE166" s="5">
        <f ca="1">IF(AC166&gt;Inputs!$B$34,Inputs!$B$34,AC166)</f>
        <v>0</v>
      </c>
      <c r="AF166" s="11">
        <f ca="1">IF(AND(E166=1,G166=0),Inputs!$B$3,AD166)</f>
        <v>0</v>
      </c>
      <c r="AG166" s="11">
        <f ca="1">IF(AND(E166=1,G166=0),Inputs!$B$3,AE166)</f>
        <v>0</v>
      </c>
    </row>
    <row r="167" spans="1:33" x14ac:dyDescent="0.25">
      <c r="A167" s="1">
        <f>'Salary and Rating'!A168</f>
        <v>0</v>
      </c>
      <c r="B167" s="1">
        <f>'Salary and Rating'!B168</f>
        <v>0</v>
      </c>
      <c r="C167" s="13">
        <f ca="1">'2013-2014'!AF167</f>
        <v>0</v>
      </c>
      <c r="D167" s="44">
        <f ca="1">IF('2013-2014'!G167=0,0,'2013-2014'!D167+1)</f>
        <v>0</v>
      </c>
      <c r="E167" s="5">
        <f>'2012-2013'!E167</f>
        <v>0</v>
      </c>
      <c r="F167" s="42">
        <f ca="1">IF('Salary and Rating'!G168=1,VLOOKUP(D167,'Attrition Probabilities'!$A$5:$E$45,2,TRUE),IF('Salary and Rating'!G168=2,VLOOKUP(D167,'Attrition Probabilities'!$A$5:$E$45,3,TRUE),IF('Salary and Rating'!G168=3,VLOOKUP(D167,'Attrition Probabilities'!$A$5:$E$45,4,TRUE),IF('Salary and Rating'!G168=4,VLOOKUP(D167,'Attrition Probabilities'!$A$5:$E$45,5,TRUE),0))))</f>
        <v>0</v>
      </c>
      <c r="G167" s="5">
        <f t="shared" ca="1" si="12"/>
        <v>0</v>
      </c>
      <c r="H167" s="5">
        <f t="shared" ca="1" si="13"/>
        <v>0</v>
      </c>
      <c r="I167" s="5">
        <f ca="1">IF(E167=0,0,IF(RAND()&lt;'Demand Component Probability'!$B$4,1,0))</f>
        <v>0</v>
      </c>
      <c r="J167" s="5">
        <f ca="1">IF(E167=0,0,IF(RAND()&lt;'Demand Component Probability'!$B$6,1,0))</f>
        <v>0</v>
      </c>
      <c r="K167" s="5">
        <f ca="1">'Salary and Rating'!M168</f>
        <v>0</v>
      </c>
      <c r="L167" s="5">
        <f ca="1">IFERROR(IF(VLOOKUP(K167,Inputs!$A$20:$G$29,3,FALSE)="Stipend Award",VLOOKUP(K167,Inputs!$A$7:$G$16,3,FALSE),0),0)</f>
        <v>0</v>
      </c>
      <c r="M167" s="5">
        <f ca="1">IFERROR(IF(VLOOKUP(K167,Inputs!$A$20:$G$29,4,FALSE)="Stipend Award",VLOOKUP(K167,Inputs!$A$7:$G$16,4,FALSE),0),0)</f>
        <v>0</v>
      </c>
      <c r="N167" s="5">
        <f ca="1">IFERROR(IF(H167=1,IF(VLOOKUP(K167,Inputs!$A$20:$G$29,5,FALSE)="Stipend Award",VLOOKUP(K167,Inputs!$A$7:$G$16,5,FALSE),0),0),0)</f>
        <v>0</v>
      </c>
      <c r="O167" s="5">
        <f ca="1">IFERROR(IF(I167=1,IF(VLOOKUP(K167,Inputs!$A$20:$G$29,6,FALSE)="Stipend Award",VLOOKUP(K167,Inputs!$A$7:$G$16,6,FALSE),0),0),0)</f>
        <v>0</v>
      </c>
      <c r="P167" s="5">
        <f ca="1">IFERROR(IF(J167=1,IF(VLOOKUP(K167,Inputs!$A$20:$G$29,7,FALSE)="Stipend Award",VLOOKUP(K167,Inputs!$A$7:$G$16,7,FALSE),0),0),0)</f>
        <v>0</v>
      </c>
      <c r="Q167" s="5">
        <f ca="1">IFERROR(IF(VLOOKUP(K167,Inputs!$A$20:$G$29,3,FALSE)="Base Increase",VLOOKUP(K167,Inputs!$A$7:$G$16,3,FALSE),0),0)</f>
        <v>0</v>
      </c>
      <c r="R167" s="5">
        <f ca="1">IFERROR(IF(VLOOKUP(K167,Inputs!$A$20:$G$29,4,FALSE)="Base Increase",VLOOKUP(K167,Inputs!$A$7:$G$16,4,FALSE),0),0)</f>
        <v>0</v>
      </c>
      <c r="S167" s="5">
        <f ca="1">IFERROR(IF(H167=1,IF(VLOOKUP(K167,Inputs!$A$20:$G$29,5,FALSE)="Base Increase",VLOOKUP(K167,Inputs!$A$7:$G$16,5,FALSE),0),0),0)</f>
        <v>0</v>
      </c>
      <c r="T167" s="5">
        <f ca="1">IFERROR(IF(I167=1,IF(VLOOKUP(K167,Inputs!$A$20:$G$29,6,FALSE)="Base Increase",VLOOKUP(K167,Inputs!$A$7:$G$16,6,FALSE),0),0),0)</f>
        <v>0</v>
      </c>
      <c r="U167" s="5">
        <f ca="1">IFERROR(IF(J167=1,IF(VLOOKUP(K167,Inputs!$A$20:$G$29,7,FALSE)="Base Increase",VLOOKUP(K167,Inputs!$A$7:$G$16,7,FALSE),0),0),0)</f>
        <v>0</v>
      </c>
      <c r="V167" s="5">
        <f t="shared" ca="1" si="14"/>
        <v>0</v>
      </c>
      <c r="W167" s="5">
        <f t="shared" ca="1" si="15"/>
        <v>0</v>
      </c>
      <c r="X167" s="5">
        <f t="shared" ca="1" si="16"/>
        <v>0</v>
      </c>
      <c r="Y167" s="5">
        <f t="shared" ca="1" si="17"/>
        <v>0</v>
      </c>
      <c r="Z167" s="5">
        <f ca="1">IF(AND(K167&lt;=4,X167&gt;Inputs!$B$32),MAX(C167,Inputs!$B$32),X167)</f>
        <v>0</v>
      </c>
      <c r="AA167" s="5">
        <f ca="1">IF(AND(K167&lt;=4,Y167&gt;Inputs!$B$32),MAX(C167,Inputs!$B$32),Y167)</f>
        <v>0</v>
      </c>
      <c r="AB167" s="5">
        <f ca="1">IF(AND(K167&lt;=7,Z167&gt;Inputs!$B$33),MAX(C167,Inputs!$B$33),Z167)</f>
        <v>0</v>
      </c>
      <c r="AC167" s="5">
        <f ca="1">IF(Y167&gt;Inputs!$B$34,Inputs!$B$34,AA167)</f>
        <v>0</v>
      </c>
      <c r="AD167" s="5">
        <f ca="1">IF(AB167&gt;Inputs!$B$34,Inputs!$B$34,AB167)</f>
        <v>0</v>
      </c>
      <c r="AE167" s="5">
        <f ca="1">IF(AC167&gt;Inputs!$B$34,Inputs!$B$34,AC167)</f>
        <v>0</v>
      </c>
      <c r="AF167" s="11">
        <f ca="1">IF(AND(E167=1,G167=0),Inputs!$B$3,AD167)</f>
        <v>0</v>
      </c>
      <c r="AG167" s="11">
        <f ca="1">IF(AND(E167=1,G167=0),Inputs!$B$3,AE167)</f>
        <v>0</v>
      </c>
    </row>
    <row r="168" spans="1:33" x14ac:dyDescent="0.25">
      <c r="A168" s="1">
        <f>'Salary and Rating'!A169</f>
        <v>0</v>
      </c>
      <c r="B168" s="1">
        <f>'Salary and Rating'!B169</f>
        <v>0</v>
      </c>
      <c r="C168" s="13">
        <f ca="1">'2013-2014'!AF168</f>
        <v>0</v>
      </c>
      <c r="D168" s="44">
        <f ca="1">IF('2013-2014'!G168=0,0,'2013-2014'!D168+1)</f>
        <v>0</v>
      </c>
      <c r="E168" s="5">
        <f>'2012-2013'!E168</f>
        <v>0</v>
      </c>
      <c r="F168" s="42">
        <f ca="1">IF('Salary and Rating'!G169=1,VLOOKUP(D168,'Attrition Probabilities'!$A$5:$E$45,2,TRUE),IF('Salary and Rating'!G169=2,VLOOKUP(D168,'Attrition Probabilities'!$A$5:$E$45,3,TRUE),IF('Salary and Rating'!G169=3,VLOOKUP(D168,'Attrition Probabilities'!$A$5:$E$45,4,TRUE),IF('Salary and Rating'!G169=4,VLOOKUP(D168,'Attrition Probabilities'!$A$5:$E$45,5,TRUE),0))))</f>
        <v>0</v>
      </c>
      <c r="G168" s="5">
        <f t="shared" ca="1" si="12"/>
        <v>0</v>
      </c>
      <c r="H168" s="5">
        <f t="shared" ca="1" si="13"/>
        <v>0</v>
      </c>
      <c r="I168" s="5">
        <f ca="1">IF(E168=0,0,IF(RAND()&lt;'Demand Component Probability'!$B$4,1,0))</f>
        <v>0</v>
      </c>
      <c r="J168" s="5">
        <f ca="1">IF(E168=0,0,IF(RAND()&lt;'Demand Component Probability'!$B$6,1,0))</f>
        <v>0</v>
      </c>
      <c r="K168" s="5">
        <f ca="1">'Salary and Rating'!M169</f>
        <v>0</v>
      </c>
      <c r="L168" s="5">
        <f ca="1">IFERROR(IF(VLOOKUP(K168,Inputs!$A$20:$G$29,3,FALSE)="Stipend Award",VLOOKUP(K168,Inputs!$A$7:$G$16,3,FALSE),0),0)</f>
        <v>0</v>
      </c>
      <c r="M168" s="5">
        <f ca="1">IFERROR(IF(VLOOKUP(K168,Inputs!$A$20:$G$29,4,FALSE)="Stipend Award",VLOOKUP(K168,Inputs!$A$7:$G$16,4,FALSE),0),0)</f>
        <v>0</v>
      </c>
      <c r="N168" s="5">
        <f ca="1">IFERROR(IF(H168=1,IF(VLOOKUP(K168,Inputs!$A$20:$G$29,5,FALSE)="Stipend Award",VLOOKUP(K168,Inputs!$A$7:$G$16,5,FALSE),0),0),0)</f>
        <v>0</v>
      </c>
      <c r="O168" s="5">
        <f ca="1">IFERROR(IF(I168=1,IF(VLOOKUP(K168,Inputs!$A$20:$G$29,6,FALSE)="Stipend Award",VLOOKUP(K168,Inputs!$A$7:$G$16,6,FALSE),0),0),0)</f>
        <v>0</v>
      </c>
      <c r="P168" s="5">
        <f ca="1">IFERROR(IF(J168=1,IF(VLOOKUP(K168,Inputs!$A$20:$G$29,7,FALSE)="Stipend Award",VLOOKUP(K168,Inputs!$A$7:$G$16,7,FALSE),0),0),0)</f>
        <v>0</v>
      </c>
      <c r="Q168" s="5">
        <f ca="1">IFERROR(IF(VLOOKUP(K168,Inputs!$A$20:$G$29,3,FALSE)="Base Increase",VLOOKUP(K168,Inputs!$A$7:$G$16,3,FALSE),0),0)</f>
        <v>0</v>
      </c>
      <c r="R168" s="5">
        <f ca="1">IFERROR(IF(VLOOKUP(K168,Inputs!$A$20:$G$29,4,FALSE)="Base Increase",VLOOKUP(K168,Inputs!$A$7:$G$16,4,FALSE),0),0)</f>
        <v>0</v>
      </c>
      <c r="S168" s="5">
        <f ca="1">IFERROR(IF(H168=1,IF(VLOOKUP(K168,Inputs!$A$20:$G$29,5,FALSE)="Base Increase",VLOOKUP(K168,Inputs!$A$7:$G$16,5,FALSE),0),0),0)</f>
        <v>0</v>
      </c>
      <c r="T168" s="5">
        <f ca="1">IFERROR(IF(I168=1,IF(VLOOKUP(K168,Inputs!$A$20:$G$29,6,FALSE)="Base Increase",VLOOKUP(K168,Inputs!$A$7:$G$16,6,FALSE),0),0),0)</f>
        <v>0</v>
      </c>
      <c r="U168" s="5">
        <f ca="1">IFERROR(IF(J168=1,IF(VLOOKUP(K168,Inputs!$A$20:$G$29,7,FALSE)="Base Increase",VLOOKUP(K168,Inputs!$A$7:$G$16,7,FALSE),0),0),0)</f>
        <v>0</v>
      </c>
      <c r="V168" s="5">
        <f t="shared" ca="1" si="14"/>
        <v>0</v>
      </c>
      <c r="W168" s="5">
        <f t="shared" ca="1" si="15"/>
        <v>0</v>
      </c>
      <c r="X168" s="5">
        <f t="shared" ca="1" si="16"/>
        <v>0</v>
      </c>
      <c r="Y168" s="5">
        <f t="shared" ca="1" si="17"/>
        <v>0</v>
      </c>
      <c r="Z168" s="5">
        <f ca="1">IF(AND(K168&lt;=4,X168&gt;Inputs!$B$32),MAX(C168,Inputs!$B$32),X168)</f>
        <v>0</v>
      </c>
      <c r="AA168" s="5">
        <f ca="1">IF(AND(K168&lt;=4,Y168&gt;Inputs!$B$32),MAX(C168,Inputs!$B$32),Y168)</f>
        <v>0</v>
      </c>
      <c r="AB168" s="5">
        <f ca="1">IF(AND(K168&lt;=7,Z168&gt;Inputs!$B$33),MAX(C168,Inputs!$B$33),Z168)</f>
        <v>0</v>
      </c>
      <c r="AC168" s="5">
        <f ca="1">IF(Y168&gt;Inputs!$B$34,Inputs!$B$34,AA168)</f>
        <v>0</v>
      </c>
      <c r="AD168" s="5">
        <f ca="1">IF(AB168&gt;Inputs!$B$34,Inputs!$B$34,AB168)</f>
        <v>0</v>
      </c>
      <c r="AE168" s="5">
        <f ca="1">IF(AC168&gt;Inputs!$B$34,Inputs!$B$34,AC168)</f>
        <v>0</v>
      </c>
      <c r="AF168" s="11">
        <f ca="1">IF(AND(E168=1,G168=0),Inputs!$B$3,AD168)</f>
        <v>0</v>
      </c>
      <c r="AG168" s="11">
        <f ca="1">IF(AND(E168=1,G168=0),Inputs!$B$3,AE168)</f>
        <v>0</v>
      </c>
    </row>
    <row r="169" spans="1:33" x14ac:dyDescent="0.25">
      <c r="A169" s="1">
        <f>'Salary and Rating'!A170</f>
        <v>0</v>
      </c>
      <c r="B169" s="1">
        <f>'Salary and Rating'!B170</f>
        <v>0</v>
      </c>
      <c r="C169" s="13">
        <f ca="1">'2013-2014'!AF169</f>
        <v>0</v>
      </c>
      <c r="D169" s="44">
        <f ca="1">IF('2013-2014'!G169=0,0,'2013-2014'!D169+1)</f>
        <v>0</v>
      </c>
      <c r="E169" s="5">
        <f>'2012-2013'!E169</f>
        <v>0</v>
      </c>
      <c r="F169" s="42">
        <f ca="1">IF('Salary and Rating'!G170=1,VLOOKUP(D169,'Attrition Probabilities'!$A$5:$E$45,2,TRUE),IF('Salary and Rating'!G170=2,VLOOKUP(D169,'Attrition Probabilities'!$A$5:$E$45,3,TRUE),IF('Salary and Rating'!G170=3,VLOOKUP(D169,'Attrition Probabilities'!$A$5:$E$45,4,TRUE),IF('Salary and Rating'!G170=4,VLOOKUP(D169,'Attrition Probabilities'!$A$5:$E$45,5,TRUE),0))))</f>
        <v>0</v>
      </c>
      <c r="G169" s="5">
        <f t="shared" ca="1" si="12"/>
        <v>0</v>
      </c>
      <c r="H169" s="5">
        <f t="shared" ca="1" si="13"/>
        <v>0</v>
      </c>
      <c r="I169" s="5">
        <f ca="1">IF(E169=0,0,IF(RAND()&lt;'Demand Component Probability'!$B$4,1,0))</f>
        <v>0</v>
      </c>
      <c r="J169" s="5">
        <f ca="1">IF(E169=0,0,IF(RAND()&lt;'Demand Component Probability'!$B$6,1,0))</f>
        <v>0</v>
      </c>
      <c r="K169" s="5">
        <f ca="1">'Salary and Rating'!M170</f>
        <v>0</v>
      </c>
      <c r="L169" s="5">
        <f ca="1">IFERROR(IF(VLOOKUP(K169,Inputs!$A$20:$G$29,3,FALSE)="Stipend Award",VLOOKUP(K169,Inputs!$A$7:$G$16,3,FALSE),0),0)</f>
        <v>0</v>
      </c>
      <c r="M169" s="5">
        <f ca="1">IFERROR(IF(VLOOKUP(K169,Inputs!$A$20:$G$29,4,FALSE)="Stipend Award",VLOOKUP(K169,Inputs!$A$7:$G$16,4,FALSE),0),0)</f>
        <v>0</v>
      </c>
      <c r="N169" s="5">
        <f ca="1">IFERROR(IF(H169=1,IF(VLOOKUP(K169,Inputs!$A$20:$G$29,5,FALSE)="Stipend Award",VLOOKUP(K169,Inputs!$A$7:$G$16,5,FALSE),0),0),0)</f>
        <v>0</v>
      </c>
      <c r="O169" s="5">
        <f ca="1">IFERROR(IF(I169=1,IF(VLOOKUP(K169,Inputs!$A$20:$G$29,6,FALSE)="Stipend Award",VLOOKUP(K169,Inputs!$A$7:$G$16,6,FALSE),0),0),0)</f>
        <v>0</v>
      </c>
      <c r="P169" s="5">
        <f ca="1">IFERROR(IF(J169=1,IF(VLOOKUP(K169,Inputs!$A$20:$G$29,7,FALSE)="Stipend Award",VLOOKUP(K169,Inputs!$A$7:$G$16,7,FALSE),0),0),0)</f>
        <v>0</v>
      </c>
      <c r="Q169" s="5">
        <f ca="1">IFERROR(IF(VLOOKUP(K169,Inputs!$A$20:$G$29,3,FALSE)="Base Increase",VLOOKUP(K169,Inputs!$A$7:$G$16,3,FALSE),0),0)</f>
        <v>0</v>
      </c>
      <c r="R169" s="5">
        <f ca="1">IFERROR(IF(VLOOKUP(K169,Inputs!$A$20:$G$29,4,FALSE)="Base Increase",VLOOKUP(K169,Inputs!$A$7:$G$16,4,FALSE),0),0)</f>
        <v>0</v>
      </c>
      <c r="S169" s="5">
        <f ca="1">IFERROR(IF(H169=1,IF(VLOOKUP(K169,Inputs!$A$20:$G$29,5,FALSE)="Base Increase",VLOOKUP(K169,Inputs!$A$7:$G$16,5,FALSE),0),0),0)</f>
        <v>0</v>
      </c>
      <c r="T169" s="5">
        <f ca="1">IFERROR(IF(I169=1,IF(VLOOKUP(K169,Inputs!$A$20:$G$29,6,FALSE)="Base Increase",VLOOKUP(K169,Inputs!$A$7:$G$16,6,FALSE),0),0),0)</f>
        <v>0</v>
      </c>
      <c r="U169" s="5">
        <f ca="1">IFERROR(IF(J169=1,IF(VLOOKUP(K169,Inputs!$A$20:$G$29,7,FALSE)="Base Increase",VLOOKUP(K169,Inputs!$A$7:$G$16,7,FALSE),0),0),0)</f>
        <v>0</v>
      </c>
      <c r="V169" s="5">
        <f t="shared" ca="1" si="14"/>
        <v>0</v>
      </c>
      <c r="W169" s="5">
        <f t="shared" ca="1" si="15"/>
        <v>0</v>
      </c>
      <c r="X169" s="5">
        <f t="shared" ca="1" si="16"/>
        <v>0</v>
      </c>
      <c r="Y169" s="5">
        <f t="shared" ca="1" si="17"/>
        <v>0</v>
      </c>
      <c r="Z169" s="5">
        <f ca="1">IF(AND(K169&lt;=4,X169&gt;Inputs!$B$32),MAX(C169,Inputs!$B$32),X169)</f>
        <v>0</v>
      </c>
      <c r="AA169" s="5">
        <f ca="1">IF(AND(K169&lt;=4,Y169&gt;Inputs!$B$32),MAX(C169,Inputs!$B$32),Y169)</f>
        <v>0</v>
      </c>
      <c r="AB169" s="5">
        <f ca="1">IF(AND(K169&lt;=7,Z169&gt;Inputs!$B$33),MAX(C169,Inputs!$B$33),Z169)</f>
        <v>0</v>
      </c>
      <c r="AC169" s="5">
        <f ca="1">IF(Y169&gt;Inputs!$B$34,Inputs!$B$34,AA169)</f>
        <v>0</v>
      </c>
      <c r="AD169" s="5">
        <f ca="1">IF(AB169&gt;Inputs!$B$34,Inputs!$B$34,AB169)</f>
        <v>0</v>
      </c>
      <c r="AE169" s="5">
        <f ca="1">IF(AC169&gt;Inputs!$B$34,Inputs!$B$34,AC169)</f>
        <v>0</v>
      </c>
      <c r="AF169" s="11">
        <f ca="1">IF(AND(E169=1,G169=0),Inputs!$B$3,AD169)</f>
        <v>0</v>
      </c>
      <c r="AG169" s="11">
        <f ca="1">IF(AND(E169=1,G169=0),Inputs!$B$3,AE169)</f>
        <v>0</v>
      </c>
    </row>
    <row r="170" spans="1:33" x14ac:dyDescent="0.25">
      <c r="A170" s="1">
        <f>'Salary and Rating'!A171</f>
        <v>0</v>
      </c>
      <c r="B170" s="1">
        <f>'Salary and Rating'!B171</f>
        <v>0</v>
      </c>
      <c r="C170" s="13">
        <f ca="1">'2013-2014'!AF170</f>
        <v>0</v>
      </c>
      <c r="D170" s="44">
        <f ca="1">IF('2013-2014'!G170=0,0,'2013-2014'!D170+1)</f>
        <v>0</v>
      </c>
      <c r="E170" s="5">
        <f>'2012-2013'!E170</f>
        <v>0</v>
      </c>
      <c r="F170" s="42">
        <f ca="1">IF('Salary and Rating'!G171=1,VLOOKUP(D170,'Attrition Probabilities'!$A$5:$E$45,2,TRUE),IF('Salary and Rating'!G171=2,VLOOKUP(D170,'Attrition Probabilities'!$A$5:$E$45,3,TRUE),IF('Salary and Rating'!G171=3,VLOOKUP(D170,'Attrition Probabilities'!$A$5:$E$45,4,TRUE),IF('Salary and Rating'!G171=4,VLOOKUP(D170,'Attrition Probabilities'!$A$5:$E$45,5,TRUE),0))))</f>
        <v>0</v>
      </c>
      <c r="G170" s="5">
        <f t="shared" ca="1" si="12"/>
        <v>0</v>
      </c>
      <c r="H170" s="5">
        <f t="shared" ca="1" si="13"/>
        <v>0</v>
      </c>
      <c r="I170" s="5">
        <f ca="1">IF(E170=0,0,IF(RAND()&lt;'Demand Component Probability'!$B$4,1,0))</f>
        <v>0</v>
      </c>
      <c r="J170" s="5">
        <f ca="1">IF(E170=0,0,IF(RAND()&lt;'Demand Component Probability'!$B$6,1,0))</f>
        <v>0</v>
      </c>
      <c r="K170" s="5">
        <f ca="1">'Salary and Rating'!M171</f>
        <v>0</v>
      </c>
      <c r="L170" s="5">
        <f ca="1">IFERROR(IF(VLOOKUP(K170,Inputs!$A$20:$G$29,3,FALSE)="Stipend Award",VLOOKUP(K170,Inputs!$A$7:$G$16,3,FALSE),0),0)</f>
        <v>0</v>
      </c>
      <c r="M170" s="5">
        <f ca="1">IFERROR(IF(VLOOKUP(K170,Inputs!$A$20:$G$29,4,FALSE)="Stipend Award",VLOOKUP(K170,Inputs!$A$7:$G$16,4,FALSE),0),0)</f>
        <v>0</v>
      </c>
      <c r="N170" s="5">
        <f ca="1">IFERROR(IF(H170=1,IF(VLOOKUP(K170,Inputs!$A$20:$G$29,5,FALSE)="Stipend Award",VLOOKUP(K170,Inputs!$A$7:$G$16,5,FALSE),0),0),0)</f>
        <v>0</v>
      </c>
      <c r="O170" s="5">
        <f ca="1">IFERROR(IF(I170=1,IF(VLOOKUP(K170,Inputs!$A$20:$G$29,6,FALSE)="Stipend Award",VLOOKUP(K170,Inputs!$A$7:$G$16,6,FALSE),0),0),0)</f>
        <v>0</v>
      </c>
      <c r="P170" s="5">
        <f ca="1">IFERROR(IF(J170=1,IF(VLOOKUP(K170,Inputs!$A$20:$G$29,7,FALSE)="Stipend Award",VLOOKUP(K170,Inputs!$A$7:$G$16,7,FALSE),0),0),0)</f>
        <v>0</v>
      </c>
      <c r="Q170" s="5">
        <f ca="1">IFERROR(IF(VLOOKUP(K170,Inputs!$A$20:$G$29,3,FALSE)="Base Increase",VLOOKUP(K170,Inputs!$A$7:$G$16,3,FALSE),0),0)</f>
        <v>0</v>
      </c>
      <c r="R170" s="5">
        <f ca="1">IFERROR(IF(VLOOKUP(K170,Inputs!$A$20:$G$29,4,FALSE)="Base Increase",VLOOKUP(K170,Inputs!$A$7:$G$16,4,FALSE),0),0)</f>
        <v>0</v>
      </c>
      <c r="S170" s="5">
        <f ca="1">IFERROR(IF(H170=1,IF(VLOOKUP(K170,Inputs!$A$20:$G$29,5,FALSE)="Base Increase",VLOOKUP(K170,Inputs!$A$7:$G$16,5,FALSE),0),0),0)</f>
        <v>0</v>
      </c>
      <c r="T170" s="5">
        <f ca="1">IFERROR(IF(I170=1,IF(VLOOKUP(K170,Inputs!$A$20:$G$29,6,FALSE)="Base Increase",VLOOKUP(K170,Inputs!$A$7:$G$16,6,FALSE),0),0),0)</f>
        <v>0</v>
      </c>
      <c r="U170" s="5">
        <f ca="1">IFERROR(IF(J170=1,IF(VLOOKUP(K170,Inputs!$A$20:$G$29,7,FALSE)="Base Increase",VLOOKUP(K170,Inputs!$A$7:$G$16,7,FALSE),0),0),0)</f>
        <v>0</v>
      </c>
      <c r="V170" s="5">
        <f t="shared" ca="1" si="14"/>
        <v>0</v>
      </c>
      <c r="W170" s="5">
        <f t="shared" ca="1" si="15"/>
        <v>0</v>
      </c>
      <c r="X170" s="5">
        <f t="shared" ca="1" si="16"/>
        <v>0</v>
      </c>
      <c r="Y170" s="5">
        <f t="shared" ca="1" si="17"/>
        <v>0</v>
      </c>
      <c r="Z170" s="5">
        <f ca="1">IF(AND(K170&lt;=4,X170&gt;Inputs!$B$32),MAX(C170,Inputs!$B$32),X170)</f>
        <v>0</v>
      </c>
      <c r="AA170" s="5">
        <f ca="1">IF(AND(K170&lt;=4,Y170&gt;Inputs!$B$32),MAX(C170,Inputs!$B$32),Y170)</f>
        <v>0</v>
      </c>
      <c r="AB170" s="5">
        <f ca="1">IF(AND(K170&lt;=7,Z170&gt;Inputs!$B$33),MAX(C170,Inputs!$B$33),Z170)</f>
        <v>0</v>
      </c>
      <c r="AC170" s="5">
        <f ca="1">IF(Y170&gt;Inputs!$B$34,Inputs!$B$34,AA170)</f>
        <v>0</v>
      </c>
      <c r="AD170" s="5">
        <f ca="1">IF(AB170&gt;Inputs!$B$34,Inputs!$B$34,AB170)</f>
        <v>0</v>
      </c>
      <c r="AE170" s="5">
        <f ca="1">IF(AC170&gt;Inputs!$B$34,Inputs!$B$34,AC170)</f>
        <v>0</v>
      </c>
      <c r="AF170" s="11">
        <f ca="1">IF(AND(E170=1,G170=0),Inputs!$B$3,AD170)</f>
        <v>0</v>
      </c>
      <c r="AG170" s="11">
        <f ca="1">IF(AND(E170=1,G170=0),Inputs!$B$3,AE170)</f>
        <v>0</v>
      </c>
    </row>
    <row r="171" spans="1:33" x14ac:dyDescent="0.25">
      <c r="A171" s="1">
        <f>'Salary and Rating'!A172</f>
        <v>0</v>
      </c>
      <c r="B171" s="1">
        <f>'Salary and Rating'!B172</f>
        <v>0</v>
      </c>
      <c r="C171" s="13">
        <f ca="1">'2013-2014'!AF171</f>
        <v>0</v>
      </c>
      <c r="D171" s="44">
        <f ca="1">IF('2013-2014'!G171=0,0,'2013-2014'!D171+1)</f>
        <v>0</v>
      </c>
      <c r="E171" s="5">
        <f>'2012-2013'!E171</f>
        <v>0</v>
      </c>
      <c r="F171" s="42">
        <f ca="1">IF('Salary and Rating'!G172=1,VLOOKUP(D171,'Attrition Probabilities'!$A$5:$E$45,2,TRUE),IF('Salary and Rating'!G172=2,VLOOKUP(D171,'Attrition Probabilities'!$A$5:$E$45,3,TRUE),IF('Salary and Rating'!G172=3,VLOOKUP(D171,'Attrition Probabilities'!$A$5:$E$45,4,TRUE),IF('Salary and Rating'!G172=4,VLOOKUP(D171,'Attrition Probabilities'!$A$5:$E$45,5,TRUE),0))))</f>
        <v>0</v>
      </c>
      <c r="G171" s="5">
        <f t="shared" ca="1" si="12"/>
        <v>0</v>
      </c>
      <c r="H171" s="5">
        <f t="shared" ca="1" si="13"/>
        <v>0</v>
      </c>
      <c r="I171" s="5">
        <f ca="1">IF(E171=0,0,IF(RAND()&lt;'Demand Component Probability'!$B$4,1,0))</f>
        <v>0</v>
      </c>
      <c r="J171" s="5">
        <f ca="1">IF(E171=0,0,IF(RAND()&lt;'Demand Component Probability'!$B$6,1,0))</f>
        <v>0</v>
      </c>
      <c r="K171" s="5">
        <f ca="1">'Salary and Rating'!M172</f>
        <v>0</v>
      </c>
      <c r="L171" s="5">
        <f ca="1">IFERROR(IF(VLOOKUP(K171,Inputs!$A$20:$G$29,3,FALSE)="Stipend Award",VLOOKUP(K171,Inputs!$A$7:$G$16,3,FALSE),0),0)</f>
        <v>0</v>
      </c>
      <c r="M171" s="5">
        <f ca="1">IFERROR(IF(VLOOKUP(K171,Inputs!$A$20:$G$29,4,FALSE)="Stipend Award",VLOOKUP(K171,Inputs!$A$7:$G$16,4,FALSE),0),0)</f>
        <v>0</v>
      </c>
      <c r="N171" s="5">
        <f ca="1">IFERROR(IF(H171=1,IF(VLOOKUP(K171,Inputs!$A$20:$G$29,5,FALSE)="Stipend Award",VLOOKUP(K171,Inputs!$A$7:$G$16,5,FALSE),0),0),0)</f>
        <v>0</v>
      </c>
      <c r="O171" s="5">
        <f ca="1">IFERROR(IF(I171=1,IF(VLOOKUP(K171,Inputs!$A$20:$G$29,6,FALSE)="Stipend Award",VLOOKUP(K171,Inputs!$A$7:$G$16,6,FALSE),0),0),0)</f>
        <v>0</v>
      </c>
      <c r="P171" s="5">
        <f ca="1">IFERROR(IF(J171=1,IF(VLOOKUP(K171,Inputs!$A$20:$G$29,7,FALSE)="Stipend Award",VLOOKUP(K171,Inputs!$A$7:$G$16,7,FALSE),0),0),0)</f>
        <v>0</v>
      </c>
      <c r="Q171" s="5">
        <f ca="1">IFERROR(IF(VLOOKUP(K171,Inputs!$A$20:$G$29,3,FALSE)="Base Increase",VLOOKUP(K171,Inputs!$A$7:$G$16,3,FALSE),0),0)</f>
        <v>0</v>
      </c>
      <c r="R171" s="5">
        <f ca="1">IFERROR(IF(VLOOKUP(K171,Inputs!$A$20:$G$29,4,FALSE)="Base Increase",VLOOKUP(K171,Inputs!$A$7:$G$16,4,FALSE),0),0)</f>
        <v>0</v>
      </c>
      <c r="S171" s="5">
        <f ca="1">IFERROR(IF(H171=1,IF(VLOOKUP(K171,Inputs!$A$20:$G$29,5,FALSE)="Base Increase",VLOOKUP(K171,Inputs!$A$7:$G$16,5,FALSE),0),0),0)</f>
        <v>0</v>
      </c>
      <c r="T171" s="5">
        <f ca="1">IFERROR(IF(I171=1,IF(VLOOKUP(K171,Inputs!$A$20:$G$29,6,FALSE)="Base Increase",VLOOKUP(K171,Inputs!$A$7:$G$16,6,FALSE),0),0),0)</f>
        <v>0</v>
      </c>
      <c r="U171" s="5">
        <f ca="1">IFERROR(IF(J171=1,IF(VLOOKUP(K171,Inputs!$A$20:$G$29,7,FALSE)="Base Increase",VLOOKUP(K171,Inputs!$A$7:$G$16,7,FALSE),0),0),0)</f>
        <v>0</v>
      </c>
      <c r="V171" s="5">
        <f t="shared" ca="1" si="14"/>
        <v>0</v>
      </c>
      <c r="W171" s="5">
        <f t="shared" ca="1" si="15"/>
        <v>0</v>
      </c>
      <c r="X171" s="5">
        <f t="shared" ca="1" si="16"/>
        <v>0</v>
      </c>
      <c r="Y171" s="5">
        <f t="shared" ca="1" si="17"/>
        <v>0</v>
      </c>
      <c r="Z171" s="5">
        <f ca="1">IF(AND(K171&lt;=4,X171&gt;Inputs!$B$32),MAX(C171,Inputs!$B$32),X171)</f>
        <v>0</v>
      </c>
      <c r="AA171" s="5">
        <f ca="1">IF(AND(K171&lt;=4,Y171&gt;Inputs!$B$32),MAX(C171,Inputs!$B$32),Y171)</f>
        <v>0</v>
      </c>
      <c r="AB171" s="5">
        <f ca="1">IF(AND(K171&lt;=7,Z171&gt;Inputs!$B$33),MAX(C171,Inputs!$B$33),Z171)</f>
        <v>0</v>
      </c>
      <c r="AC171" s="5">
        <f ca="1">IF(Y171&gt;Inputs!$B$34,Inputs!$B$34,AA171)</f>
        <v>0</v>
      </c>
      <c r="AD171" s="5">
        <f ca="1">IF(AB171&gt;Inputs!$B$34,Inputs!$B$34,AB171)</f>
        <v>0</v>
      </c>
      <c r="AE171" s="5">
        <f ca="1">IF(AC171&gt;Inputs!$B$34,Inputs!$B$34,AC171)</f>
        <v>0</v>
      </c>
      <c r="AF171" s="11">
        <f ca="1">IF(AND(E171=1,G171=0),Inputs!$B$3,AD171)</f>
        <v>0</v>
      </c>
      <c r="AG171" s="11">
        <f ca="1">IF(AND(E171=1,G171=0),Inputs!$B$3,AE171)</f>
        <v>0</v>
      </c>
    </row>
    <row r="172" spans="1:33" x14ac:dyDescent="0.25">
      <c r="A172" s="1">
        <f>'Salary and Rating'!A173</f>
        <v>0</v>
      </c>
      <c r="B172" s="1">
        <f>'Salary and Rating'!B173</f>
        <v>0</v>
      </c>
      <c r="C172" s="13">
        <f ca="1">'2013-2014'!AF172</f>
        <v>0</v>
      </c>
      <c r="D172" s="44">
        <f ca="1">IF('2013-2014'!G172=0,0,'2013-2014'!D172+1)</f>
        <v>0</v>
      </c>
      <c r="E172" s="5">
        <f>'2012-2013'!E172</f>
        <v>0</v>
      </c>
      <c r="F172" s="42">
        <f ca="1">IF('Salary and Rating'!G173=1,VLOOKUP(D172,'Attrition Probabilities'!$A$5:$E$45,2,TRUE),IF('Salary and Rating'!G173=2,VLOOKUP(D172,'Attrition Probabilities'!$A$5:$E$45,3,TRUE),IF('Salary and Rating'!G173=3,VLOOKUP(D172,'Attrition Probabilities'!$A$5:$E$45,4,TRUE),IF('Salary and Rating'!G173=4,VLOOKUP(D172,'Attrition Probabilities'!$A$5:$E$45,5,TRUE),0))))</f>
        <v>0</v>
      </c>
      <c r="G172" s="5">
        <f t="shared" ca="1" si="12"/>
        <v>0</v>
      </c>
      <c r="H172" s="5">
        <f t="shared" ca="1" si="13"/>
        <v>0</v>
      </c>
      <c r="I172" s="5">
        <f ca="1">IF(E172=0,0,IF(RAND()&lt;'Demand Component Probability'!$B$4,1,0))</f>
        <v>0</v>
      </c>
      <c r="J172" s="5">
        <f ca="1">IF(E172=0,0,IF(RAND()&lt;'Demand Component Probability'!$B$6,1,0))</f>
        <v>0</v>
      </c>
      <c r="K172" s="5">
        <f ca="1">'Salary and Rating'!M173</f>
        <v>0</v>
      </c>
      <c r="L172" s="5">
        <f ca="1">IFERROR(IF(VLOOKUP(K172,Inputs!$A$20:$G$29,3,FALSE)="Stipend Award",VLOOKUP(K172,Inputs!$A$7:$G$16,3,FALSE),0),0)</f>
        <v>0</v>
      </c>
      <c r="M172" s="5">
        <f ca="1">IFERROR(IF(VLOOKUP(K172,Inputs!$A$20:$G$29,4,FALSE)="Stipend Award",VLOOKUP(K172,Inputs!$A$7:$G$16,4,FALSE),0),0)</f>
        <v>0</v>
      </c>
      <c r="N172" s="5">
        <f ca="1">IFERROR(IF(H172=1,IF(VLOOKUP(K172,Inputs!$A$20:$G$29,5,FALSE)="Stipend Award",VLOOKUP(K172,Inputs!$A$7:$G$16,5,FALSE),0),0),0)</f>
        <v>0</v>
      </c>
      <c r="O172" s="5">
        <f ca="1">IFERROR(IF(I172=1,IF(VLOOKUP(K172,Inputs!$A$20:$G$29,6,FALSE)="Stipend Award",VLOOKUP(K172,Inputs!$A$7:$G$16,6,FALSE),0),0),0)</f>
        <v>0</v>
      </c>
      <c r="P172" s="5">
        <f ca="1">IFERROR(IF(J172=1,IF(VLOOKUP(K172,Inputs!$A$20:$G$29,7,FALSE)="Stipend Award",VLOOKUP(K172,Inputs!$A$7:$G$16,7,FALSE),0),0),0)</f>
        <v>0</v>
      </c>
      <c r="Q172" s="5">
        <f ca="1">IFERROR(IF(VLOOKUP(K172,Inputs!$A$20:$G$29,3,FALSE)="Base Increase",VLOOKUP(K172,Inputs!$A$7:$G$16,3,FALSE),0),0)</f>
        <v>0</v>
      </c>
      <c r="R172" s="5">
        <f ca="1">IFERROR(IF(VLOOKUP(K172,Inputs!$A$20:$G$29,4,FALSE)="Base Increase",VLOOKUP(K172,Inputs!$A$7:$G$16,4,FALSE),0),0)</f>
        <v>0</v>
      </c>
      <c r="S172" s="5">
        <f ca="1">IFERROR(IF(H172=1,IF(VLOOKUP(K172,Inputs!$A$20:$G$29,5,FALSE)="Base Increase",VLOOKUP(K172,Inputs!$A$7:$G$16,5,FALSE),0),0),0)</f>
        <v>0</v>
      </c>
      <c r="T172" s="5">
        <f ca="1">IFERROR(IF(I172=1,IF(VLOOKUP(K172,Inputs!$A$20:$G$29,6,FALSE)="Base Increase",VLOOKUP(K172,Inputs!$A$7:$G$16,6,FALSE),0),0),0)</f>
        <v>0</v>
      </c>
      <c r="U172" s="5">
        <f ca="1">IFERROR(IF(J172=1,IF(VLOOKUP(K172,Inputs!$A$20:$G$29,7,FALSE)="Base Increase",VLOOKUP(K172,Inputs!$A$7:$G$16,7,FALSE),0),0),0)</f>
        <v>0</v>
      </c>
      <c r="V172" s="5">
        <f t="shared" ca="1" si="14"/>
        <v>0</v>
      </c>
      <c r="W172" s="5">
        <f t="shared" ca="1" si="15"/>
        <v>0</v>
      </c>
      <c r="X172" s="5">
        <f t="shared" ca="1" si="16"/>
        <v>0</v>
      </c>
      <c r="Y172" s="5">
        <f t="shared" ca="1" si="17"/>
        <v>0</v>
      </c>
      <c r="Z172" s="5">
        <f ca="1">IF(AND(K172&lt;=4,X172&gt;Inputs!$B$32),MAX(C172,Inputs!$B$32),X172)</f>
        <v>0</v>
      </c>
      <c r="AA172" s="5">
        <f ca="1">IF(AND(K172&lt;=4,Y172&gt;Inputs!$B$32),MAX(C172,Inputs!$B$32),Y172)</f>
        <v>0</v>
      </c>
      <c r="AB172" s="5">
        <f ca="1">IF(AND(K172&lt;=7,Z172&gt;Inputs!$B$33),MAX(C172,Inputs!$B$33),Z172)</f>
        <v>0</v>
      </c>
      <c r="AC172" s="5">
        <f ca="1">IF(Y172&gt;Inputs!$B$34,Inputs!$B$34,AA172)</f>
        <v>0</v>
      </c>
      <c r="AD172" s="5">
        <f ca="1">IF(AB172&gt;Inputs!$B$34,Inputs!$B$34,AB172)</f>
        <v>0</v>
      </c>
      <c r="AE172" s="5">
        <f ca="1">IF(AC172&gt;Inputs!$B$34,Inputs!$B$34,AC172)</f>
        <v>0</v>
      </c>
      <c r="AF172" s="11">
        <f ca="1">IF(AND(E172=1,G172=0),Inputs!$B$3,AD172)</f>
        <v>0</v>
      </c>
      <c r="AG172" s="11">
        <f ca="1">IF(AND(E172=1,G172=0),Inputs!$B$3,AE172)</f>
        <v>0</v>
      </c>
    </row>
    <row r="173" spans="1:33" x14ac:dyDescent="0.25">
      <c r="A173" s="1">
        <f>'Salary and Rating'!A174</f>
        <v>0</v>
      </c>
      <c r="B173" s="1">
        <f>'Salary and Rating'!B174</f>
        <v>0</v>
      </c>
      <c r="C173" s="13">
        <f ca="1">'2013-2014'!AF173</f>
        <v>0</v>
      </c>
      <c r="D173" s="44">
        <f ca="1">IF('2013-2014'!G173=0,0,'2013-2014'!D173+1)</f>
        <v>0</v>
      </c>
      <c r="E173" s="5">
        <f>'2012-2013'!E173</f>
        <v>0</v>
      </c>
      <c r="F173" s="42">
        <f ca="1">IF('Salary and Rating'!G174=1,VLOOKUP(D173,'Attrition Probabilities'!$A$5:$E$45,2,TRUE),IF('Salary and Rating'!G174=2,VLOOKUP(D173,'Attrition Probabilities'!$A$5:$E$45,3,TRUE),IF('Salary and Rating'!G174=3,VLOOKUP(D173,'Attrition Probabilities'!$A$5:$E$45,4,TRUE),IF('Salary and Rating'!G174=4,VLOOKUP(D173,'Attrition Probabilities'!$A$5:$E$45,5,TRUE),0))))</f>
        <v>0</v>
      </c>
      <c r="G173" s="5">
        <f t="shared" ca="1" si="12"/>
        <v>0</v>
      </c>
      <c r="H173" s="5">
        <f t="shared" ca="1" si="13"/>
        <v>0</v>
      </c>
      <c r="I173" s="5">
        <f ca="1">IF(E173=0,0,IF(RAND()&lt;'Demand Component Probability'!$B$4,1,0))</f>
        <v>0</v>
      </c>
      <c r="J173" s="5">
        <f ca="1">IF(E173=0,0,IF(RAND()&lt;'Demand Component Probability'!$B$6,1,0))</f>
        <v>0</v>
      </c>
      <c r="K173" s="5">
        <f ca="1">'Salary and Rating'!M174</f>
        <v>0</v>
      </c>
      <c r="L173" s="5">
        <f ca="1">IFERROR(IF(VLOOKUP(K173,Inputs!$A$20:$G$29,3,FALSE)="Stipend Award",VLOOKUP(K173,Inputs!$A$7:$G$16,3,FALSE),0),0)</f>
        <v>0</v>
      </c>
      <c r="M173" s="5">
        <f ca="1">IFERROR(IF(VLOOKUP(K173,Inputs!$A$20:$G$29,4,FALSE)="Stipend Award",VLOOKUP(K173,Inputs!$A$7:$G$16,4,FALSE),0),0)</f>
        <v>0</v>
      </c>
      <c r="N173" s="5">
        <f ca="1">IFERROR(IF(H173=1,IF(VLOOKUP(K173,Inputs!$A$20:$G$29,5,FALSE)="Stipend Award",VLOOKUP(K173,Inputs!$A$7:$G$16,5,FALSE),0),0),0)</f>
        <v>0</v>
      </c>
      <c r="O173" s="5">
        <f ca="1">IFERROR(IF(I173=1,IF(VLOOKUP(K173,Inputs!$A$20:$G$29,6,FALSE)="Stipend Award",VLOOKUP(K173,Inputs!$A$7:$G$16,6,FALSE),0),0),0)</f>
        <v>0</v>
      </c>
      <c r="P173" s="5">
        <f ca="1">IFERROR(IF(J173=1,IF(VLOOKUP(K173,Inputs!$A$20:$G$29,7,FALSE)="Stipend Award",VLOOKUP(K173,Inputs!$A$7:$G$16,7,FALSE),0),0),0)</f>
        <v>0</v>
      </c>
      <c r="Q173" s="5">
        <f ca="1">IFERROR(IF(VLOOKUP(K173,Inputs!$A$20:$G$29,3,FALSE)="Base Increase",VLOOKUP(K173,Inputs!$A$7:$G$16,3,FALSE),0),0)</f>
        <v>0</v>
      </c>
      <c r="R173" s="5">
        <f ca="1">IFERROR(IF(VLOOKUP(K173,Inputs!$A$20:$G$29,4,FALSE)="Base Increase",VLOOKUP(K173,Inputs!$A$7:$G$16,4,FALSE),0),0)</f>
        <v>0</v>
      </c>
      <c r="S173" s="5">
        <f ca="1">IFERROR(IF(H173=1,IF(VLOOKUP(K173,Inputs!$A$20:$G$29,5,FALSE)="Base Increase",VLOOKUP(K173,Inputs!$A$7:$G$16,5,FALSE),0),0),0)</f>
        <v>0</v>
      </c>
      <c r="T173" s="5">
        <f ca="1">IFERROR(IF(I173=1,IF(VLOOKUP(K173,Inputs!$A$20:$G$29,6,FALSE)="Base Increase",VLOOKUP(K173,Inputs!$A$7:$G$16,6,FALSE),0),0),0)</f>
        <v>0</v>
      </c>
      <c r="U173" s="5">
        <f ca="1">IFERROR(IF(J173=1,IF(VLOOKUP(K173,Inputs!$A$20:$G$29,7,FALSE)="Base Increase",VLOOKUP(K173,Inputs!$A$7:$G$16,7,FALSE),0),0),0)</f>
        <v>0</v>
      </c>
      <c r="V173" s="5">
        <f t="shared" ca="1" si="14"/>
        <v>0</v>
      </c>
      <c r="W173" s="5">
        <f t="shared" ca="1" si="15"/>
        <v>0</v>
      </c>
      <c r="X173" s="5">
        <f t="shared" ca="1" si="16"/>
        <v>0</v>
      </c>
      <c r="Y173" s="5">
        <f t="shared" ca="1" si="17"/>
        <v>0</v>
      </c>
      <c r="Z173" s="5">
        <f ca="1">IF(AND(K173&lt;=4,X173&gt;Inputs!$B$32),MAX(C173,Inputs!$B$32),X173)</f>
        <v>0</v>
      </c>
      <c r="AA173" s="5">
        <f ca="1">IF(AND(K173&lt;=4,Y173&gt;Inputs!$B$32),MAX(C173,Inputs!$B$32),Y173)</f>
        <v>0</v>
      </c>
      <c r="AB173" s="5">
        <f ca="1">IF(AND(K173&lt;=7,Z173&gt;Inputs!$B$33),MAX(C173,Inputs!$B$33),Z173)</f>
        <v>0</v>
      </c>
      <c r="AC173" s="5">
        <f ca="1">IF(Y173&gt;Inputs!$B$34,Inputs!$B$34,AA173)</f>
        <v>0</v>
      </c>
      <c r="AD173" s="5">
        <f ca="1">IF(AB173&gt;Inputs!$B$34,Inputs!$B$34,AB173)</f>
        <v>0</v>
      </c>
      <c r="AE173" s="5">
        <f ca="1">IF(AC173&gt;Inputs!$B$34,Inputs!$B$34,AC173)</f>
        <v>0</v>
      </c>
      <c r="AF173" s="11">
        <f ca="1">IF(AND(E173=1,G173=0),Inputs!$B$3,AD173)</f>
        <v>0</v>
      </c>
      <c r="AG173" s="11">
        <f ca="1">IF(AND(E173=1,G173=0),Inputs!$B$3,AE173)</f>
        <v>0</v>
      </c>
    </row>
    <row r="174" spans="1:33" x14ac:dyDescent="0.25">
      <c r="A174" s="1">
        <f>'Salary and Rating'!A175</f>
        <v>0</v>
      </c>
      <c r="B174" s="1">
        <f>'Salary and Rating'!B175</f>
        <v>0</v>
      </c>
      <c r="C174" s="13">
        <f ca="1">'2013-2014'!AF174</f>
        <v>0</v>
      </c>
      <c r="D174" s="44">
        <f ca="1">IF('2013-2014'!G174=0,0,'2013-2014'!D174+1)</f>
        <v>0</v>
      </c>
      <c r="E174" s="5">
        <f>'2012-2013'!E174</f>
        <v>0</v>
      </c>
      <c r="F174" s="42">
        <f ca="1">IF('Salary and Rating'!G175=1,VLOOKUP(D174,'Attrition Probabilities'!$A$5:$E$45,2,TRUE),IF('Salary and Rating'!G175=2,VLOOKUP(D174,'Attrition Probabilities'!$A$5:$E$45,3,TRUE),IF('Salary and Rating'!G175=3,VLOOKUP(D174,'Attrition Probabilities'!$A$5:$E$45,4,TRUE),IF('Salary and Rating'!G175=4,VLOOKUP(D174,'Attrition Probabilities'!$A$5:$E$45,5,TRUE),0))))</f>
        <v>0</v>
      </c>
      <c r="G174" s="5">
        <f t="shared" ca="1" si="12"/>
        <v>0</v>
      </c>
      <c r="H174" s="5">
        <f t="shared" ca="1" si="13"/>
        <v>0</v>
      </c>
      <c r="I174" s="5">
        <f ca="1">IF(E174=0,0,IF(RAND()&lt;'Demand Component Probability'!$B$4,1,0))</f>
        <v>0</v>
      </c>
      <c r="J174" s="5">
        <f ca="1">IF(E174=0,0,IF(RAND()&lt;'Demand Component Probability'!$B$6,1,0))</f>
        <v>0</v>
      </c>
      <c r="K174" s="5">
        <f ca="1">'Salary and Rating'!M175</f>
        <v>0</v>
      </c>
      <c r="L174" s="5">
        <f ca="1">IFERROR(IF(VLOOKUP(K174,Inputs!$A$20:$G$29,3,FALSE)="Stipend Award",VLOOKUP(K174,Inputs!$A$7:$G$16,3,FALSE),0),0)</f>
        <v>0</v>
      </c>
      <c r="M174" s="5">
        <f ca="1">IFERROR(IF(VLOOKUP(K174,Inputs!$A$20:$G$29,4,FALSE)="Stipend Award",VLOOKUP(K174,Inputs!$A$7:$G$16,4,FALSE),0),0)</f>
        <v>0</v>
      </c>
      <c r="N174" s="5">
        <f ca="1">IFERROR(IF(H174=1,IF(VLOOKUP(K174,Inputs!$A$20:$G$29,5,FALSE)="Stipend Award",VLOOKUP(K174,Inputs!$A$7:$G$16,5,FALSE),0),0),0)</f>
        <v>0</v>
      </c>
      <c r="O174" s="5">
        <f ca="1">IFERROR(IF(I174=1,IF(VLOOKUP(K174,Inputs!$A$20:$G$29,6,FALSE)="Stipend Award",VLOOKUP(K174,Inputs!$A$7:$G$16,6,FALSE),0),0),0)</f>
        <v>0</v>
      </c>
      <c r="P174" s="5">
        <f ca="1">IFERROR(IF(J174=1,IF(VLOOKUP(K174,Inputs!$A$20:$G$29,7,FALSE)="Stipend Award",VLOOKUP(K174,Inputs!$A$7:$G$16,7,FALSE),0),0),0)</f>
        <v>0</v>
      </c>
      <c r="Q174" s="5">
        <f ca="1">IFERROR(IF(VLOOKUP(K174,Inputs!$A$20:$G$29,3,FALSE)="Base Increase",VLOOKUP(K174,Inputs!$A$7:$G$16,3,FALSE),0),0)</f>
        <v>0</v>
      </c>
      <c r="R174" s="5">
        <f ca="1">IFERROR(IF(VLOOKUP(K174,Inputs!$A$20:$G$29,4,FALSE)="Base Increase",VLOOKUP(K174,Inputs!$A$7:$G$16,4,FALSE),0),0)</f>
        <v>0</v>
      </c>
      <c r="S174" s="5">
        <f ca="1">IFERROR(IF(H174=1,IF(VLOOKUP(K174,Inputs!$A$20:$G$29,5,FALSE)="Base Increase",VLOOKUP(K174,Inputs!$A$7:$G$16,5,FALSE),0),0),0)</f>
        <v>0</v>
      </c>
      <c r="T174" s="5">
        <f ca="1">IFERROR(IF(I174=1,IF(VLOOKUP(K174,Inputs!$A$20:$G$29,6,FALSE)="Base Increase",VLOOKUP(K174,Inputs!$A$7:$G$16,6,FALSE),0),0),0)</f>
        <v>0</v>
      </c>
      <c r="U174" s="5">
        <f ca="1">IFERROR(IF(J174=1,IF(VLOOKUP(K174,Inputs!$A$20:$G$29,7,FALSE)="Base Increase",VLOOKUP(K174,Inputs!$A$7:$G$16,7,FALSE),0),0),0)</f>
        <v>0</v>
      </c>
      <c r="V174" s="5">
        <f t="shared" ca="1" si="14"/>
        <v>0</v>
      </c>
      <c r="W174" s="5">
        <f t="shared" ca="1" si="15"/>
        <v>0</v>
      </c>
      <c r="X174" s="5">
        <f t="shared" ca="1" si="16"/>
        <v>0</v>
      </c>
      <c r="Y174" s="5">
        <f t="shared" ca="1" si="17"/>
        <v>0</v>
      </c>
      <c r="Z174" s="5">
        <f ca="1">IF(AND(K174&lt;=4,X174&gt;Inputs!$B$32),MAX(C174,Inputs!$B$32),X174)</f>
        <v>0</v>
      </c>
      <c r="AA174" s="5">
        <f ca="1">IF(AND(K174&lt;=4,Y174&gt;Inputs!$B$32),MAX(C174,Inputs!$B$32),Y174)</f>
        <v>0</v>
      </c>
      <c r="AB174" s="5">
        <f ca="1">IF(AND(K174&lt;=7,Z174&gt;Inputs!$B$33),MAX(C174,Inputs!$B$33),Z174)</f>
        <v>0</v>
      </c>
      <c r="AC174" s="5">
        <f ca="1">IF(Y174&gt;Inputs!$B$34,Inputs!$B$34,AA174)</f>
        <v>0</v>
      </c>
      <c r="AD174" s="5">
        <f ca="1">IF(AB174&gt;Inputs!$B$34,Inputs!$B$34,AB174)</f>
        <v>0</v>
      </c>
      <c r="AE174" s="5">
        <f ca="1">IF(AC174&gt;Inputs!$B$34,Inputs!$B$34,AC174)</f>
        <v>0</v>
      </c>
      <c r="AF174" s="11">
        <f ca="1">IF(AND(E174=1,G174=0),Inputs!$B$3,AD174)</f>
        <v>0</v>
      </c>
      <c r="AG174" s="11">
        <f ca="1">IF(AND(E174=1,G174=0),Inputs!$B$3,AE174)</f>
        <v>0</v>
      </c>
    </row>
    <row r="175" spans="1:33" x14ac:dyDescent="0.25">
      <c r="A175" s="1">
        <f>'Salary and Rating'!A176</f>
        <v>0</v>
      </c>
      <c r="B175" s="1">
        <f>'Salary and Rating'!B176</f>
        <v>0</v>
      </c>
      <c r="C175" s="13">
        <f ca="1">'2013-2014'!AF175</f>
        <v>0</v>
      </c>
      <c r="D175" s="44">
        <f ca="1">IF('2013-2014'!G175=0,0,'2013-2014'!D175+1)</f>
        <v>0</v>
      </c>
      <c r="E175" s="5">
        <f>'2012-2013'!E175</f>
        <v>0</v>
      </c>
      <c r="F175" s="42">
        <f ca="1">IF('Salary and Rating'!G176=1,VLOOKUP(D175,'Attrition Probabilities'!$A$5:$E$45,2,TRUE),IF('Salary and Rating'!G176=2,VLOOKUP(D175,'Attrition Probabilities'!$A$5:$E$45,3,TRUE),IF('Salary and Rating'!G176=3,VLOOKUP(D175,'Attrition Probabilities'!$A$5:$E$45,4,TRUE),IF('Salary and Rating'!G176=4,VLOOKUP(D175,'Attrition Probabilities'!$A$5:$E$45,5,TRUE),0))))</f>
        <v>0</v>
      </c>
      <c r="G175" s="5">
        <f t="shared" ca="1" si="12"/>
        <v>0</v>
      </c>
      <c r="H175" s="5">
        <f t="shared" ca="1" si="13"/>
        <v>0</v>
      </c>
      <c r="I175" s="5">
        <f ca="1">IF(E175=0,0,IF(RAND()&lt;'Demand Component Probability'!$B$4,1,0))</f>
        <v>0</v>
      </c>
      <c r="J175" s="5">
        <f ca="1">IF(E175=0,0,IF(RAND()&lt;'Demand Component Probability'!$B$6,1,0))</f>
        <v>0</v>
      </c>
      <c r="K175" s="5">
        <f ca="1">'Salary and Rating'!M176</f>
        <v>0</v>
      </c>
      <c r="L175" s="5">
        <f ca="1">IFERROR(IF(VLOOKUP(K175,Inputs!$A$20:$G$29,3,FALSE)="Stipend Award",VLOOKUP(K175,Inputs!$A$7:$G$16,3,FALSE),0),0)</f>
        <v>0</v>
      </c>
      <c r="M175" s="5">
        <f ca="1">IFERROR(IF(VLOOKUP(K175,Inputs!$A$20:$G$29,4,FALSE)="Stipend Award",VLOOKUP(K175,Inputs!$A$7:$G$16,4,FALSE),0),0)</f>
        <v>0</v>
      </c>
      <c r="N175" s="5">
        <f ca="1">IFERROR(IF(H175=1,IF(VLOOKUP(K175,Inputs!$A$20:$G$29,5,FALSE)="Stipend Award",VLOOKUP(K175,Inputs!$A$7:$G$16,5,FALSE),0),0),0)</f>
        <v>0</v>
      </c>
      <c r="O175" s="5">
        <f ca="1">IFERROR(IF(I175=1,IF(VLOOKUP(K175,Inputs!$A$20:$G$29,6,FALSE)="Stipend Award",VLOOKUP(K175,Inputs!$A$7:$G$16,6,FALSE),0),0),0)</f>
        <v>0</v>
      </c>
      <c r="P175" s="5">
        <f ca="1">IFERROR(IF(J175=1,IF(VLOOKUP(K175,Inputs!$A$20:$G$29,7,FALSE)="Stipend Award",VLOOKUP(K175,Inputs!$A$7:$G$16,7,FALSE),0),0),0)</f>
        <v>0</v>
      </c>
      <c r="Q175" s="5">
        <f ca="1">IFERROR(IF(VLOOKUP(K175,Inputs!$A$20:$G$29,3,FALSE)="Base Increase",VLOOKUP(K175,Inputs!$A$7:$G$16,3,FALSE),0),0)</f>
        <v>0</v>
      </c>
      <c r="R175" s="5">
        <f ca="1">IFERROR(IF(VLOOKUP(K175,Inputs!$A$20:$G$29,4,FALSE)="Base Increase",VLOOKUP(K175,Inputs!$A$7:$G$16,4,FALSE),0),0)</f>
        <v>0</v>
      </c>
      <c r="S175" s="5">
        <f ca="1">IFERROR(IF(H175=1,IF(VLOOKUP(K175,Inputs!$A$20:$G$29,5,FALSE)="Base Increase",VLOOKUP(K175,Inputs!$A$7:$G$16,5,FALSE),0),0),0)</f>
        <v>0</v>
      </c>
      <c r="T175" s="5">
        <f ca="1">IFERROR(IF(I175=1,IF(VLOOKUP(K175,Inputs!$A$20:$G$29,6,FALSE)="Base Increase",VLOOKUP(K175,Inputs!$A$7:$G$16,6,FALSE),0),0),0)</f>
        <v>0</v>
      </c>
      <c r="U175" s="5">
        <f ca="1">IFERROR(IF(J175=1,IF(VLOOKUP(K175,Inputs!$A$20:$G$29,7,FALSE)="Base Increase",VLOOKUP(K175,Inputs!$A$7:$G$16,7,FALSE),0),0),0)</f>
        <v>0</v>
      </c>
      <c r="V175" s="5">
        <f t="shared" ca="1" si="14"/>
        <v>0</v>
      </c>
      <c r="W175" s="5">
        <f t="shared" ca="1" si="15"/>
        <v>0</v>
      </c>
      <c r="X175" s="5">
        <f t="shared" ca="1" si="16"/>
        <v>0</v>
      </c>
      <c r="Y175" s="5">
        <f t="shared" ca="1" si="17"/>
        <v>0</v>
      </c>
      <c r="Z175" s="5">
        <f ca="1">IF(AND(K175&lt;=4,X175&gt;Inputs!$B$32),MAX(C175,Inputs!$B$32),X175)</f>
        <v>0</v>
      </c>
      <c r="AA175" s="5">
        <f ca="1">IF(AND(K175&lt;=4,Y175&gt;Inputs!$B$32),MAX(C175,Inputs!$B$32),Y175)</f>
        <v>0</v>
      </c>
      <c r="AB175" s="5">
        <f ca="1">IF(AND(K175&lt;=7,Z175&gt;Inputs!$B$33),MAX(C175,Inputs!$B$33),Z175)</f>
        <v>0</v>
      </c>
      <c r="AC175" s="5">
        <f ca="1">IF(Y175&gt;Inputs!$B$34,Inputs!$B$34,AA175)</f>
        <v>0</v>
      </c>
      <c r="AD175" s="5">
        <f ca="1">IF(AB175&gt;Inputs!$B$34,Inputs!$B$34,AB175)</f>
        <v>0</v>
      </c>
      <c r="AE175" s="5">
        <f ca="1">IF(AC175&gt;Inputs!$B$34,Inputs!$B$34,AC175)</f>
        <v>0</v>
      </c>
      <c r="AF175" s="11">
        <f ca="1">IF(AND(E175=1,G175=0),Inputs!$B$3,AD175)</f>
        <v>0</v>
      </c>
      <c r="AG175" s="11">
        <f ca="1">IF(AND(E175=1,G175=0),Inputs!$B$3,AE175)</f>
        <v>0</v>
      </c>
    </row>
    <row r="176" spans="1:33" x14ac:dyDescent="0.25">
      <c r="A176" s="1">
        <f>'Salary and Rating'!A177</f>
        <v>0</v>
      </c>
      <c r="B176" s="1">
        <f>'Salary and Rating'!B177</f>
        <v>0</v>
      </c>
      <c r="C176" s="13">
        <f ca="1">'2013-2014'!AF176</f>
        <v>0</v>
      </c>
      <c r="D176" s="44">
        <f ca="1">IF('2013-2014'!G176=0,0,'2013-2014'!D176+1)</f>
        <v>0</v>
      </c>
      <c r="E176" s="5">
        <f>'2012-2013'!E176</f>
        <v>0</v>
      </c>
      <c r="F176" s="42">
        <f ca="1">IF('Salary and Rating'!G177=1,VLOOKUP(D176,'Attrition Probabilities'!$A$5:$E$45,2,TRUE),IF('Salary and Rating'!G177=2,VLOOKUP(D176,'Attrition Probabilities'!$A$5:$E$45,3,TRUE),IF('Salary and Rating'!G177=3,VLOOKUP(D176,'Attrition Probabilities'!$A$5:$E$45,4,TRUE),IF('Salary and Rating'!G177=4,VLOOKUP(D176,'Attrition Probabilities'!$A$5:$E$45,5,TRUE),0))))</f>
        <v>0</v>
      </c>
      <c r="G176" s="5">
        <f t="shared" ca="1" si="12"/>
        <v>0</v>
      </c>
      <c r="H176" s="5">
        <f t="shared" ca="1" si="13"/>
        <v>0</v>
      </c>
      <c r="I176" s="5">
        <f ca="1">IF(E176=0,0,IF(RAND()&lt;'Demand Component Probability'!$B$4,1,0))</f>
        <v>0</v>
      </c>
      <c r="J176" s="5">
        <f ca="1">IF(E176=0,0,IF(RAND()&lt;'Demand Component Probability'!$B$6,1,0))</f>
        <v>0</v>
      </c>
      <c r="K176" s="5">
        <f ca="1">'Salary and Rating'!M177</f>
        <v>0</v>
      </c>
      <c r="L176" s="5">
        <f ca="1">IFERROR(IF(VLOOKUP(K176,Inputs!$A$20:$G$29,3,FALSE)="Stipend Award",VLOOKUP(K176,Inputs!$A$7:$G$16,3,FALSE),0),0)</f>
        <v>0</v>
      </c>
      <c r="M176" s="5">
        <f ca="1">IFERROR(IF(VLOOKUP(K176,Inputs!$A$20:$G$29,4,FALSE)="Stipend Award",VLOOKUP(K176,Inputs!$A$7:$G$16,4,FALSE),0),0)</f>
        <v>0</v>
      </c>
      <c r="N176" s="5">
        <f ca="1">IFERROR(IF(H176=1,IF(VLOOKUP(K176,Inputs!$A$20:$G$29,5,FALSE)="Stipend Award",VLOOKUP(K176,Inputs!$A$7:$G$16,5,FALSE),0),0),0)</f>
        <v>0</v>
      </c>
      <c r="O176" s="5">
        <f ca="1">IFERROR(IF(I176=1,IF(VLOOKUP(K176,Inputs!$A$20:$G$29,6,FALSE)="Stipend Award",VLOOKUP(K176,Inputs!$A$7:$G$16,6,FALSE),0),0),0)</f>
        <v>0</v>
      </c>
      <c r="P176" s="5">
        <f ca="1">IFERROR(IF(J176=1,IF(VLOOKUP(K176,Inputs!$A$20:$G$29,7,FALSE)="Stipend Award",VLOOKUP(K176,Inputs!$A$7:$G$16,7,FALSE),0),0),0)</f>
        <v>0</v>
      </c>
      <c r="Q176" s="5">
        <f ca="1">IFERROR(IF(VLOOKUP(K176,Inputs!$A$20:$G$29,3,FALSE)="Base Increase",VLOOKUP(K176,Inputs!$A$7:$G$16,3,FALSE),0),0)</f>
        <v>0</v>
      </c>
      <c r="R176" s="5">
        <f ca="1">IFERROR(IF(VLOOKUP(K176,Inputs!$A$20:$G$29,4,FALSE)="Base Increase",VLOOKUP(K176,Inputs!$A$7:$G$16,4,FALSE),0),0)</f>
        <v>0</v>
      </c>
      <c r="S176" s="5">
        <f ca="1">IFERROR(IF(H176=1,IF(VLOOKUP(K176,Inputs!$A$20:$G$29,5,FALSE)="Base Increase",VLOOKUP(K176,Inputs!$A$7:$G$16,5,FALSE),0),0),0)</f>
        <v>0</v>
      </c>
      <c r="T176" s="5">
        <f ca="1">IFERROR(IF(I176=1,IF(VLOOKUP(K176,Inputs!$A$20:$G$29,6,FALSE)="Base Increase",VLOOKUP(K176,Inputs!$A$7:$G$16,6,FALSE),0),0),0)</f>
        <v>0</v>
      </c>
      <c r="U176" s="5">
        <f ca="1">IFERROR(IF(J176=1,IF(VLOOKUP(K176,Inputs!$A$20:$G$29,7,FALSE)="Base Increase",VLOOKUP(K176,Inputs!$A$7:$G$16,7,FALSE),0),0),0)</f>
        <v>0</v>
      </c>
      <c r="V176" s="5">
        <f t="shared" ca="1" si="14"/>
        <v>0</v>
      </c>
      <c r="W176" s="5">
        <f t="shared" ca="1" si="15"/>
        <v>0</v>
      </c>
      <c r="X176" s="5">
        <f t="shared" ca="1" si="16"/>
        <v>0</v>
      </c>
      <c r="Y176" s="5">
        <f t="shared" ca="1" si="17"/>
        <v>0</v>
      </c>
      <c r="Z176" s="5">
        <f ca="1">IF(AND(K176&lt;=4,X176&gt;Inputs!$B$32),MAX(C176,Inputs!$B$32),X176)</f>
        <v>0</v>
      </c>
      <c r="AA176" s="5">
        <f ca="1">IF(AND(K176&lt;=4,Y176&gt;Inputs!$B$32),MAX(C176,Inputs!$B$32),Y176)</f>
        <v>0</v>
      </c>
      <c r="AB176" s="5">
        <f ca="1">IF(AND(K176&lt;=7,Z176&gt;Inputs!$B$33),MAX(C176,Inputs!$B$33),Z176)</f>
        <v>0</v>
      </c>
      <c r="AC176" s="5">
        <f ca="1">IF(Y176&gt;Inputs!$B$34,Inputs!$B$34,AA176)</f>
        <v>0</v>
      </c>
      <c r="AD176" s="5">
        <f ca="1">IF(AB176&gt;Inputs!$B$34,Inputs!$B$34,AB176)</f>
        <v>0</v>
      </c>
      <c r="AE176" s="5">
        <f ca="1">IF(AC176&gt;Inputs!$B$34,Inputs!$B$34,AC176)</f>
        <v>0</v>
      </c>
      <c r="AF176" s="11">
        <f ca="1">IF(AND(E176=1,G176=0),Inputs!$B$3,AD176)</f>
        <v>0</v>
      </c>
      <c r="AG176" s="11">
        <f ca="1">IF(AND(E176=1,G176=0),Inputs!$B$3,AE176)</f>
        <v>0</v>
      </c>
    </row>
    <row r="177" spans="1:33" x14ac:dyDescent="0.25">
      <c r="A177" s="1">
        <f>'Salary and Rating'!A178</f>
        <v>0</v>
      </c>
      <c r="B177" s="1">
        <f>'Salary and Rating'!B178</f>
        <v>0</v>
      </c>
      <c r="C177" s="13">
        <f ca="1">'2013-2014'!AF177</f>
        <v>0</v>
      </c>
      <c r="D177" s="44">
        <f ca="1">IF('2013-2014'!G177=0,0,'2013-2014'!D177+1)</f>
        <v>0</v>
      </c>
      <c r="E177" s="5">
        <f>'2012-2013'!E177</f>
        <v>0</v>
      </c>
      <c r="F177" s="42">
        <f ca="1">IF('Salary and Rating'!G178=1,VLOOKUP(D177,'Attrition Probabilities'!$A$5:$E$45,2,TRUE),IF('Salary and Rating'!G178=2,VLOOKUP(D177,'Attrition Probabilities'!$A$5:$E$45,3,TRUE),IF('Salary and Rating'!G178=3,VLOOKUP(D177,'Attrition Probabilities'!$A$5:$E$45,4,TRUE),IF('Salary and Rating'!G178=4,VLOOKUP(D177,'Attrition Probabilities'!$A$5:$E$45,5,TRUE),0))))</f>
        <v>0</v>
      </c>
      <c r="G177" s="5">
        <f t="shared" ca="1" si="12"/>
        <v>0</v>
      </c>
      <c r="H177" s="5">
        <f t="shared" ca="1" si="13"/>
        <v>0</v>
      </c>
      <c r="I177" s="5">
        <f ca="1">IF(E177=0,0,IF(RAND()&lt;'Demand Component Probability'!$B$4,1,0))</f>
        <v>0</v>
      </c>
      <c r="J177" s="5">
        <f ca="1">IF(E177=0,0,IF(RAND()&lt;'Demand Component Probability'!$B$6,1,0))</f>
        <v>0</v>
      </c>
      <c r="K177" s="5">
        <f ca="1">'Salary and Rating'!M178</f>
        <v>0</v>
      </c>
      <c r="L177" s="5">
        <f ca="1">IFERROR(IF(VLOOKUP(K177,Inputs!$A$20:$G$29,3,FALSE)="Stipend Award",VLOOKUP(K177,Inputs!$A$7:$G$16,3,FALSE),0),0)</f>
        <v>0</v>
      </c>
      <c r="M177" s="5">
        <f ca="1">IFERROR(IF(VLOOKUP(K177,Inputs!$A$20:$G$29,4,FALSE)="Stipend Award",VLOOKUP(K177,Inputs!$A$7:$G$16,4,FALSE),0),0)</f>
        <v>0</v>
      </c>
      <c r="N177" s="5">
        <f ca="1">IFERROR(IF(H177=1,IF(VLOOKUP(K177,Inputs!$A$20:$G$29,5,FALSE)="Stipend Award",VLOOKUP(K177,Inputs!$A$7:$G$16,5,FALSE),0),0),0)</f>
        <v>0</v>
      </c>
      <c r="O177" s="5">
        <f ca="1">IFERROR(IF(I177=1,IF(VLOOKUP(K177,Inputs!$A$20:$G$29,6,FALSE)="Stipend Award",VLOOKUP(K177,Inputs!$A$7:$G$16,6,FALSE),0),0),0)</f>
        <v>0</v>
      </c>
      <c r="P177" s="5">
        <f ca="1">IFERROR(IF(J177=1,IF(VLOOKUP(K177,Inputs!$A$20:$G$29,7,FALSE)="Stipend Award",VLOOKUP(K177,Inputs!$A$7:$G$16,7,FALSE),0),0),0)</f>
        <v>0</v>
      </c>
      <c r="Q177" s="5">
        <f ca="1">IFERROR(IF(VLOOKUP(K177,Inputs!$A$20:$G$29,3,FALSE)="Base Increase",VLOOKUP(K177,Inputs!$A$7:$G$16,3,FALSE),0),0)</f>
        <v>0</v>
      </c>
      <c r="R177" s="5">
        <f ca="1">IFERROR(IF(VLOOKUP(K177,Inputs!$A$20:$G$29,4,FALSE)="Base Increase",VLOOKUP(K177,Inputs!$A$7:$G$16,4,FALSE),0),0)</f>
        <v>0</v>
      </c>
      <c r="S177" s="5">
        <f ca="1">IFERROR(IF(H177=1,IF(VLOOKUP(K177,Inputs!$A$20:$G$29,5,FALSE)="Base Increase",VLOOKUP(K177,Inputs!$A$7:$G$16,5,FALSE),0),0),0)</f>
        <v>0</v>
      </c>
      <c r="T177" s="5">
        <f ca="1">IFERROR(IF(I177=1,IF(VLOOKUP(K177,Inputs!$A$20:$G$29,6,FALSE)="Base Increase",VLOOKUP(K177,Inputs!$A$7:$G$16,6,FALSE),0),0),0)</f>
        <v>0</v>
      </c>
      <c r="U177" s="5">
        <f ca="1">IFERROR(IF(J177=1,IF(VLOOKUP(K177,Inputs!$A$20:$G$29,7,FALSE)="Base Increase",VLOOKUP(K177,Inputs!$A$7:$G$16,7,FALSE),0),0),0)</f>
        <v>0</v>
      </c>
      <c r="V177" s="5">
        <f t="shared" ca="1" si="14"/>
        <v>0</v>
      </c>
      <c r="W177" s="5">
        <f t="shared" ca="1" si="15"/>
        <v>0</v>
      </c>
      <c r="X177" s="5">
        <f t="shared" ca="1" si="16"/>
        <v>0</v>
      </c>
      <c r="Y177" s="5">
        <f t="shared" ca="1" si="17"/>
        <v>0</v>
      </c>
      <c r="Z177" s="5">
        <f ca="1">IF(AND(K177&lt;=4,X177&gt;Inputs!$B$32),MAX(C177,Inputs!$B$32),X177)</f>
        <v>0</v>
      </c>
      <c r="AA177" s="5">
        <f ca="1">IF(AND(K177&lt;=4,Y177&gt;Inputs!$B$32),MAX(C177,Inputs!$B$32),Y177)</f>
        <v>0</v>
      </c>
      <c r="AB177" s="5">
        <f ca="1">IF(AND(K177&lt;=7,Z177&gt;Inputs!$B$33),MAX(C177,Inputs!$B$33),Z177)</f>
        <v>0</v>
      </c>
      <c r="AC177" s="5">
        <f ca="1">IF(Y177&gt;Inputs!$B$34,Inputs!$B$34,AA177)</f>
        <v>0</v>
      </c>
      <c r="AD177" s="5">
        <f ca="1">IF(AB177&gt;Inputs!$B$34,Inputs!$B$34,AB177)</f>
        <v>0</v>
      </c>
      <c r="AE177" s="5">
        <f ca="1">IF(AC177&gt;Inputs!$B$34,Inputs!$B$34,AC177)</f>
        <v>0</v>
      </c>
      <c r="AF177" s="11">
        <f ca="1">IF(AND(E177=1,G177=0),Inputs!$B$3,AD177)</f>
        <v>0</v>
      </c>
      <c r="AG177" s="11">
        <f ca="1">IF(AND(E177=1,G177=0),Inputs!$B$3,AE177)</f>
        <v>0</v>
      </c>
    </row>
    <row r="178" spans="1:33" x14ac:dyDescent="0.25">
      <c r="A178" s="1">
        <f>'Salary and Rating'!A179</f>
        <v>0</v>
      </c>
      <c r="B178" s="1">
        <f>'Salary and Rating'!B179</f>
        <v>0</v>
      </c>
      <c r="C178" s="13">
        <f ca="1">'2013-2014'!AF178</f>
        <v>0</v>
      </c>
      <c r="D178" s="44">
        <f ca="1">IF('2013-2014'!G178=0,0,'2013-2014'!D178+1)</f>
        <v>0</v>
      </c>
      <c r="E178" s="5">
        <f>'2012-2013'!E178</f>
        <v>0</v>
      </c>
      <c r="F178" s="42">
        <f ca="1">IF('Salary and Rating'!G179=1,VLOOKUP(D178,'Attrition Probabilities'!$A$5:$E$45,2,TRUE),IF('Salary and Rating'!G179=2,VLOOKUP(D178,'Attrition Probabilities'!$A$5:$E$45,3,TRUE),IF('Salary and Rating'!G179=3,VLOOKUP(D178,'Attrition Probabilities'!$A$5:$E$45,4,TRUE),IF('Salary and Rating'!G179=4,VLOOKUP(D178,'Attrition Probabilities'!$A$5:$E$45,5,TRUE),0))))</f>
        <v>0</v>
      </c>
      <c r="G178" s="5">
        <f t="shared" ca="1" si="12"/>
        <v>0</v>
      </c>
      <c r="H178" s="5">
        <f t="shared" ca="1" si="13"/>
        <v>0</v>
      </c>
      <c r="I178" s="5">
        <f ca="1">IF(E178=0,0,IF(RAND()&lt;'Demand Component Probability'!$B$4,1,0))</f>
        <v>0</v>
      </c>
      <c r="J178" s="5">
        <f ca="1">IF(E178=0,0,IF(RAND()&lt;'Demand Component Probability'!$B$6,1,0))</f>
        <v>0</v>
      </c>
      <c r="K178" s="5">
        <f ca="1">'Salary and Rating'!M179</f>
        <v>0</v>
      </c>
      <c r="L178" s="5">
        <f ca="1">IFERROR(IF(VLOOKUP(K178,Inputs!$A$20:$G$29,3,FALSE)="Stipend Award",VLOOKUP(K178,Inputs!$A$7:$G$16,3,FALSE),0),0)</f>
        <v>0</v>
      </c>
      <c r="M178" s="5">
        <f ca="1">IFERROR(IF(VLOOKUP(K178,Inputs!$A$20:$G$29,4,FALSE)="Stipend Award",VLOOKUP(K178,Inputs!$A$7:$G$16,4,FALSE),0),0)</f>
        <v>0</v>
      </c>
      <c r="N178" s="5">
        <f ca="1">IFERROR(IF(H178=1,IF(VLOOKUP(K178,Inputs!$A$20:$G$29,5,FALSE)="Stipend Award",VLOOKUP(K178,Inputs!$A$7:$G$16,5,FALSE),0),0),0)</f>
        <v>0</v>
      </c>
      <c r="O178" s="5">
        <f ca="1">IFERROR(IF(I178=1,IF(VLOOKUP(K178,Inputs!$A$20:$G$29,6,FALSE)="Stipend Award",VLOOKUP(K178,Inputs!$A$7:$G$16,6,FALSE),0),0),0)</f>
        <v>0</v>
      </c>
      <c r="P178" s="5">
        <f ca="1">IFERROR(IF(J178=1,IF(VLOOKUP(K178,Inputs!$A$20:$G$29,7,FALSE)="Stipend Award",VLOOKUP(K178,Inputs!$A$7:$G$16,7,FALSE),0),0),0)</f>
        <v>0</v>
      </c>
      <c r="Q178" s="5">
        <f ca="1">IFERROR(IF(VLOOKUP(K178,Inputs!$A$20:$G$29,3,FALSE)="Base Increase",VLOOKUP(K178,Inputs!$A$7:$G$16,3,FALSE),0),0)</f>
        <v>0</v>
      </c>
      <c r="R178" s="5">
        <f ca="1">IFERROR(IF(VLOOKUP(K178,Inputs!$A$20:$G$29,4,FALSE)="Base Increase",VLOOKUP(K178,Inputs!$A$7:$G$16,4,FALSE),0),0)</f>
        <v>0</v>
      </c>
      <c r="S178" s="5">
        <f ca="1">IFERROR(IF(H178=1,IF(VLOOKUP(K178,Inputs!$A$20:$G$29,5,FALSE)="Base Increase",VLOOKUP(K178,Inputs!$A$7:$G$16,5,FALSE),0),0),0)</f>
        <v>0</v>
      </c>
      <c r="T178" s="5">
        <f ca="1">IFERROR(IF(I178=1,IF(VLOOKUP(K178,Inputs!$A$20:$G$29,6,FALSE)="Base Increase",VLOOKUP(K178,Inputs!$A$7:$G$16,6,FALSE),0),0),0)</f>
        <v>0</v>
      </c>
      <c r="U178" s="5">
        <f ca="1">IFERROR(IF(J178=1,IF(VLOOKUP(K178,Inputs!$A$20:$G$29,7,FALSE)="Base Increase",VLOOKUP(K178,Inputs!$A$7:$G$16,7,FALSE),0),0),0)</f>
        <v>0</v>
      </c>
      <c r="V178" s="5">
        <f t="shared" ca="1" si="14"/>
        <v>0</v>
      </c>
      <c r="W178" s="5">
        <f t="shared" ca="1" si="15"/>
        <v>0</v>
      </c>
      <c r="X178" s="5">
        <f t="shared" ca="1" si="16"/>
        <v>0</v>
      </c>
      <c r="Y178" s="5">
        <f t="shared" ca="1" si="17"/>
        <v>0</v>
      </c>
      <c r="Z178" s="5">
        <f ca="1">IF(AND(K178&lt;=4,X178&gt;Inputs!$B$32),MAX(C178,Inputs!$B$32),X178)</f>
        <v>0</v>
      </c>
      <c r="AA178" s="5">
        <f ca="1">IF(AND(K178&lt;=4,Y178&gt;Inputs!$B$32),MAX(C178,Inputs!$B$32),Y178)</f>
        <v>0</v>
      </c>
      <c r="AB178" s="5">
        <f ca="1">IF(AND(K178&lt;=7,Z178&gt;Inputs!$B$33),MAX(C178,Inputs!$B$33),Z178)</f>
        <v>0</v>
      </c>
      <c r="AC178" s="5">
        <f ca="1">IF(Y178&gt;Inputs!$B$34,Inputs!$B$34,AA178)</f>
        <v>0</v>
      </c>
      <c r="AD178" s="5">
        <f ca="1">IF(AB178&gt;Inputs!$B$34,Inputs!$B$34,AB178)</f>
        <v>0</v>
      </c>
      <c r="AE178" s="5">
        <f ca="1">IF(AC178&gt;Inputs!$B$34,Inputs!$B$34,AC178)</f>
        <v>0</v>
      </c>
      <c r="AF178" s="11">
        <f ca="1">IF(AND(E178=1,G178=0),Inputs!$B$3,AD178)</f>
        <v>0</v>
      </c>
      <c r="AG178" s="11">
        <f ca="1">IF(AND(E178=1,G178=0),Inputs!$B$3,AE178)</f>
        <v>0</v>
      </c>
    </row>
    <row r="179" spans="1:33" x14ac:dyDescent="0.25">
      <c r="A179" s="1">
        <f>'Salary and Rating'!A180</f>
        <v>0</v>
      </c>
      <c r="B179" s="1">
        <f>'Salary and Rating'!B180</f>
        <v>0</v>
      </c>
      <c r="C179" s="13">
        <f ca="1">'2013-2014'!AF179</f>
        <v>0</v>
      </c>
      <c r="D179" s="44">
        <f ca="1">IF('2013-2014'!G179=0,0,'2013-2014'!D179+1)</f>
        <v>0</v>
      </c>
      <c r="E179" s="5">
        <f>'2012-2013'!E179</f>
        <v>0</v>
      </c>
      <c r="F179" s="42">
        <f ca="1">IF('Salary and Rating'!G180=1,VLOOKUP(D179,'Attrition Probabilities'!$A$5:$E$45,2,TRUE),IF('Salary and Rating'!G180=2,VLOOKUP(D179,'Attrition Probabilities'!$A$5:$E$45,3,TRUE),IF('Salary and Rating'!G180=3,VLOOKUP(D179,'Attrition Probabilities'!$A$5:$E$45,4,TRUE),IF('Salary and Rating'!G180=4,VLOOKUP(D179,'Attrition Probabilities'!$A$5:$E$45,5,TRUE),0))))</f>
        <v>0</v>
      </c>
      <c r="G179" s="5">
        <f t="shared" ca="1" si="12"/>
        <v>0</v>
      </c>
      <c r="H179" s="5">
        <f t="shared" ca="1" si="13"/>
        <v>0</v>
      </c>
      <c r="I179" s="5">
        <f ca="1">IF(E179=0,0,IF(RAND()&lt;'Demand Component Probability'!$B$4,1,0))</f>
        <v>0</v>
      </c>
      <c r="J179" s="5">
        <f ca="1">IF(E179=0,0,IF(RAND()&lt;'Demand Component Probability'!$B$6,1,0))</f>
        <v>0</v>
      </c>
      <c r="K179" s="5">
        <f ca="1">'Salary and Rating'!M180</f>
        <v>0</v>
      </c>
      <c r="L179" s="5">
        <f ca="1">IFERROR(IF(VLOOKUP(K179,Inputs!$A$20:$G$29,3,FALSE)="Stipend Award",VLOOKUP(K179,Inputs!$A$7:$G$16,3,FALSE),0),0)</f>
        <v>0</v>
      </c>
      <c r="M179" s="5">
        <f ca="1">IFERROR(IF(VLOOKUP(K179,Inputs!$A$20:$G$29,4,FALSE)="Stipend Award",VLOOKUP(K179,Inputs!$A$7:$G$16,4,FALSE),0),0)</f>
        <v>0</v>
      </c>
      <c r="N179" s="5">
        <f ca="1">IFERROR(IF(H179=1,IF(VLOOKUP(K179,Inputs!$A$20:$G$29,5,FALSE)="Stipend Award",VLOOKUP(K179,Inputs!$A$7:$G$16,5,FALSE),0),0),0)</f>
        <v>0</v>
      </c>
      <c r="O179" s="5">
        <f ca="1">IFERROR(IF(I179=1,IF(VLOOKUP(K179,Inputs!$A$20:$G$29,6,FALSE)="Stipend Award",VLOOKUP(K179,Inputs!$A$7:$G$16,6,FALSE),0),0),0)</f>
        <v>0</v>
      </c>
      <c r="P179" s="5">
        <f ca="1">IFERROR(IF(J179=1,IF(VLOOKUP(K179,Inputs!$A$20:$G$29,7,FALSE)="Stipend Award",VLOOKUP(K179,Inputs!$A$7:$G$16,7,FALSE),0),0),0)</f>
        <v>0</v>
      </c>
      <c r="Q179" s="5">
        <f ca="1">IFERROR(IF(VLOOKUP(K179,Inputs!$A$20:$G$29,3,FALSE)="Base Increase",VLOOKUP(K179,Inputs!$A$7:$G$16,3,FALSE),0),0)</f>
        <v>0</v>
      </c>
      <c r="R179" s="5">
        <f ca="1">IFERROR(IF(VLOOKUP(K179,Inputs!$A$20:$G$29,4,FALSE)="Base Increase",VLOOKUP(K179,Inputs!$A$7:$G$16,4,FALSE),0),0)</f>
        <v>0</v>
      </c>
      <c r="S179" s="5">
        <f ca="1">IFERROR(IF(H179=1,IF(VLOOKUP(K179,Inputs!$A$20:$G$29,5,FALSE)="Base Increase",VLOOKUP(K179,Inputs!$A$7:$G$16,5,FALSE),0),0),0)</f>
        <v>0</v>
      </c>
      <c r="T179" s="5">
        <f ca="1">IFERROR(IF(I179=1,IF(VLOOKUP(K179,Inputs!$A$20:$G$29,6,FALSE)="Base Increase",VLOOKUP(K179,Inputs!$A$7:$G$16,6,FALSE),0),0),0)</f>
        <v>0</v>
      </c>
      <c r="U179" s="5">
        <f ca="1">IFERROR(IF(J179=1,IF(VLOOKUP(K179,Inputs!$A$20:$G$29,7,FALSE)="Base Increase",VLOOKUP(K179,Inputs!$A$7:$G$16,7,FALSE),0),0),0)</f>
        <v>0</v>
      </c>
      <c r="V179" s="5">
        <f t="shared" ca="1" si="14"/>
        <v>0</v>
      </c>
      <c r="W179" s="5">
        <f t="shared" ca="1" si="15"/>
        <v>0</v>
      </c>
      <c r="X179" s="5">
        <f t="shared" ca="1" si="16"/>
        <v>0</v>
      </c>
      <c r="Y179" s="5">
        <f t="shared" ca="1" si="17"/>
        <v>0</v>
      </c>
      <c r="Z179" s="5">
        <f ca="1">IF(AND(K179&lt;=4,X179&gt;Inputs!$B$32),MAX(C179,Inputs!$B$32),X179)</f>
        <v>0</v>
      </c>
      <c r="AA179" s="5">
        <f ca="1">IF(AND(K179&lt;=4,Y179&gt;Inputs!$B$32),MAX(C179,Inputs!$B$32),Y179)</f>
        <v>0</v>
      </c>
      <c r="AB179" s="5">
        <f ca="1">IF(AND(K179&lt;=7,Z179&gt;Inputs!$B$33),MAX(C179,Inputs!$B$33),Z179)</f>
        <v>0</v>
      </c>
      <c r="AC179" s="5">
        <f ca="1">IF(Y179&gt;Inputs!$B$34,Inputs!$B$34,AA179)</f>
        <v>0</v>
      </c>
      <c r="AD179" s="5">
        <f ca="1">IF(AB179&gt;Inputs!$B$34,Inputs!$B$34,AB179)</f>
        <v>0</v>
      </c>
      <c r="AE179" s="5">
        <f ca="1">IF(AC179&gt;Inputs!$B$34,Inputs!$B$34,AC179)</f>
        <v>0</v>
      </c>
      <c r="AF179" s="11">
        <f ca="1">IF(AND(E179=1,G179=0),Inputs!$B$3,AD179)</f>
        <v>0</v>
      </c>
      <c r="AG179" s="11">
        <f ca="1">IF(AND(E179=1,G179=0),Inputs!$B$3,AE179)</f>
        <v>0</v>
      </c>
    </row>
    <row r="180" spans="1:33" x14ac:dyDescent="0.25">
      <c r="A180" s="1">
        <f>'Salary and Rating'!A181</f>
        <v>0</v>
      </c>
      <c r="B180" s="1">
        <f>'Salary and Rating'!B181</f>
        <v>0</v>
      </c>
      <c r="C180" s="13">
        <f ca="1">'2013-2014'!AF180</f>
        <v>0</v>
      </c>
      <c r="D180" s="44">
        <f ca="1">IF('2013-2014'!G180=0,0,'2013-2014'!D180+1)</f>
        <v>0</v>
      </c>
      <c r="E180" s="5">
        <f>'2012-2013'!E180</f>
        <v>0</v>
      </c>
      <c r="F180" s="42">
        <f ca="1">IF('Salary and Rating'!G181=1,VLOOKUP(D180,'Attrition Probabilities'!$A$5:$E$45,2,TRUE),IF('Salary and Rating'!G181=2,VLOOKUP(D180,'Attrition Probabilities'!$A$5:$E$45,3,TRUE),IF('Salary and Rating'!G181=3,VLOOKUP(D180,'Attrition Probabilities'!$A$5:$E$45,4,TRUE),IF('Salary and Rating'!G181=4,VLOOKUP(D180,'Attrition Probabilities'!$A$5:$E$45,5,TRUE),0))))</f>
        <v>0</v>
      </c>
      <c r="G180" s="5">
        <f t="shared" ca="1" si="12"/>
        <v>0</v>
      </c>
      <c r="H180" s="5">
        <f t="shared" ca="1" si="13"/>
        <v>0</v>
      </c>
      <c r="I180" s="5">
        <f ca="1">IF(E180=0,0,IF(RAND()&lt;'Demand Component Probability'!$B$4,1,0))</f>
        <v>0</v>
      </c>
      <c r="J180" s="5">
        <f ca="1">IF(E180=0,0,IF(RAND()&lt;'Demand Component Probability'!$B$6,1,0))</f>
        <v>0</v>
      </c>
      <c r="K180" s="5">
        <f ca="1">'Salary and Rating'!M181</f>
        <v>0</v>
      </c>
      <c r="L180" s="5">
        <f ca="1">IFERROR(IF(VLOOKUP(K180,Inputs!$A$20:$G$29,3,FALSE)="Stipend Award",VLOOKUP(K180,Inputs!$A$7:$G$16,3,FALSE),0),0)</f>
        <v>0</v>
      </c>
      <c r="M180" s="5">
        <f ca="1">IFERROR(IF(VLOOKUP(K180,Inputs!$A$20:$G$29,4,FALSE)="Stipend Award",VLOOKUP(K180,Inputs!$A$7:$G$16,4,FALSE),0),0)</f>
        <v>0</v>
      </c>
      <c r="N180" s="5">
        <f ca="1">IFERROR(IF(H180=1,IF(VLOOKUP(K180,Inputs!$A$20:$G$29,5,FALSE)="Stipend Award",VLOOKUP(K180,Inputs!$A$7:$G$16,5,FALSE),0),0),0)</f>
        <v>0</v>
      </c>
      <c r="O180" s="5">
        <f ca="1">IFERROR(IF(I180=1,IF(VLOOKUP(K180,Inputs!$A$20:$G$29,6,FALSE)="Stipend Award",VLOOKUP(K180,Inputs!$A$7:$G$16,6,FALSE),0),0),0)</f>
        <v>0</v>
      </c>
      <c r="P180" s="5">
        <f ca="1">IFERROR(IF(J180=1,IF(VLOOKUP(K180,Inputs!$A$20:$G$29,7,FALSE)="Stipend Award",VLOOKUP(K180,Inputs!$A$7:$G$16,7,FALSE),0),0),0)</f>
        <v>0</v>
      </c>
      <c r="Q180" s="5">
        <f ca="1">IFERROR(IF(VLOOKUP(K180,Inputs!$A$20:$G$29,3,FALSE)="Base Increase",VLOOKUP(K180,Inputs!$A$7:$G$16,3,FALSE),0),0)</f>
        <v>0</v>
      </c>
      <c r="R180" s="5">
        <f ca="1">IFERROR(IF(VLOOKUP(K180,Inputs!$A$20:$G$29,4,FALSE)="Base Increase",VLOOKUP(K180,Inputs!$A$7:$G$16,4,FALSE),0),0)</f>
        <v>0</v>
      </c>
      <c r="S180" s="5">
        <f ca="1">IFERROR(IF(H180=1,IF(VLOOKUP(K180,Inputs!$A$20:$G$29,5,FALSE)="Base Increase",VLOOKUP(K180,Inputs!$A$7:$G$16,5,FALSE),0),0),0)</f>
        <v>0</v>
      </c>
      <c r="T180" s="5">
        <f ca="1">IFERROR(IF(I180=1,IF(VLOOKUP(K180,Inputs!$A$20:$G$29,6,FALSE)="Base Increase",VLOOKUP(K180,Inputs!$A$7:$G$16,6,FALSE),0),0),0)</f>
        <v>0</v>
      </c>
      <c r="U180" s="5">
        <f ca="1">IFERROR(IF(J180=1,IF(VLOOKUP(K180,Inputs!$A$20:$G$29,7,FALSE)="Base Increase",VLOOKUP(K180,Inputs!$A$7:$G$16,7,FALSE),0),0),0)</f>
        <v>0</v>
      </c>
      <c r="V180" s="5">
        <f t="shared" ca="1" si="14"/>
        <v>0</v>
      </c>
      <c r="W180" s="5">
        <f t="shared" ca="1" si="15"/>
        <v>0</v>
      </c>
      <c r="X180" s="5">
        <f t="shared" ca="1" si="16"/>
        <v>0</v>
      </c>
      <c r="Y180" s="5">
        <f t="shared" ca="1" si="17"/>
        <v>0</v>
      </c>
      <c r="Z180" s="5">
        <f ca="1">IF(AND(K180&lt;=4,X180&gt;Inputs!$B$32),MAX(C180,Inputs!$B$32),X180)</f>
        <v>0</v>
      </c>
      <c r="AA180" s="5">
        <f ca="1">IF(AND(K180&lt;=4,Y180&gt;Inputs!$B$32),MAX(C180,Inputs!$B$32),Y180)</f>
        <v>0</v>
      </c>
      <c r="AB180" s="5">
        <f ca="1">IF(AND(K180&lt;=7,Z180&gt;Inputs!$B$33),MAX(C180,Inputs!$B$33),Z180)</f>
        <v>0</v>
      </c>
      <c r="AC180" s="5">
        <f ca="1">IF(Y180&gt;Inputs!$B$34,Inputs!$B$34,AA180)</f>
        <v>0</v>
      </c>
      <c r="AD180" s="5">
        <f ca="1">IF(AB180&gt;Inputs!$B$34,Inputs!$B$34,AB180)</f>
        <v>0</v>
      </c>
      <c r="AE180" s="5">
        <f ca="1">IF(AC180&gt;Inputs!$B$34,Inputs!$B$34,AC180)</f>
        <v>0</v>
      </c>
      <c r="AF180" s="11">
        <f ca="1">IF(AND(E180=1,G180=0),Inputs!$B$3,AD180)</f>
        <v>0</v>
      </c>
      <c r="AG180" s="11">
        <f ca="1">IF(AND(E180=1,G180=0),Inputs!$B$3,AE180)</f>
        <v>0</v>
      </c>
    </row>
    <row r="181" spans="1:33" x14ac:dyDescent="0.25">
      <c r="A181" s="1">
        <f>'Salary and Rating'!A182</f>
        <v>0</v>
      </c>
      <c r="B181" s="1">
        <f>'Salary and Rating'!B182</f>
        <v>0</v>
      </c>
      <c r="C181" s="13">
        <f ca="1">'2013-2014'!AF181</f>
        <v>0</v>
      </c>
      <c r="D181" s="44">
        <f ca="1">IF('2013-2014'!G181=0,0,'2013-2014'!D181+1)</f>
        <v>0</v>
      </c>
      <c r="E181" s="5">
        <f>'2012-2013'!E181</f>
        <v>0</v>
      </c>
      <c r="F181" s="42">
        <f ca="1">IF('Salary and Rating'!G182=1,VLOOKUP(D181,'Attrition Probabilities'!$A$5:$E$45,2,TRUE),IF('Salary and Rating'!G182=2,VLOOKUP(D181,'Attrition Probabilities'!$A$5:$E$45,3,TRUE),IF('Salary and Rating'!G182=3,VLOOKUP(D181,'Attrition Probabilities'!$A$5:$E$45,4,TRUE),IF('Salary and Rating'!G182=4,VLOOKUP(D181,'Attrition Probabilities'!$A$5:$E$45,5,TRUE),0))))</f>
        <v>0</v>
      </c>
      <c r="G181" s="5">
        <f t="shared" ca="1" si="12"/>
        <v>0</v>
      </c>
      <c r="H181" s="5">
        <f t="shared" ca="1" si="13"/>
        <v>0</v>
      </c>
      <c r="I181" s="5">
        <f ca="1">IF(E181=0,0,IF(RAND()&lt;'Demand Component Probability'!$B$4,1,0))</f>
        <v>0</v>
      </c>
      <c r="J181" s="5">
        <f ca="1">IF(E181=0,0,IF(RAND()&lt;'Demand Component Probability'!$B$6,1,0))</f>
        <v>0</v>
      </c>
      <c r="K181" s="5">
        <f ca="1">'Salary and Rating'!M182</f>
        <v>0</v>
      </c>
      <c r="L181" s="5">
        <f ca="1">IFERROR(IF(VLOOKUP(K181,Inputs!$A$20:$G$29,3,FALSE)="Stipend Award",VLOOKUP(K181,Inputs!$A$7:$G$16,3,FALSE),0),0)</f>
        <v>0</v>
      </c>
      <c r="M181" s="5">
        <f ca="1">IFERROR(IF(VLOOKUP(K181,Inputs!$A$20:$G$29,4,FALSE)="Stipend Award",VLOOKUP(K181,Inputs!$A$7:$G$16,4,FALSE),0),0)</f>
        <v>0</v>
      </c>
      <c r="N181" s="5">
        <f ca="1">IFERROR(IF(H181=1,IF(VLOOKUP(K181,Inputs!$A$20:$G$29,5,FALSE)="Stipend Award",VLOOKUP(K181,Inputs!$A$7:$G$16,5,FALSE),0),0),0)</f>
        <v>0</v>
      </c>
      <c r="O181" s="5">
        <f ca="1">IFERROR(IF(I181=1,IF(VLOOKUP(K181,Inputs!$A$20:$G$29,6,FALSE)="Stipend Award",VLOOKUP(K181,Inputs!$A$7:$G$16,6,FALSE),0),0),0)</f>
        <v>0</v>
      </c>
      <c r="P181" s="5">
        <f ca="1">IFERROR(IF(J181=1,IF(VLOOKUP(K181,Inputs!$A$20:$G$29,7,FALSE)="Stipend Award",VLOOKUP(K181,Inputs!$A$7:$G$16,7,FALSE),0),0),0)</f>
        <v>0</v>
      </c>
      <c r="Q181" s="5">
        <f ca="1">IFERROR(IF(VLOOKUP(K181,Inputs!$A$20:$G$29,3,FALSE)="Base Increase",VLOOKUP(K181,Inputs!$A$7:$G$16,3,FALSE),0),0)</f>
        <v>0</v>
      </c>
      <c r="R181" s="5">
        <f ca="1">IFERROR(IF(VLOOKUP(K181,Inputs!$A$20:$G$29,4,FALSE)="Base Increase",VLOOKUP(K181,Inputs!$A$7:$G$16,4,FALSE),0),0)</f>
        <v>0</v>
      </c>
      <c r="S181" s="5">
        <f ca="1">IFERROR(IF(H181=1,IF(VLOOKUP(K181,Inputs!$A$20:$G$29,5,FALSE)="Base Increase",VLOOKUP(K181,Inputs!$A$7:$G$16,5,FALSE),0),0),0)</f>
        <v>0</v>
      </c>
      <c r="T181" s="5">
        <f ca="1">IFERROR(IF(I181=1,IF(VLOOKUP(K181,Inputs!$A$20:$G$29,6,FALSE)="Base Increase",VLOOKUP(K181,Inputs!$A$7:$G$16,6,FALSE),0),0),0)</f>
        <v>0</v>
      </c>
      <c r="U181" s="5">
        <f ca="1">IFERROR(IF(J181=1,IF(VLOOKUP(K181,Inputs!$A$20:$G$29,7,FALSE)="Base Increase",VLOOKUP(K181,Inputs!$A$7:$G$16,7,FALSE),0),0),0)</f>
        <v>0</v>
      </c>
      <c r="V181" s="5">
        <f t="shared" ca="1" si="14"/>
        <v>0</v>
      </c>
      <c r="W181" s="5">
        <f t="shared" ca="1" si="15"/>
        <v>0</v>
      </c>
      <c r="X181" s="5">
        <f t="shared" ca="1" si="16"/>
        <v>0</v>
      </c>
      <c r="Y181" s="5">
        <f t="shared" ca="1" si="17"/>
        <v>0</v>
      </c>
      <c r="Z181" s="5">
        <f ca="1">IF(AND(K181&lt;=4,X181&gt;Inputs!$B$32),MAX(C181,Inputs!$B$32),X181)</f>
        <v>0</v>
      </c>
      <c r="AA181" s="5">
        <f ca="1">IF(AND(K181&lt;=4,Y181&gt;Inputs!$B$32),MAX(C181,Inputs!$B$32),Y181)</f>
        <v>0</v>
      </c>
      <c r="AB181" s="5">
        <f ca="1">IF(AND(K181&lt;=7,Z181&gt;Inputs!$B$33),MAX(C181,Inputs!$B$33),Z181)</f>
        <v>0</v>
      </c>
      <c r="AC181" s="5">
        <f ca="1">IF(Y181&gt;Inputs!$B$34,Inputs!$B$34,AA181)</f>
        <v>0</v>
      </c>
      <c r="AD181" s="5">
        <f ca="1">IF(AB181&gt;Inputs!$B$34,Inputs!$B$34,AB181)</f>
        <v>0</v>
      </c>
      <c r="AE181" s="5">
        <f ca="1">IF(AC181&gt;Inputs!$B$34,Inputs!$B$34,AC181)</f>
        <v>0</v>
      </c>
      <c r="AF181" s="11">
        <f ca="1">IF(AND(E181=1,G181=0),Inputs!$B$3,AD181)</f>
        <v>0</v>
      </c>
      <c r="AG181" s="11">
        <f ca="1">IF(AND(E181=1,G181=0),Inputs!$B$3,AE181)</f>
        <v>0</v>
      </c>
    </row>
    <row r="182" spans="1:33" x14ac:dyDescent="0.25">
      <c r="A182" s="1">
        <f>'Salary and Rating'!A183</f>
        <v>0</v>
      </c>
      <c r="B182" s="1">
        <f>'Salary and Rating'!B183</f>
        <v>0</v>
      </c>
      <c r="C182" s="13">
        <f ca="1">'2013-2014'!AF182</f>
        <v>0</v>
      </c>
      <c r="D182" s="44">
        <f ca="1">IF('2013-2014'!G182=0,0,'2013-2014'!D182+1)</f>
        <v>0</v>
      </c>
      <c r="E182" s="5">
        <f>'2012-2013'!E182</f>
        <v>0</v>
      </c>
      <c r="F182" s="42">
        <f ca="1">IF('Salary and Rating'!G183=1,VLOOKUP(D182,'Attrition Probabilities'!$A$5:$E$45,2,TRUE),IF('Salary and Rating'!G183=2,VLOOKUP(D182,'Attrition Probabilities'!$A$5:$E$45,3,TRUE),IF('Salary and Rating'!G183=3,VLOOKUP(D182,'Attrition Probabilities'!$A$5:$E$45,4,TRUE),IF('Salary and Rating'!G183=4,VLOOKUP(D182,'Attrition Probabilities'!$A$5:$E$45,5,TRUE),0))))</f>
        <v>0</v>
      </c>
      <c r="G182" s="5">
        <f t="shared" ca="1" si="12"/>
        <v>0</v>
      </c>
      <c r="H182" s="5">
        <f t="shared" ca="1" si="13"/>
        <v>0</v>
      </c>
      <c r="I182" s="5">
        <f ca="1">IF(E182=0,0,IF(RAND()&lt;'Demand Component Probability'!$B$4,1,0))</f>
        <v>0</v>
      </c>
      <c r="J182" s="5">
        <f ca="1">IF(E182=0,0,IF(RAND()&lt;'Demand Component Probability'!$B$6,1,0))</f>
        <v>0</v>
      </c>
      <c r="K182" s="5">
        <f ca="1">'Salary and Rating'!M183</f>
        <v>0</v>
      </c>
      <c r="L182" s="5">
        <f ca="1">IFERROR(IF(VLOOKUP(K182,Inputs!$A$20:$G$29,3,FALSE)="Stipend Award",VLOOKUP(K182,Inputs!$A$7:$G$16,3,FALSE),0),0)</f>
        <v>0</v>
      </c>
      <c r="M182" s="5">
        <f ca="1">IFERROR(IF(VLOOKUP(K182,Inputs!$A$20:$G$29,4,FALSE)="Stipend Award",VLOOKUP(K182,Inputs!$A$7:$G$16,4,FALSE),0),0)</f>
        <v>0</v>
      </c>
      <c r="N182" s="5">
        <f ca="1">IFERROR(IF(H182=1,IF(VLOOKUP(K182,Inputs!$A$20:$G$29,5,FALSE)="Stipend Award",VLOOKUP(K182,Inputs!$A$7:$G$16,5,FALSE),0),0),0)</f>
        <v>0</v>
      </c>
      <c r="O182" s="5">
        <f ca="1">IFERROR(IF(I182=1,IF(VLOOKUP(K182,Inputs!$A$20:$G$29,6,FALSE)="Stipend Award",VLOOKUP(K182,Inputs!$A$7:$G$16,6,FALSE),0),0),0)</f>
        <v>0</v>
      </c>
      <c r="P182" s="5">
        <f ca="1">IFERROR(IF(J182=1,IF(VLOOKUP(K182,Inputs!$A$20:$G$29,7,FALSE)="Stipend Award",VLOOKUP(K182,Inputs!$A$7:$G$16,7,FALSE),0),0),0)</f>
        <v>0</v>
      </c>
      <c r="Q182" s="5">
        <f ca="1">IFERROR(IF(VLOOKUP(K182,Inputs!$A$20:$G$29,3,FALSE)="Base Increase",VLOOKUP(K182,Inputs!$A$7:$G$16,3,FALSE),0),0)</f>
        <v>0</v>
      </c>
      <c r="R182" s="5">
        <f ca="1">IFERROR(IF(VLOOKUP(K182,Inputs!$A$20:$G$29,4,FALSE)="Base Increase",VLOOKUP(K182,Inputs!$A$7:$G$16,4,FALSE),0),0)</f>
        <v>0</v>
      </c>
      <c r="S182" s="5">
        <f ca="1">IFERROR(IF(H182=1,IF(VLOOKUP(K182,Inputs!$A$20:$G$29,5,FALSE)="Base Increase",VLOOKUP(K182,Inputs!$A$7:$G$16,5,FALSE),0),0),0)</f>
        <v>0</v>
      </c>
      <c r="T182" s="5">
        <f ca="1">IFERROR(IF(I182=1,IF(VLOOKUP(K182,Inputs!$A$20:$G$29,6,FALSE)="Base Increase",VLOOKUP(K182,Inputs!$A$7:$G$16,6,FALSE),0),0),0)</f>
        <v>0</v>
      </c>
      <c r="U182" s="5">
        <f ca="1">IFERROR(IF(J182=1,IF(VLOOKUP(K182,Inputs!$A$20:$G$29,7,FALSE)="Base Increase",VLOOKUP(K182,Inputs!$A$7:$G$16,7,FALSE),0),0),0)</f>
        <v>0</v>
      </c>
      <c r="V182" s="5">
        <f t="shared" ca="1" si="14"/>
        <v>0</v>
      </c>
      <c r="W182" s="5">
        <f t="shared" ca="1" si="15"/>
        <v>0</v>
      </c>
      <c r="X182" s="5">
        <f t="shared" ca="1" si="16"/>
        <v>0</v>
      </c>
      <c r="Y182" s="5">
        <f t="shared" ca="1" si="17"/>
        <v>0</v>
      </c>
      <c r="Z182" s="5">
        <f ca="1">IF(AND(K182&lt;=4,X182&gt;Inputs!$B$32),MAX(C182,Inputs!$B$32),X182)</f>
        <v>0</v>
      </c>
      <c r="AA182" s="5">
        <f ca="1">IF(AND(K182&lt;=4,Y182&gt;Inputs!$B$32),MAX(C182,Inputs!$B$32),Y182)</f>
        <v>0</v>
      </c>
      <c r="AB182" s="5">
        <f ca="1">IF(AND(K182&lt;=7,Z182&gt;Inputs!$B$33),MAX(C182,Inputs!$B$33),Z182)</f>
        <v>0</v>
      </c>
      <c r="AC182" s="5">
        <f ca="1">IF(Y182&gt;Inputs!$B$34,Inputs!$B$34,AA182)</f>
        <v>0</v>
      </c>
      <c r="AD182" s="5">
        <f ca="1">IF(AB182&gt;Inputs!$B$34,Inputs!$B$34,AB182)</f>
        <v>0</v>
      </c>
      <c r="AE182" s="5">
        <f ca="1">IF(AC182&gt;Inputs!$B$34,Inputs!$B$34,AC182)</f>
        <v>0</v>
      </c>
      <c r="AF182" s="11">
        <f ca="1">IF(AND(E182=1,G182=0),Inputs!$B$3,AD182)</f>
        <v>0</v>
      </c>
      <c r="AG182" s="11">
        <f ca="1">IF(AND(E182=1,G182=0),Inputs!$B$3,AE182)</f>
        <v>0</v>
      </c>
    </row>
    <row r="183" spans="1:33" x14ac:dyDescent="0.25">
      <c r="A183" s="1">
        <f>'Salary and Rating'!A184</f>
        <v>0</v>
      </c>
      <c r="B183" s="1">
        <f>'Salary and Rating'!B184</f>
        <v>0</v>
      </c>
      <c r="C183" s="13">
        <f ca="1">'2013-2014'!AF183</f>
        <v>0</v>
      </c>
      <c r="D183" s="44">
        <f ca="1">IF('2013-2014'!G183=0,0,'2013-2014'!D183+1)</f>
        <v>0</v>
      </c>
      <c r="E183" s="5">
        <f>'2012-2013'!E183</f>
        <v>0</v>
      </c>
      <c r="F183" s="42">
        <f ca="1">IF('Salary and Rating'!G184=1,VLOOKUP(D183,'Attrition Probabilities'!$A$5:$E$45,2,TRUE),IF('Salary and Rating'!G184=2,VLOOKUP(D183,'Attrition Probabilities'!$A$5:$E$45,3,TRUE),IF('Salary and Rating'!G184=3,VLOOKUP(D183,'Attrition Probabilities'!$A$5:$E$45,4,TRUE),IF('Salary and Rating'!G184=4,VLOOKUP(D183,'Attrition Probabilities'!$A$5:$E$45,5,TRUE),0))))</f>
        <v>0</v>
      </c>
      <c r="G183" s="5">
        <f t="shared" ca="1" si="12"/>
        <v>0</v>
      </c>
      <c r="H183" s="5">
        <f t="shared" ca="1" si="13"/>
        <v>0</v>
      </c>
      <c r="I183" s="5">
        <f ca="1">IF(E183=0,0,IF(RAND()&lt;'Demand Component Probability'!$B$4,1,0))</f>
        <v>0</v>
      </c>
      <c r="J183" s="5">
        <f ca="1">IF(E183=0,0,IF(RAND()&lt;'Demand Component Probability'!$B$6,1,0))</f>
        <v>0</v>
      </c>
      <c r="K183" s="5">
        <f ca="1">'Salary and Rating'!M184</f>
        <v>0</v>
      </c>
      <c r="L183" s="5">
        <f ca="1">IFERROR(IF(VLOOKUP(K183,Inputs!$A$20:$G$29,3,FALSE)="Stipend Award",VLOOKUP(K183,Inputs!$A$7:$G$16,3,FALSE),0),0)</f>
        <v>0</v>
      </c>
      <c r="M183" s="5">
        <f ca="1">IFERROR(IF(VLOOKUP(K183,Inputs!$A$20:$G$29,4,FALSE)="Stipend Award",VLOOKUP(K183,Inputs!$A$7:$G$16,4,FALSE),0),0)</f>
        <v>0</v>
      </c>
      <c r="N183" s="5">
        <f ca="1">IFERROR(IF(H183=1,IF(VLOOKUP(K183,Inputs!$A$20:$G$29,5,FALSE)="Stipend Award",VLOOKUP(K183,Inputs!$A$7:$G$16,5,FALSE),0),0),0)</f>
        <v>0</v>
      </c>
      <c r="O183" s="5">
        <f ca="1">IFERROR(IF(I183=1,IF(VLOOKUP(K183,Inputs!$A$20:$G$29,6,FALSE)="Stipend Award",VLOOKUP(K183,Inputs!$A$7:$G$16,6,FALSE),0),0),0)</f>
        <v>0</v>
      </c>
      <c r="P183" s="5">
        <f ca="1">IFERROR(IF(J183=1,IF(VLOOKUP(K183,Inputs!$A$20:$G$29,7,FALSE)="Stipend Award",VLOOKUP(K183,Inputs!$A$7:$G$16,7,FALSE),0),0),0)</f>
        <v>0</v>
      </c>
      <c r="Q183" s="5">
        <f ca="1">IFERROR(IF(VLOOKUP(K183,Inputs!$A$20:$G$29,3,FALSE)="Base Increase",VLOOKUP(K183,Inputs!$A$7:$G$16,3,FALSE),0),0)</f>
        <v>0</v>
      </c>
      <c r="R183" s="5">
        <f ca="1">IFERROR(IF(VLOOKUP(K183,Inputs!$A$20:$G$29,4,FALSE)="Base Increase",VLOOKUP(K183,Inputs!$A$7:$G$16,4,FALSE),0),0)</f>
        <v>0</v>
      </c>
      <c r="S183" s="5">
        <f ca="1">IFERROR(IF(H183=1,IF(VLOOKUP(K183,Inputs!$A$20:$G$29,5,FALSE)="Base Increase",VLOOKUP(K183,Inputs!$A$7:$G$16,5,FALSE),0),0),0)</f>
        <v>0</v>
      </c>
      <c r="T183" s="5">
        <f ca="1">IFERROR(IF(I183=1,IF(VLOOKUP(K183,Inputs!$A$20:$G$29,6,FALSE)="Base Increase",VLOOKUP(K183,Inputs!$A$7:$G$16,6,FALSE),0),0),0)</f>
        <v>0</v>
      </c>
      <c r="U183" s="5">
        <f ca="1">IFERROR(IF(J183=1,IF(VLOOKUP(K183,Inputs!$A$20:$G$29,7,FALSE)="Base Increase",VLOOKUP(K183,Inputs!$A$7:$G$16,7,FALSE),0),0),0)</f>
        <v>0</v>
      </c>
      <c r="V183" s="5">
        <f t="shared" ca="1" si="14"/>
        <v>0</v>
      </c>
      <c r="W183" s="5">
        <f t="shared" ca="1" si="15"/>
        <v>0</v>
      </c>
      <c r="X183" s="5">
        <f t="shared" ca="1" si="16"/>
        <v>0</v>
      </c>
      <c r="Y183" s="5">
        <f t="shared" ca="1" si="17"/>
        <v>0</v>
      </c>
      <c r="Z183" s="5">
        <f ca="1">IF(AND(K183&lt;=4,X183&gt;Inputs!$B$32),MAX(C183,Inputs!$B$32),X183)</f>
        <v>0</v>
      </c>
      <c r="AA183" s="5">
        <f ca="1">IF(AND(K183&lt;=4,Y183&gt;Inputs!$B$32),MAX(C183,Inputs!$B$32),Y183)</f>
        <v>0</v>
      </c>
      <c r="AB183" s="5">
        <f ca="1">IF(AND(K183&lt;=7,Z183&gt;Inputs!$B$33),MAX(C183,Inputs!$B$33),Z183)</f>
        <v>0</v>
      </c>
      <c r="AC183" s="5">
        <f ca="1">IF(Y183&gt;Inputs!$B$34,Inputs!$B$34,AA183)</f>
        <v>0</v>
      </c>
      <c r="AD183" s="5">
        <f ca="1">IF(AB183&gt;Inputs!$B$34,Inputs!$B$34,AB183)</f>
        <v>0</v>
      </c>
      <c r="AE183" s="5">
        <f ca="1">IF(AC183&gt;Inputs!$B$34,Inputs!$B$34,AC183)</f>
        <v>0</v>
      </c>
      <c r="AF183" s="11">
        <f ca="1">IF(AND(E183=1,G183=0),Inputs!$B$3,AD183)</f>
        <v>0</v>
      </c>
      <c r="AG183" s="11">
        <f ca="1">IF(AND(E183=1,G183=0),Inputs!$B$3,AE183)</f>
        <v>0</v>
      </c>
    </row>
    <row r="184" spans="1:33" x14ac:dyDescent="0.25">
      <c r="A184" s="1">
        <f>'Salary and Rating'!A185</f>
        <v>0</v>
      </c>
      <c r="B184" s="1">
        <f>'Salary and Rating'!B185</f>
        <v>0</v>
      </c>
      <c r="C184" s="13">
        <f ca="1">'2013-2014'!AF184</f>
        <v>0</v>
      </c>
      <c r="D184" s="44">
        <f ca="1">IF('2013-2014'!G184=0,0,'2013-2014'!D184+1)</f>
        <v>0</v>
      </c>
      <c r="E184" s="5">
        <f>'2012-2013'!E184</f>
        <v>0</v>
      </c>
      <c r="F184" s="42">
        <f ca="1">IF('Salary and Rating'!G185=1,VLOOKUP(D184,'Attrition Probabilities'!$A$5:$E$45,2,TRUE),IF('Salary and Rating'!G185=2,VLOOKUP(D184,'Attrition Probabilities'!$A$5:$E$45,3,TRUE),IF('Salary and Rating'!G185=3,VLOOKUP(D184,'Attrition Probabilities'!$A$5:$E$45,4,TRUE),IF('Salary and Rating'!G185=4,VLOOKUP(D184,'Attrition Probabilities'!$A$5:$E$45,5,TRUE),0))))</f>
        <v>0</v>
      </c>
      <c r="G184" s="5">
        <f t="shared" ca="1" si="12"/>
        <v>0</v>
      </c>
      <c r="H184" s="5">
        <f t="shared" ca="1" si="13"/>
        <v>0</v>
      </c>
      <c r="I184" s="5">
        <f ca="1">IF(E184=0,0,IF(RAND()&lt;'Demand Component Probability'!$B$4,1,0))</f>
        <v>0</v>
      </c>
      <c r="J184" s="5">
        <f ca="1">IF(E184=0,0,IF(RAND()&lt;'Demand Component Probability'!$B$6,1,0))</f>
        <v>0</v>
      </c>
      <c r="K184" s="5">
        <f ca="1">'Salary and Rating'!M185</f>
        <v>0</v>
      </c>
      <c r="L184" s="5">
        <f ca="1">IFERROR(IF(VLOOKUP(K184,Inputs!$A$20:$G$29,3,FALSE)="Stipend Award",VLOOKUP(K184,Inputs!$A$7:$G$16,3,FALSE),0),0)</f>
        <v>0</v>
      </c>
      <c r="M184" s="5">
        <f ca="1">IFERROR(IF(VLOOKUP(K184,Inputs!$A$20:$G$29,4,FALSE)="Stipend Award",VLOOKUP(K184,Inputs!$A$7:$G$16,4,FALSE),0),0)</f>
        <v>0</v>
      </c>
      <c r="N184" s="5">
        <f ca="1">IFERROR(IF(H184=1,IF(VLOOKUP(K184,Inputs!$A$20:$G$29,5,FALSE)="Stipend Award",VLOOKUP(K184,Inputs!$A$7:$G$16,5,FALSE),0),0),0)</f>
        <v>0</v>
      </c>
      <c r="O184" s="5">
        <f ca="1">IFERROR(IF(I184=1,IF(VLOOKUP(K184,Inputs!$A$20:$G$29,6,FALSE)="Stipend Award",VLOOKUP(K184,Inputs!$A$7:$G$16,6,FALSE),0),0),0)</f>
        <v>0</v>
      </c>
      <c r="P184" s="5">
        <f ca="1">IFERROR(IF(J184=1,IF(VLOOKUP(K184,Inputs!$A$20:$G$29,7,FALSE)="Stipend Award",VLOOKUP(K184,Inputs!$A$7:$G$16,7,FALSE),0),0),0)</f>
        <v>0</v>
      </c>
      <c r="Q184" s="5">
        <f ca="1">IFERROR(IF(VLOOKUP(K184,Inputs!$A$20:$G$29,3,FALSE)="Base Increase",VLOOKUP(K184,Inputs!$A$7:$G$16,3,FALSE),0),0)</f>
        <v>0</v>
      </c>
      <c r="R184" s="5">
        <f ca="1">IFERROR(IF(VLOOKUP(K184,Inputs!$A$20:$G$29,4,FALSE)="Base Increase",VLOOKUP(K184,Inputs!$A$7:$G$16,4,FALSE),0),0)</f>
        <v>0</v>
      </c>
      <c r="S184" s="5">
        <f ca="1">IFERROR(IF(H184=1,IF(VLOOKUP(K184,Inputs!$A$20:$G$29,5,FALSE)="Base Increase",VLOOKUP(K184,Inputs!$A$7:$G$16,5,FALSE),0),0),0)</f>
        <v>0</v>
      </c>
      <c r="T184" s="5">
        <f ca="1">IFERROR(IF(I184=1,IF(VLOOKUP(K184,Inputs!$A$20:$G$29,6,FALSE)="Base Increase",VLOOKUP(K184,Inputs!$A$7:$G$16,6,FALSE),0),0),0)</f>
        <v>0</v>
      </c>
      <c r="U184" s="5">
        <f ca="1">IFERROR(IF(J184=1,IF(VLOOKUP(K184,Inputs!$A$20:$G$29,7,FALSE)="Base Increase",VLOOKUP(K184,Inputs!$A$7:$G$16,7,FALSE),0),0),0)</f>
        <v>0</v>
      </c>
      <c r="V184" s="5">
        <f t="shared" ca="1" si="14"/>
        <v>0</v>
      </c>
      <c r="W184" s="5">
        <f t="shared" ca="1" si="15"/>
        <v>0</v>
      </c>
      <c r="X184" s="5">
        <f t="shared" ca="1" si="16"/>
        <v>0</v>
      </c>
      <c r="Y184" s="5">
        <f t="shared" ca="1" si="17"/>
        <v>0</v>
      </c>
      <c r="Z184" s="5">
        <f ca="1">IF(AND(K184&lt;=4,X184&gt;Inputs!$B$32),MAX(C184,Inputs!$B$32),X184)</f>
        <v>0</v>
      </c>
      <c r="AA184" s="5">
        <f ca="1">IF(AND(K184&lt;=4,Y184&gt;Inputs!$B$32),MAX(C184,Inputs!$B$32),Y184)</f>
        <v>0</v>
      </c>
      <c r="AB184" s="5">
        <f ca="1">IF(AND(K184&lt;=7,Z184&gt;Inputs!$B$33),MAX(C184,Inputs!$B$33),Z184)</f>
        <v>0</v>
      </c>
      <c r="AC184" s="5">
        <f ca="1">IF(Y184&gt;Inputs!$B$34,Inputs!$B$34,AA184)</f>
        <v>0</v>
      </c>
      <c r="AD184" s="5">
        <f ca="1">IF(AB184&gt;Inputs!$B$34,Inputs!$B$34,AB184)</f>
        <v>0</v>
      </c>
      <c r="AE184" s="5">
        <f ca="1">IF(AC184&gt;Inputs!$B$34,Inputs!$B$34,AC184)</f>
        <v>0</v>
      </c>
      <c r="AF184" s="11">
        <f ca="1">IF(AND(E184=1,G184=0),Inputs!$B$3,AD184)</f>
        <v>0</v>
      </c>
      <c r="AG184" s="11">
        <f ca="1">IF(AND(E184=1,G184=0),Inputs!$B$3,AE184)</f>
        <v>0</v>
      </c>
    </row>
    <row r="185" spans="1:33" x14ac:dyDescent="0.25">
      <c r="A185" s="1">
        <f>'Salary and Rating'!A186</f>
        <v>0</v>
      </c>
      <c r="B185" s="1">
        <f>'Salary and Rating'!B186</f>
        <v>0</v>
      </c>
      <c r="C185" s="13">
        <f ca="1">'2013-2014'!AF185</f>
        <v>0</v>
      </c>
      <c r="D185" s="44">
        <f ca="1">IF('2013-2014'!G185=0,0,'2013-2014'!D185+1)</f>
        <v>0</v>
      </c>
      <c r="E185" s="5">
        <f>'2012-2013'!E185</f>
        <v>0</v>
      </c>
      <c r="F185" s="42">
        <f ca="1">IF('Salary and Rating'!G186=1,VLOOKUP(D185,'Attrition Probabilities'!$A$5:$E$45,2,TRUE),IF('Salary and Rating'!G186=2,VLOOKUP(D185,'Attrition Probabilities'!$A$5:$E$45,3,TRUE),IF('Salary and Rating'!G186=3,VLOOKUP(D185,'Attrition Probabilities'!$A$5:$E$45,4,TRUE),IF('Salary and Rating'!G186=4,VLOOKUP(D185,'Attrition Probabilities'!$A$5:$E$45,5,TRUE),0))))</f>
        <v>0</v>
      </c>
      <c r="G185" s="5">
        <f t="shared" ca="1" si="12"/>
        <v>0</v>
      </c>
      <c r="H185" s="5">
        <f t="shared" ca="1" si="13"/>
        <v>0</v>
      </c>
      <c r="I185" s="5">
        <f ca="1">IF(E185=0,0,IF(RAND()&lt;'Demand Component Probability'!$B$4,1,0))</f>
        <v>0</v>
      </c>
      <c r="J185" s="5">
        <f ca="1">IF(E185=0,0,IF(RAND()&lt;'Demand Component Probability'!$B$6,1,0))</f>
        <v>0</v>
      </c>
      <c r="K185" s="5">
        <f ca="1">'Salary and Rating'!M186</f>
        <v>0</v>
      </c>
      <c r="L185" s="5">
        <f ca="1">IFERROR(IF(VLOOKUP(K185,Inputs!$A$20:$G$29,3,FALSE)="Stipend Award",VLOOKUP(K185,Inputs!$A$7:$G$16,3,FALSE),0),0)</f>
        <v>0</v>
      </c>
      <c r="M185" s="5">
        <f ca="1">IFERROR(IF(VLOOKUP(K185,Inputs!$A$20:$G$29,4,FALSE)="Stipend Award",VLOOKUP(K185,Inputs!$A$7:$G$16,4,FALSE),0),0)</f>
        <v>0</v>
      </c>
      <c r="N185" s="5">
        <f ca="1">IFERROR(IF(H185=1,IF(VLOOKUP(K185,Inputs!$A$20:$G$29,5,FALSE)="Stipend Award",VLOOKUP(K185,Inputs!$A$7:$G$16,5,FALSE),0),0),0)</f>
        <v>0</v>
      </c>
      <c r="O185" s="5">
        <f ca="1">IFERROR(IF(I185=1,IF(VLOOKUP(K185,Inputs!$A$20:$G$29,6,FALSE)="Stipend Award",VLOOKUP(K185,Inputs!$A$7:$G$16,6,FALSE),0),0),0)</f>
        <v>0</v>
      </c>
      <c r="P185" s="5">
        <f ca="1">IFERROR(IF(J185=1,IF(VLOOKUP(K185,Inputs!$A$20:$G$29,7,FALSE)="Stipend Award",VLOOKUP(K185,Inputs!$A$7:$G$16,7,FALSE),0),0),0)</f>
        <v>0</v>
      </c>
      <c r="Q185" s="5">
        <f ca="1">IFERROR(IF(VLOOKUP(K185,Inputs!$A$20:$G$29,3,FALSE)="Base Increase",VLOOKUP(K185,Inputs!$A$7:$G$16,3,FALSE),0),0)</f>
        <v>0</v>
      </c>
      <c r="R185" s="5">
        <f ca="1">IFERROR(IF(VLOOKUP(K185,Inputs!$A$20:$G$29,4,FALSE)="Base Increase",VLOOKUP(K185,Inputs!$A$7:$G$16,4,FALSE),0),0)</f>
        <v>0</v>
      </c>
      <c r="S185" s="5">
        <f ca="1">IFERROR(IF(H185=1,IF(VLOOKUP(K185,Inputs!$A$20:$G$29,5,FALSE)="Base Increase",VLOOKUP(K185,Inputs!$A$7:$G$16,5,FALSE),0),0),0)</f>
        <v>0</v>
      </c>
      <c r="T185" s="5">
        <f ca="1">IFERROR(IF(I185=1,IF(VLOOKUP(K185,Inputs!$A$20:$G$29,6,FALSE)="Base Increase",VLOOKUP(K185,Inputs!$A$7:$G$16,6,FALSE),0),0),0)</f>
        <v>0</v>
      </c>
      <c r="U185" s="5">
        <f ca="1">IFERROR(IF(J185=1,IF(VLOOKUP(K185,Inputs!$A$20:$G$29,7,FALSE)="Base Increase",VLOOKUP(K185,Inputs!$A$7:$G$16,7,FALSE),0),0),0)</f>
        <v>0</v>
      </c>
      <c r="V185" s="5">
        <f t="shared" ca="1" si="14"/>
        <v>0</v>
      </c>
      <c r="W185" s="5">
        <f t="shared" ca="1" si="15"/>
        <v>0</v>
      </c>
      <c r="X185" s="5">
        <f t="shared" ca="1" si="16"/>
        <v>0</v>
      </c>
      <c r="Y185" s="5">
        <f t="shared" ca="1" si="17"/>
        <v>0</v>
      </c>
      <c r="Z185" s="5">
        <f ca="1">IF(AND(K185&lt;=4,X185&gt;Inputs!$B$32),MAX(C185,Inputs!$B$32),X185)</f>
        <v>0</v>
      </c>
      <c r="AA185" s="5">
        <f ca="1">IF(AND(K185&lt;=4,Y185&gt;Inputs!$B$32),MAX(C185,Inputs!$B$32),Y185)</f>
        <v>0</v>
      </c>
      <c r="AB185" s="5">
        <f ca="1">IF(AND(K185&lt;=7,Z185&gt;Inputs!$B$33),MAX(C185,Inputs!$B$33),Z185)</f>
        <v>0</v>
      </c>
      <c r="AC185" s="5">
        <f ca="1">IF(Y185&gt;Inputs!$B$34,Inputs!$B$34,AA185)</f>
        <v>0</v>
      </c>
      <c r="AD185" s="5">
        <f ca="1">IF(AB185&gt;Inputs!$B$34,Inputs!$B$34,AB185)</f>
        <v>0</v>
      </c>
      <c r="AE185" s="5">
        <f ca="1">IF(AC185&gt;Inputs!$B$34,Inputs!$B$34,AC185)</f>
        <v>0</v>
      </c>
      <c r="AF185" s="11">
        <f ca="1">IF(AND(E185=1,G185=0),Inputs!$B$3,AD185)</f>
        <v>0</v>
      </c>
      <c r="AG185" s="11">
        <f ca="1">IF(AND(E185=1,G185=0),Inputs!$B$3,AE185)</f>
        <v>0</v>
      </c>
    </row>
    <row r="186" spans="1:33" x14ac:dyDescent="0.25">
      <c r="A186" s="1">
        <f>'Salary and Rating'!A187</f>
        <v>0</v>
      </c>
      <c r="B186" s="1">
        <f>'Salary and Rating'!B187</f>
        <v>0</v>
      </c>
      <c r="C186" s="13">
        <f ca="1">'2013-2014'!AF186</f>
        <v>0</v>
      </c>
      <c r="D186" s="44">
        <f ca="1">IF('2013-2014'!G186=0,0,'2013-2014'!D186+1)</f>
        <v>0</v>
      </c>
      <c r="E186" s="5">
        <f>'2012-2013'!E186</f>
        <v>0</v>
      </c>
      <c r="F186" s="42">
        <f ca="1">IF('Salary and Rating'!G187=1,VLOOKUP(D186,'Attrition Probabilities'!$A$5:$E$45,2,TRUE),IF('Salary and Rating'!G187=2,VLOOKUP(D186,'Attrition Probabilities'!$A$5:$E$45,3,TRUE),IF('Salary and Rating'!G187=3,VLOOKUP(D186,'Attrition Probabilities'!$A$5:$E$45,4,TRUE),IF('Salary and Rating'!G187=4,VLOOKUP(D186,'Attrition Probabilities'!$A$5:$E$45,5,TRUE),0))))</f>
        <v>0</v>
      </c>
      <c r="G186" s="5">
        <f t="shared" ca="1" si="12"/>
        <v>0</v>
      </c>
      <c r="H186" s="5">
        <f t="shared" ca="1" si="13"/>
        <v>0</v>
      </c>
      <c r="I186" s="5">
        <f ca="1">IF(E186=0,0,IF(RAND()&lt;'Demand Component Probability'!$B$4,1,0))</f>
        <v>0</v>
      </c>
      <c r="J186" s="5">
        <f ca="1">IF(E186=0,0,IF(RAND()&lt;'Demand Component Probability'!$B$6,1,0))</f>
        <v>0</v>
      </c>
      <c r="K186" s="5">
        <f ca="1">'Salary and Rating'!M187</f>
        <v>0</v>
      </c>
      <c r="L186" s="5">
        <f ca="1">IFERROR(IF(VLOOKUP(K186,Inputs!$A$20:$G$29,3,FALSE)="Stipend Award",VLOOKUP(K186,Inputs!$A$7:$G$16,3,FALSE),0),0)</f>
        <v>0</v>
      </c>
      <c r="M186" s="5">
        <f ca="1">IFERROR(IF(VLOOKUP(K186,Inputs!$A$20:$G$29,4,FALSE)="Stipend Award",VLOOKUP(K186,Inputs!$A$7:$G$16,4,FALSE),0),0)</f>
        <v>0</v>
      </c>
      <c r="N186" s="5">
        <f ca="1">IFERROR(IF(H186=1,IF(VLOOKUP(K186,Inputs!$A$20:$G$29,5,FALSE)="Stipend Award",VLOOKUP(K186,Inputs!$A$7:$G$16,5,FALSE),0),0),0)</f>
        <v>0</v>
      </c>
      <c r="O186" s="5">
        <f ca="1">IFERROR(IF(I186=1,IF(VLOOKUP(K186,Inputs!$A$20:$G$29,6,FALSE)="Stipend Award",VLOOKUP(K186,Inputs!$A$7:$G$16,6,FALSE),0),0),0)</f>
        <v>0</v>
      </c>
      <c r="P186" s="5">
        <f ca="1">IFERROR(IF(J186=1,IF(VLOOKUP(K186,Inputs!$A$20:$G$29,7,FALSE)="Stipend Award",VLOOKUP(K186,Inputs!$A$7:$G$16,7,FALSE),0),0),0)</f>
        <v>0</v>
      </c>
      <c r="Q186" s="5">
        <f ca="1">IFERROR(IF(VLOOKUP(K186,Inputs!$A$20:$G$29,3,FALSE)="Base Increase",VLOOKUP(K186,Inputs!$A$7:$G$16,3,FALSE),0),0)</f>
        <v>0</v>
      </c>
      <c r="R186" s="5">
        <f ca="1">IFERROR(IF(VLOOKUP(K186,Inputs!$A$20:$G$29,4,FALSE)="Base Increase",VLOOKUP(K186,Inputs!$A$7:$G$16,4,FALSE),0),0)</f>
        <v>0</v>
      </c>
      <c r="S186" s="5">
        <f ca="1">IFERROR(IF(H186=1,IF(VLOOKUP(K186,Inputs!$A$20:$G$29,5,FALSE)="Base Increase",VLOOKUP(K186,Inputs!$A$7:$G$16,5,FALSE),0),0),0)</f>
        <v>0</v>
      </c>
      <c r="T186" s="5">
        <f ca="1">IFERROR(IF(I186=1,IF(VLOOKUP(K186,Inputs!$A$20:$G$29,6,FALSE)="Base Increase",VLOOKUP(K186,Inputs!$A$7:$G$16,6,FALSE),0),0),0)</f>
        <v>0</v>
      </c>
      <c r="U186" s="5">
        <f ca="1">IFERROR(IF(J186=1,IF(VLOOKUP(K186,Inputs!$A$20:$G$29,7,FALSE)="Base Increase",VLOOKUP(K186,Inputs!$A$7:$G$16,7,FALSE),0),0),0)</f>
        <v>0</v>
      </c>
      <c r="V186" s="5">
        <f t="shared" ca="1" si="14"/>
        <v>0</v>
      </c>
      <c r="W186" s="5">
        <f t="shared" ca="1" si="15"/>
        <v>0</v>
      </c>
      <c r="X186" s="5">
        <f t="shared" ca="1" si="16"/>
        <v>0</v>
      </c>
      <c r="Y186" s="5">
        <f t="shared" ca="1" si="17"/>
        <v>0</v>
      </c>
      <c r="Z186" s="5">
        <f ca="1">IF(AND(K186&lt;=4,X186&gt;Inputs!$B$32),MAX(C186,Inputs!$B$32),X186)</f>
        <v>0</v>
      </c>
      <c r="AA186" s="5">
        <f ca="1">IF(AND(K186&lt;=4,Y186&gt;Inputs!$B$32),MAX(C186,Inputs!$B$32),Y186)</f>
        <v>0</v>
      </c>
      <c r="AB186" s="5">
        <f ca="1">IF(AND(K186&lt;=7,Z186&gt;Inputs!$B$33),MAX(C186,Inputs!$B$33),Z186)</f>
        <v>0</v>
      </c>
      <c r="AC186" s="5">
        <f ca="1">IF(Y186&gt;Inputs!$B$34,Inputs!$B$34,AA186)</f>
        <v>0</v>
      </c>
      <c r="AD186" s="5">
        <f ca="1">IF(AB186&gt;Inputs!$B$34,Inputs!$B$34,AB186)</f>
        <v>0</v>
      </c>
      <c r="AE186" s="5">
        <f ca="1">IF(AC186&gt;Inputs!$B$34,Inputs!$B$34,AC186)</f>
        <v>0</v>
      </c>
      <c r="AF186" s="11">
        <f ca="1">IF(AND(E186=1,G186=0),Inputs!$B$3,AD186)</f>
        <v>0</v>
      </c>
      <c r="AG186" s="11">
        <f ca="1">IF(AND(E186=1,G186=0),Inputs!$B$3,AE186)</f>
        <v>0</v>
      </c>
    </row>
    <row r="187" spans="1:33" x14ac:dyDescent="0.25">
      <c r="A187" s="1">
        <f>'Salary and Rating'!A188</f>
        <v>0</v>
      </c>
      <c r="B187" s="1">
        <f>'Salary and Rating'!B188</f>
        <v>0</v>
      </c>
      <c r="C187" s="13">
        <f ca="1">'2013-2014'!AF187</f>
        <v>0</v>
      </c>
      <c r="D187" s="44">
        <f ca="1">IF('2013-2014'!G187=0,0,'2013-2014'!D187+1)</f>
        <v>0</v>
      </c>
      <c r="E187" s="5">
        <f>'2012-2013'!E187</f>
        <v>0</v>
      </c>
      <c r="F187" s="42">
        <f ca="1">IF('Salary and Rating'!G188=1,VLOOKUP(D187,'Attrition Probabilities'!$A$5:$E$45,2,TRUE),IF('Salary and Rating'!G188=2,VLOOKUP(D187,'Attrition Probabilities'!$A$5:$E$45,3,TRUE),IF('Salary and Rating'!G188=3,VLOOKUP(D187,'Attrition Probabilities'!$A$5:$E$45,4,TRUE),IF('Salary and Rating'!G188=4,VLOOKUP(D187,'Attrition Probabilities'!$A$5:$E$45,5,TRUE),0))))</f>
        <v>0</v>
      </c>
      <c r="G187" s="5">
        <f t="shared" ca="1" si="12"/>
        <v>0</v>
      </c>
      <c r="H187" s="5">
        <f t="shared" ca="1" si="13"/>
        <v>0</v>
      </c>
      <c r="I187" s="5">
        <f ca="1">IF(E187=0,0,IF(RAND()&lt;'Demand Component Probability'!$B$4,1,0))</f>
        <v>0</v>
      </c>
      <c r="J187" s="5">
        <f ca="1">IF(E187=0,0,IF(RAND()&lt;'Demand Component Probability'!$B$6,1,0))</f>
        <v>0</v>
      </c>
      <c r="K187" s="5">
        <f ca="1">'Salary and Rating'!M188</f>
        <v>0</v>
      </c>
      <c r="L187" s="5">
        <f ca="1">IFERROR(IF(VLOOKUP(K187,Inputs!$A$20:$G$29,3,FALSE)="Stipend Award",VLOOKUP(K187,Inputs!$A$7:$G$16,3,FALSE),0),0)</f>
        <v>0</v>
      </c>
      <c r="M187" s="5">
        <f ca="1">IFERROR(IF(VLOOKUP(K187,Inputs!$A$20:$G$29,4,FALSE)="Stipend Award",VLOOKUP(K187,Inputs!$A$7:$G$16,4,FALSE),0),0)</f>
        <v>0</v>
      </c>
      <c r="N187" s="5">
        <f ca="1">IFERROR(IF(H187=1,IF(VLOOKUP(K187,Inputs!$A$20:$G$29,5,FALSE)="Stipend Award",VLOOKUP(K187,Inputs!$A$7:$G$16,5,FALSE),0),0),0)</f>
        <v>0</v>
      </c>
      <c r="O187" s="5">
        <f ca="1">IFERROR(IF(I187=1,IF(VLOOKUP(K187,Inputs!$A$20:$G$29,6,FALSE)="Stipend Award",VLOOKUP(K187,Inputs!$A$7:$G$16,6,FALSE),0),0),0)</f>
        <v>0</v>
      </c>
      <c r="P187" s="5">
        <f ca="1">IFERROR(IF(J187=1,IF(VLOOKUP(K187,Inputs!$A$20:$G$29,7,FALSE)="Stipend Award",VLOOKUP(K187,Inputs!$A$7:$G$16,7,FALSE),0),0),0)</f>
        <v>0</v>
      </c>
      <c r="Q187" s="5">
        <f ca="1">IFERROR(IF(VLOOKUP(K187,Inputs!$A$20:$G$29,3,FALSE)="Base Increase",VLOOKUP(K187,Inputs!$A$7:$G$16,3,FALSE),0),0)</f>
        <v>0</v>
      </c>
      <c r="R187" s="5">
        <f ca="1">IFERROR(IF(VLOOKUP(K187,Inputs!$A$20:$G$29,4,FALSE)="Base Increase",VLOOKUP(K187,Inputs!$A$7:$G$16,4,FALSE),0),0)</f>
        <v>0</v>
      </c>
      <c r="S187" s="5">
        <f ca="1">IFERROR(IF(H187=1,IF(VLOOKUP(K187,Inputs!$A$20:$G$29,5,FALSE)="Base Increase",VLOOKUP(K187,Inputs!$A$7:$G$16,5,FALSE),0),0),0)</f>
        <v>0</v>
      </c>
      <c r="T187" s="5">
        <f ca="1">IFERROR(IF(I187=1,IF(VLOOKUP(K187,Inputs!$A$20:$G$29,6,FALSE)="Base Increase",VLOOKUP(K187,Inputs!$A$7:$G$16,6,FALSE),0),0),0)</f>
        <v>0</v>
      </c>
      <c r="U187" s="5">
        <f ca="1">IFERROR(IF(J187=1,IF(VLOOKUP(K187,Inputs!$A$20:$G$29,7,FALSE)="Base Increase",VLOOKUP(K187,Inputs!$A$7:$G$16,7,FALSE),0),0),0)</f>
        <v>0</v>
      </c>
      <c r="V187" s="5">
        <f t="shared" ca="1" si="14"/>
        <v>0</v>
      </c>
      <c r="W187" s="5">
        <f t="shared" ca="1" si="15"/>
        <v>0</v>
      </c>
      <c r="X187" s="5">
        <f t="shared" ca="1" si="16"/>
        <v>0</v>
      </c>
      <c r="Y187" s="5">
        <f t="shared" ca="1" si="17"/>
        <v>0</v>
      </c>
      <c r="Z187" s="5">
        <f ca="1">IF(AND(K187&lt;=4,X187&gt;Inputs!$B$32),MAX(C187,Inputs!$B$32),X187)</f>
        <v>0</v>
      </c>
      <c r="AA187" s="5">
        <f ca="1">IF(AND(K187&lt;=4,Y187&gt;Inputs!$B$32),MAX(C187,Inputs!$B$32),Y187)</f>
        <v>0</v>
      </c>
      <c r="AB187" s="5">
        <f ca="1">IF(AND(K187&lt;=7,Z187&gt;Inputs!$B$33),MAX(C187,Inputs!$B$33),Z187)</f>
        <v>0</v>
      </c>
      <c r="AC187" s="5">
        <f ca="1">IF(Y187&gt;Inputs!$B$34,Inputs!$B$34,AA187)</f>
        <v>0</v>
      </c>
      <c r="AD187" s="5">
        <f ca="1">IF(AB187&gt;Inputs!$B$34,Inputs!$B$34,AB187)</f>
        <v>0</v>
      </c>
      <c r="AE187" s="5">
        <f ca="1">IF(AC187&gt;Inputs!$B$34,Inputs!$B$34,AC187)</f>
        <v>0</v>
      </c>
      <c r="AF187" s="11">
        <f ca="1">IF(AND(E187=1,G187=0),Inputs!$B$3,AD187)</f>
        <v>0</v>
      </c>
      <c r="AG187" s="11">
        <f ca="1">IF(AND(E187=1,G187=0),Inputs!$B$3,AE187)</f>
        <v>0</v>
      </c>
    </row>
    <row r="188" spans="1:33" x14ac:dyDescent="0.25">
      <c r="A188" s="1">
        <f>'Salary and Rating'!A189</f>
        <v>0</v>
      </c>
      <c r="B188" s="1">
        <f>'Salary and Rating'!B189</f>
        <v>0</v>
      </c>
      <c r="C188" s="13">
        <f ca="1">'2013-2014'!AF188</f>
        <v>0</v>
      </c>
      <c r="D188" s="44">
        <f ca="1">IF('2013-2014'!G188=0,0,'2013-2014'!D188+1)</f>
        <v>0</v>
      </c>
      <c r="E188" s="5">
        <f>'2012-2013'!E188</f>
        <v>0</v>
      </c>
      <c r="F188" s="42">
        <f ca="1">IF('Salary and Rating'!G189=1,VLOOKUP(D188,'Attrition Probabilities'!$A$5:$E$45,2,TRUE),IF('Salary and Rating'!G189=2,VLOOKUP(D188,'Attrition Probabilities'!$A$5:$E$45,3,TRUE),IF('Salary and Rating'!G189=3,VLOOKUP(D188,'Attrition Probabilities'!$A$5:$E$45,4,TRUE),IF('Salary and Rating'!G189=4,VLOOKUP(D188,'Attrition Probabilities'!$A$5:$E$45,5,TRUE),0))))</f>
        <v>0</v>
      </c>
      <c r="G188" s="5">
        <f t="shared" ca="1" si="12"/>
        <v>0</v>
      </c>
      <c r="H188" s="5">
        <f t="shared" ca="1" si="13"/>
        <v>0</v>
      </c>
      <c r="I188" s="5">
        <f ca="1">IF(E188=0,0,IF(RAND()&lt;'Demand Component Probability'!$B$4,1,0))</f>
        <v>0</v>
      </c>
      <c r="J188" s="5">
        <f ca="1">IF(E188=0,0,IF(RAND()&lt;'Demand Component Probability'!$B$6,1,0))</f>
        <v>0</v>
      </c>
      <c r="K188" s="5">
        <f ca="1">'Salary and Rating'!M189</f>
        <v>0</v>
      </c>
      <c r="L188" s="5">
        <f ca="1">IFERROR(IF(VLOOKUP(K188,Inputs!$A$20:$G$29,3,FALSE)="Stipend Award",VLOOKUP(K188,Inputs!$A$7:$G$16,3,FALSE),0),0)</f>
        <v>0</v>
      </c>
      <c r="M188" s="5">
        <f ca="1">IFERROR(IF(VLOOKUP(K188,Inputs!$A$20:$G$29,4,FALSE)="Stipend Award",VLOOKUP(K188,Inputs!$A$7:$G$16,4,FALSE),0),0)</f>
        <v>0</v>
      </c>
      <c r="N188" s="5">
        <f ca="1">IFERROR(IF(H188=1,IF(VLOOKUP(K188,Inputs!$A$20:$G$29,5,FALSE)="Stipend Award",VLOOKUP(K188,Inputs!$A$7:$G$16,5,FALSE),0),0),0)</f>
        <v>0</v>
      </c>
      <c r="O188" s="5">
        <f ca="1">IFERROR(IF(I188=1,IF(VLOOKUP(K188,Inputs!$A$20:$G$29,6,FALSE)="Stipend Award",VLOOKUP(K188,Inputs!$A$7:$G$16,6,FALSE),0),0),0)</f>
        <v>0</v>
      </c>
      <c r="P188" s="5">
        <f ca="1">IFERROR(IF(J188=1,IF(VLOOKUP(K188,Inputs!$A$20:$G$29,7,FALSE)="Stipend Award",VLOOKUP(K188,Inputs!$A$7:$G$16,7,FALSE),0),0),0)</f>
        <v>0</v>
      </c>
      <c r="Q188" s="5">
        <f ca="1">IFERROR(IF(VLOOKUP(K188,Inputs!$A$20:$G$29,3,FALSE)="Base Increase",VLOOKUP(K188,Inputs!$A$7:$G$16,3,FALSE),0),0)</f>
        <v>0</v>
      </c>
      <c r="R188" s="5">
        <f ca="1">IFERROR(IF(VLOOKUP(K188,Inputs!$A$20:$G$29,4,FALSE)="Base Increase",VLOOKUP(K188,Inputs!$A$7:$G$16,4,FALSE),0),0)</f>
        <v>0</v>
      </c>
      <c r="S188" s="5">
        <f ca="1">IFERROR(IF(H188=1,IF(VLOOKUP(K188,Inputs!$A$20:$G$29,5,FALSE)="Base Increase",VLOOKUP(K188,Inputs!$A$7:$G$16,5,FALSE),0),0),0)</f>
        <v>0</v>
      </c>
      <c r="T188" s="5">
        <f ca="1">IFERROR(IF(I188=1,IF(VLOOKUP(K188,Inputs!$A$20:$G$29,6,FALSE)="Base Increase",VLOOKUP(K188,Inputs!$A$7:$G$16,6,FALSE),0),0),0)</f>
        <v>0</v>
      </c>
      <c r="U188" s="5">
        <f ca="1">IFERROR(IF(J188=1,IF(VLOOKUP(K188,Inputs!$A$20:$G$29,7,FALSE)="Base Increase",VLOOKUP(K188,Inputs!$A$7:$G$16,7,FALSE),0),0),0)</f>
        <v>0</v>
      </c>
      <c r="V188" s="5">
        <f t="shared" ca="1" si="14"/>
        <v>0</v>
      </c>
      <c r="W188" s="5">
        <f t="shared" ca="1" si="15"/>
        <v>0</v>
      </c>
      <c r="X188" s="5">
        <f t="shared" ca="1" si="16"/>
        <v>0</v>
      </c>
      <c r="Y188" s="5">
        <f t="shared" ca="1" si="17"/>
        <v>0</v>
      </c>
      <c r="Z188" s="5">
        <f ca="1">IF(AND(K188&lt;=4,X188&gt;Inputs!$B$32),MAX(C188,Inputs!$B$32),X188)</f>
        <v>0</v>
      </c>
      <c r="AA188" s="5">
        <f ca="1">IF(AND(K188&lt;=4,Y188&gt;Inputs!$B$32),MAX(C188,Inputs!$B$32),Y188)</f>
        <v>0</v>
      </c>
      <c r="AB188" s="5">
        <f ca="1">IF(AND(K188&lt;=7,Z188&gt;Inputs!$B$33),MAX(C188,Inputs!$B$33),Z188)</f>
        <v>0</v>
      </c>
      <c r="AC188" s="5">
        <f ca="1">IF(Y188&gt;Inputs!$B$34,Inputs!$B$34,AA188)</f>
        <v>0</v>
      </c>
      <c r="AD188" s="5">
        <f ca="1">IF(AB188&gt;Inputs!$B$34,Inputs!$B$34,AB188)</f>
        <v>0</v>
      </c>
      <c r="AE188" s="5">
        <f ca="1">IF(AC188&gt;Inputs!$B$34,Inputs!$B$34,AC188)</f>
        <v>0</v>
      </c>
      <c r="AF188" s="11">
        <f ca="1">IF(AND(E188=1,G188=0),Inputs!$B$3,AD188)</f>
        <v>0</v>
      </c>
      <c r="AG188" s="11">
        <f ca="1">IF(AND(E188=1,G188=0),Inputs!$B$3,AE188)</f>
        <v>0</v>
      </c>
    </row>
    <row r="189" spans="1:33" x14ac:dyDescent="0.25">
      <c r="A189" s="1">
        <f>'Salary and Rating'!A190</f>
        <v>0</v>
      </c>
      <c r="B189" s="1">
        <f>'Salary and Rating'!B190</f>
        <v>0</v>
      </c>
      <c r="C189" s="13">
        <f ca="1">'2013-2014'!AF189</f>
        <v>0</v>
      </c>
      <c r="D189" s="44">
        <f ca="1">IF('2013-2014'!G189=0,0,'2013-2014'!D189+1)</f>
        <v>0</v>
      </c>
      <c r="E189" s="5">
        <f>'2012-2013'!E189</f>
        <v>0</v>
      </c>
      <c r="F189" s="42">
        <f ca="1">IF('Salary and Rating'!G190=1,VLOOKUP(D189,'Attrition Probabilities'!$A$5:$E$45,2,TRUE),IF('Salary and Rating'!G190=2,VLOOKUP(D189,'Attrition Probabilities'!$A$5:$E$45,3,TRUE),IF('Salary and Rating'!G190=3,VLOOKUP(D189,'Attrition Probabilities'!$A$5:$E$45,4,TRUE),IF('Salary and Rating'!G190=4,VLOOKUP(D189,'Attrition Probabilities'!$A$5:$E$45,5,TRUE),0))))</f>
        <v>0</v>
      </c>
      <c r="G189" s="5">
        <f t="shared" ca="1" si="12"/>
        <v>0</v>
      </c>
      <c r="H189" s="5">
        <f t="shared" ca="1" si="13"/>
        <v>0</v>
      </c>
      <c r="I189" s="5">
        <f ca="1">IF(E189=0,0,IF(RAND()&lt;'Demand Component Probability'!$B$4,1,0))</f>
        <v>0</v>
      </c>
      <c r="J189" s="5">
        <f ca="1">IF(E189=0,0,IF(RAND()&lt;'Demand Component Probability'!$B$6,1,0))</f>
        <v>0</v>
      </c>
      <c r="K189" s="5">
        <f ca="1">'Salary and Rating'!M190</f>
        <v>0</v>
      </c>
      <c r="L189" s="5">
        <f ca="1">IFERROR(IF(VLOOKUP(K189,Inputs!$A$20:$G$29,3,FALSE)="Stipend Award",VLOOKUP(K189,Inputs!$A$7:$G$16,3,FALSE),0),0)</f>
        <v>0</v>
      </c>
      <c r="M189" s="5">
        <f ca="1">IFERROR(IF(VLOOKUP(K189,Inputs!$A$20:$G$29,4,FALSE)="Stipend Award",VLOOKUP(K189,Inputs!$A$7:$G$16,4,FALSE),0),0)</f>
        <v>0</v>
      </c>
      <c r="N189" s="5">
        <f ca="1">IFERROR(IF(H189=1,IF(VLOOKUP(K189,Inputs!$A$20:$G$29,5,FALSE)="Stipend Award",VLOOKUP(K189,Inputs!$A$7:$G$16,5,FALSE),0),0),0)</f>
        <v>0</v>
      </c>
      <c r="O189" s="5">
        <f ca="1">IFERROR(IF(I189=1,IF(VLOOKUP(K189,Inputs!$A$20:$G$29,6,FALSE)="Stipend Award",VLOOKUP(K189,Inputs!$A$7:$G$16,6,FALSE),0),0),0)</f>
        <v>0</v>
      </c>
      <c r="P189" s="5">
        <f ca="1">IFERROR(IF(J189=1,IF(VLOOKUP(K189,Inputs!$A$20:$G$29,7,FALSE)="Stipend Award",VLOOKUP(K189,Inputs!$A$7:$G$16,7,FALSE),0),0),0)</f>
        <v>0</v>
      </c>
      <c r="Q189" s="5">
        <f ca="1">IFERROR(IF(VLOOKUP(K189,Inputs!$A$20:$G$29,3,FALSE)="Base Increase",VLOOKUP(K189,Inputs!$A$7:$G$16,3,FALSE),0),0)</f>
        <v>0</v>
      </c>
      <c r="R189" s="5">
        <f ca="1">IFERROR(IF(VLOOKUP(K189,Inputs!$A$20:$G$29,4,FALSE)="Base Increase",VLOOKUP(K189,Inputs!$A$7:$G$16,4,FALSE),0),0)</f>
        <v>0</v>
      </c>
      <c r="S189" s="5">
        <f ca="1">IFERROR(IF(H189=1,IF(VLOOKUP(K189,Inputs!$A$20:$G$29,5,FALSE)="Base Increase",VLOOKUP(K189,Inputs!$A$7:$G$16,5,FALSE),0),0),0)</f>
        <v>0</v>
      </c>
      <c r="T189" s="5">
        <f ca="1">IFERROR(IF(I189=1,IF(VLOOKUP(K189,Inputs!$A$20:$G$29,6,FALSE)="Base Increase",VLOOKUP(K189,Inputs!$A$7:$G$16,6,FALSE),0),0),0)</f>
        <v>0</v>
      </c>
      <c r="U189" s="5">
        <f ca="1">IFERROR(IF(J189=1,IF(VLOOKUP(K189,Inputs!$A$20:$G$29,7,FALSE)="Base Increase",VLOOKUP(K189,Inputs!$A$7:$G$16,7,FALSE),0),0),0)</f>
        <v>0</v>
      </c>
      <c r="V189" s="5">
        <f t="shared" ca="1" si="14"/>
        <v>0</v>
      </c>
      <c r="W189" s="5">
        <f t="shared" ca="1" si="15"/>
        <v>0</v>
      </c>
      <c r="X189" s="5">
        <f t="shared" ca="1" si="16"/>
        <v>0</v>
      </c>
      <c r="Y189" s="5">
        <f t="shared" ca="1" si="17"/>
        <v>0</v>
      </c>
      <c r="Z189" s="5">
        <f ca="1">IF(AND(K189&lt;=4,X189&gt;Inputs!$B$32),MAX(C189,Inputs!$B$32),X189)</f>
        <v>0</v>
      </c>
      <c r="AA189" s="5">
        <f ca="1">IF(AND(K189&lt;=4,Y189&gt;Inputs!$B$32),MAX(C189,Inputs!$B$32),Y189)</f>
        <v>0</v>
      </c>
      <c r="AB189" s="5">
        <f ca="1">IF(AND(K189&lt;=7,Z189&gt;Inputs!$B$33),MAX(C189,Inputs!$B$33),Z189)</f>
        <v>0</v>
      </c>
      <c r="AC189" s="5">
        <f ca="1">IF(Y189&gt;Inputs!$B$34,Inputs!$B$34,AA189)</f>
        <v>0</v>
      </c>
      <c r="AD189" s="5">
        <f ca="1">IF(AB189&gt;Inputs!$B$34,Inputs!$B$34,AB189)</f>
        <v>0</v>
      </c>
      <c r="AE189" s="5">
        <f ca="1">IF(AC189&gt;Inputs!$B$34,Inputs!$B$34,AC189)</f>
        <v>0</v>
      </c>
      <c r="AF189" s="11">
        <f ca="1">IF(AND(E189=1,G189=0),Inputs!$B$3,AD189)</f>
        <v>0</v>
      </c>
      <c r="AG189" s="11">
        <f ca="1">IF(AND(E189=1,G189=0),Inputs!$B$3,AE189)</f>
        <v>0</v>
      </c>
    </row>
    <row r="190" spans="1:33" x14ac:dyDescent="0.25">
      <c r="A190" s="1">
        <f>'Salary and Rating'!A191</f>
        <v>0</v>
      </c>
      <c r="B190" s="1">
        <f>'Salary and Rating'!B191</f>
        <v>0</v>
      </c>
      <c r="C190" s="13">
        <f ca="1">'2013-2014'!AF190</f>
        <v>0</v>
      </c>
      <c r="D190" s="44">
        <f ca="1">IF('2013-2014'!G190=0,0,'2013-2014'!D190+1)</f>
        <v>0</v>
      </c>
      <c r="E190" s="5">
        <f>'2012-2013'!E190</f>
        <v>0</v>
      </c>
      <c r="F190" s="42">
        <f ca="1">IF('Salary and Rating'!G191=1,VLOOKUP(D190,'Attrition Probabilities'!$A$5:$E$45,2,TRUE),IF('Salary and Rating'!G191=2,VLOOKUP(D190,'Attrition Probabilities'!$A$5:$E$45,3,TRUE),IF('Salary and Rating'!G191=3,VLOOKUP(D190,'Attrition Probabilities'!$A$5:$E$45,4,TRUE),IF('Salary and Rating'!G191=4,VLOOKUP(D190,'Attrition Probabilities'!$A$5:$E$45,5,TRUE),0))))</f>
        <v>0</v>
      </c>
      <c r="G190" s="5">
        <f t="shared" ca="1" si="12"/>
        <v>0</v>
      </c>
      <c r="H190" s="5">
        <f t="shared" ca="1" si="13"/>
        <v>0</v>
      </c>
      <c r="I190" s="5">
        <f ca="1">IF(E190=0,0,IF(RAND()&lt;'Demand Component Probability'!$B$4,1,0))</f>
        <v>0</v>
      </c>
      <c r="J190" s="5">
        <f ca="1">IF(E190=0,0,IF(RAND()&lt;'Demand Component Probability'!$B$6,1,0))</f>
        <v>0</v>
      </c>
      <c r="K190" s="5">
        <f ca="1">'Salary and Rating'!M191</f>
        <v>0</v>
      </c>
      <c r="L190" s="5">
        <f ca="1">IFERROR(IF(VLOOKUP(K190,Inputs!$A$20:$G$29,3,FALSE)="Stipend Award",VLOOKUP(K190,Inputs!$A$7:$G$16,3,FALSE),0),0)</f>
        <v>0</v>
      </c>
      <c r="M190" s="5">
        <f ca="1">IFERROR(IF(VLOOKUP(K190,Inputs!$A$20:$G$29,4,FALSE)="Stipend Award",VLOOKUP(K190,Inputs!$A$7:$G$16,4,FALSE),0),0)</f>
        <v>0</v>
      </c>
      <c r="N190" s="5">
        <f ca="1">IFERROR(IF(H190=1,IF(VLOOKUP(K190,Inputs!$A$20:$G$29,5,FALSE)="Stipend Award",VLOOKUP(K190,Inputs!$A$7:$G$16,5,FALSE),0),0),0)</f>
        <v>0</v>
      </c>
      <c r="O190" s="5">
        <f ca="1">IFERROR(IF(I190=1,IF(VLOOKUP(K190,Inputs!$A$20:$G$29,6,FALSE)="Stipend Award",VLOOKUP(K190,Inputs!$A$7:$G$16,6,FALSE),0),0),0)</f>
        <v>0</v>
      </c>
      <c r="P190" s="5">
        <f ca="1">IFERROR(IF(J190=1,IF(VLOOKUP(K190,Inputs!$A$20:$G$29,7,FALSE)="Stipend Award",VLOOKUP(K190,Inputs!$A$7:$G$16,7,FALSE),0),0),0)</f>
        <v>0</v>
      </c>
      <c r="Q190" s="5">
        <f ca="1">IFERROR(IF(VLOOKUP(K190,Inputs!$A$20:$G$29,3,FALSE)="Base Increase",VLOOKUP(K190,Inputs!$A$7:$G$16,3,FALSE),0),0)</f>
        <v>0</v>
      </c>
      <c r="R190" s="5">
        <f ca="1">IFERROR(IF(VLOOKUP(K190,Inputs!$A$20:$G$29,4,FALSE)="Base Increase",VLOOKUP(K190,Inputs!$A$7:$G$16,4,FALSE),0),0)</f>
        <v>0</v>
      </c>
      <c r="S190" s="5">
        <f ca="1">IFERROR(IF(H190=1,IF(VLOOKUP(K190,Inputs!$A$20:$G$29,5,FALSE)="Base Increase",VLOOKUP(K190,Inputs!$A$7:$G$16,5,FALSE),0),0),0)</f>
        <v>0</v>
      </c>
      <c r="T190" s="5">
        <f ca="1">IFERROR(IF(I190=1,IF(VLOOKUP(K190,Inputs!$A$20:$G$29,6,FALSE)="Base Increase",VLOOKUP(K190,Inputs!$A$7:$G$16,6,FALSE),0),0),0)</f>
        <v>0</v>
      </c>
      <c r="U190" s="5">
        <f ca="1">IFERROR(IF(J190=1,IF(VLOOKUP(K190,Inputs!$A$20:$G$29,7,FALSE)="Base Increase",VLOOKUP(K190,Inputs!$A$7:$G$16,7,FALSE),0),0),0)</f>
        <v>0</v>
      </c>
      <c r="V190" s="5">
        <f t="shared" ca="1" si="14"/>
        <v>0</v>
      </c>
      <c r="W190" s="5">
        <f t="shared" ca="1" si="15"/>
        <v>0</v>
      </c>
      <c r="X190" s="5">
        <f t="shared" ca="1" si="16"/>
        <v>0</v>
      </c>
      <c r="Y190" s="5">
        <f t="shared" ca="1" si="17"/>
        <v>0</v>
      </c>
      <c r="Z190" s="5">
        <f ca="1">IF(AND(K190&lt;=4,X190&gt;Inputs!$B$32),MAX(C190,Inputs!$B$32),X190)</f>
        <v>0</v>
      </c>
      <c r="AA190" s="5">
        <f ca="1">IF(AND(K190&lt;=4,Y190&gt;Inputs!$B$32),MAX(C190,Inputs!$B$32),Y190)</f>
        <v>0</v>
      </c>
      <c r="AB190" s="5">
        <f ca="1">IF(AND(K190&lt;=7,Z190&gt;Inputs!$B$33),MAX(C190,Inputs!$B$33),Z190)</f>
        <v>0</v>
      </c>
      <c r="AC190" s="5">
        <f ca="1">IF(Y190&gt;Inputs!$B$34,Inputs!$B$34,AA190)</f>
        <v>0</v>
      </c>
      <c r="AD190" s="5">
        <f ca="1">IF(AB190&gt;Inputs!$B$34,Inputs!$B$34,AB190)</f>
        <v>0</v>
      </c>
      <c r="AE190" s="5">
        <f ca="1">IF(AC190&gt;Inputs!$B$34,Inputs!$B$34,AC190)</f>
        <v>0</v>
      </c>
      <c r="AF190" s="11">
        <f ca="1">IF(AND(E190=1,G190=0),Inputs!$B$3,AD190)</f>
        <v>0</v>
      </c>
      <c r="AG190" s="11">
        <f ca="1">IF(AND(E190=1,G190=0),Inputs!$B$3,AE190)</f>
        <v>0</v>
      </c>
    </row>
    <row r="191" spans="1:33" x14ac:dyDescent="0.25">
      <c r="A191" s="1">
        <f>'Salary and Rating'!A192</f>
        <v>0</v>
      </c>
      <c r="B191" s="1">
        <f>'Salary and Rating'!B192</f>
        <v>0</v>
      </c>
      <c r="C191" s="13">
        <f ca="1">'2013-2014'!AF191</f>
        <v>0</v>
      </c>
      <c r="D191" s="44">
        <f ca="1">IF('2013-2014'!G191=0,0,'2013-2014'!D191+1)</f>
        <v>0</v>
      </c>
      <c r="E191" s="5">
        <f>'2012-2013'!E191</f>
        <v>0</v>
      </c>
      <c r="F191" s="42">
        <f ca="1">IF('Salary and Rating'!G192=1,VLOOKUP(D191,'Attrition Probabilities'!$A$5:$E$45,2,TRUE),IF('Salary and Rating'!G192=2,VLOOKUP(D191,'Attrition Probabilities'!$A$5:$E$45,3,TRUE),IF('Salary and Rating'!G192=3,VLOOKUP(D191,'Attrition Probabilities'!$A$5:$E$45,4,TRUE),IF('Salary and Rating'!G192=4,VLOOKUP(D191,'Attrition Probabilities'!$A$5:$E$45,5,TRUE),0))))</f>
        <v>0</v>
      </c>
      <c r="G191" s="5">
        <f t="shared" ca="1" si="12"/>
        <v>0</v>
      </c>
      <c r="H191" s="5">
        <f t="shared" ca="1" si="13"/>
        <v>0</v>
      </c>
      <c r="I191" s="5">
        <f ca="1">IF(E191=0,0,IF(RAND()&lt;'Demand Component Probability'!$B$4,1,0))</f>
        <v>0</v>
      </c>
      <c r="J191" s="5">
        <f ca="1">IF(E191=0,0,IF(RAND()&lt;'Demand Component Probability'!$B$6,1,0))</f>
        <v>0</v>
      </c>
      <c r="K191" s="5">
        <f ca="1">'Salary and Rating'!M192</f>
        <v>0</v>
      </c>
      <c r="L191" s="5">
        <f ca="1">IFERROR(IF(VLOOKUP(K191,Inputs!$A$20:$G$29,3,FALSE)="Stipend Award",VLOOKUP(K191,Inputs!$A$7:$G$16,3,FALSE),0),0)</f>
        <v>0</v>
      </c>
      <c r="M191" s="5">
        <f ca="1">IFERROR(IF(VLOOKUP(K191,Inputs!$A$20:$G$29,4,FALSE)="Stipend Award",VLOOKUP(K191,Inputs!$A$7:$G$16,4,FALSE),0),0)</f>
        <v>0</v>
      </c>
      <c r="N191" s="5">
        <f ca="1">IFERROR(IF(H191=1,IF(VLOOKUP(K191,Inputs!$A$20:$G$29,5,FALSE)="Stipend Award",VLOOKUP(K191,Inputs!$A$7:$G$16,5,FALSE),0),0),0)</f>
        <v>0</v>
      </c>
      <c r="O191" s="5">
        <f ca="1">IFERROR(IF(I191=1,IF(VLOOKUP(K191,Inputs!$A$20:$G$29,6,FALSE)="Stipend Award",VLOOKUP(K191,Inputs!$A$7:$G$16,6,FALSE),0),0),0)</f>
        <v>0</v>
      </c>
      <c r="P191" s="5">
        <f ca="1">IFERROR(IF(J191=1,IF(VLOOKUP(K191,Inputs!$A$20:$G$29,7,FALSE)="Stipend Award",VLOOKUP(K191,Inputs!$A$7:$G$16,7,FALSE),0),0),0)</f>
        <v>0</v>
      </c>
      <c r="Q191" s="5">
        <f ca="1">IFERROR(IF(VLOOKUP(K191,Inputs!$A$20:$G$29,3,FALSE)="Base Increase",VLOOKUP(K191,Inputs!$A$7:$G$16,3,FALSE),0),0)</f>
        <v>0</v>
      </c>
      <c r="R191" s="5">
        <f ca="1">IFERROR(IF(VLOOKUP(K191,Inputs!$A$20:$G$29,4,FALSE)="Base Increase",VLOOKUP(K191,Inputs!$A$7:$G$16,4,FALSE),0),0)</f>
        <v>0</v>
      </c>
      <c r="S191" s="5">
        <f ca="1">IFERROR(IF(H191=1,IF(VLOOKUP(K191,Inputs!$A$20:$G$29,5,FALSE)="Base Increase",VLOOKUP(K191,Inputs!$A$7:$G$16,5,FALSE),0),0),0)</f>
        <v>0</v>
      </c>
      <c r="T191" s="5">
        <f ca="1">IFERROR(IF(I191=1,IF(VLOOKUP(K191,Inputs!$A$20:$G$29,6,FALSE)="Base Increase",VLOOKUP(K191,Inputs!$A$7:$G$16,6,FALSE),0),0),0)</f>
        <v>0</v>
      </c>
      <c r="U191" s="5">
        <f ca="1">IFERROR(IF(J191=1,IF(VLOOKUP(K191,Inputs!$A$20:$G$29,7,FALSE)="Base Increase",VLOOKUP(K191,Inputs!$A$7:$G$16,7,FALSE),0),0),0)</f>
        <v>0</v>
      </c>
      <c r="V191" s="5">
        <f t="shared" ca="1" si="14"/>
        <v>0</v>
      </c>
      <c r="W191" s="5">
        <f t="shared" ca="1" si="15"/>
        <v>0</v>
      </c>
      <c r="X191" s="5">
        <f t="shared" ca="1" si="16"/>
        <v>0</v>
      </c>
      <c r="Y191" s="5">
        <f t="shared" ca="1" si="17"/>
        <v>0</v>
      </c>
      <c r="Z191" s="5">
        <f ca="1">IF(AND(K191&lt;=4,X191&gt;Inputs!$B$32),MAX(C191,Inputs!$B$32),X191)</f>
        <v>0</v>
      </c>
      <c r="AA191" s="5">
        <f ca="1">IF(AND(K191&lt;=4,Y191&gt;Inputs!$B$32),MAX(C191,Inputs!$B$32),Y191)</f>
        <v>0</v>
      </c>
      <c r="AB191" s="5">
        <f ca="1">IF(AND(K191&lt;=7,Z191&gt;Inputs!$B$33),MAX(C191,Inputs!$B$33),Z191)</f>
        <v>0</v>
      </c>
      <c r="AC191" s="5">
        <f ca="1">IF(Y191&gt;Inputs!$B$34,Inputs!$B$34,AA191)</f>
        <v>0</v>
      </c>
      <c r="AD191" s="5">
        <f ca="1">IF(AB191&gt;Inputs!$B$34,Inputs!$B$34,AB191)</f>
        <v>0</v>
      </c>
      <c r="AE191" s="5">
        <f ca="1">IF(AC191&gt;Inputs!$B$34,Inputs!$B$34,AC191)</f>
        <v>0</v>
      </c>
      <c r="AF191" s="11">
        <f ca="1">IF(AND(E191=1,G191=0),Inputs!$B$3,AD191)</f>
        <v>0</v>
      </c>
      <c r="AG191" s="11">
        <f ca="1">IF(AND(E191=1,G191=0),Inputs!$B$3,AE191)</f>
        <v>0</v>
      </c>
    </row>
    <row r="192" spans="1:33" x14ac:dyDescent="0.25">
      <c r="A192" s="1">
        <f>'Salary and Rating'!A193</f>
        <v>0</v>
      </c>
      <c r="B192" s="1">
        <f>'Salary and Rating'!B193</f>
        <v>0</v>
      </c>
      <c r="C192" s="13">
        <f ca="1">'2013-2014'!AF192</f>
        <v>0</v>
      </c>
      <c r="D192" s="44">
        <f ca="1">IF('2013-2014'!G192=0,0,'2013-2014'!D192+1)</f>
        <v>0</v>
      </c>
      <c r="E192" s="5">
        <f>'2012-2013'!E192</f>
        <v>0</v>
      </c>
      <c r="F192" s="42">
        <f ca="1">IF('Salary and Rating'!G193=1,VLOOKUP(D192,'Attrition Probabilities'!$A$5:$E$45,2,TRUE),IF('Salary and Rating'!G193=2,VLOOKUP(D192,'Attrition Probabilities'!$A$5:$E$45,3,TRUE),IF('Salary and Rating'!G193=3,VLOOKUP(D192,'Attrition Probabilities'!$A$5:$E$45,4,TRUE),IF('Salary and Rating'!G193=4,VLOOKUP(D192,'Attrition Probabilities'!$A$5:$E$45,5,TRUE),0))))</f>
        <v>0</v>
      </c>
      <c r="G192" s="5">
        <f t="shared" ca="1" si="12"/>
        <v>0</v>
      </c>
      <c r="H192" s="5">
        <f t="shared" ca="1" si="13"/>
        <v>0</v>
      </c>
      <c r="I192" s="5">
        <f ca="1">IF(E192=0,0,IF(RAND()&lt;'Demand Component Probability'!$B$4,1,0))</f>
        <v>0</v>
      </c>
      <c r="J192" s="5">
        <f ca="1">IF(E192=0,0,IF(RAND()&lt;'Demand Component Probability'!$B$6,1,0))</f>
        <v>0</v>
      </c>
      <c r="K192" s="5">
        <f ca="1">'Salary and Rating'!M193</f>
        <v>0</v>
      </c>
      <c r="L192" s="5">
        <f ca="1">IFERROR(IF(VLOOKUP(K192,Inputs!$A$20:$G$29,3,FALSE)="Stipend Award",VLOOKUP(K192,Inputs!$A$7:$G$16,3,FALSE),0),0)</f>
        <v>0</v>
      </c>
      <c r="M192" s="5">
        <f ca="1">IFERROR(IF(VLOOKUP(K192,Inputs!$A$20:$G$29,4,FALSE)="Stipend Award",VLOOKUP(K192,Inputs!$A$7:$G$16,4,FALSE),0),0)</f>
        <v>0</v>
      </c>
      <c r="N192" s="5">
        <f ca="1">IFERROR(IF(H192=1,IF(VLOOKUP(K192,Inputs!$A$20:$G$29,5,FALSE)="Stipend Award",VLOOKUP(K192,Inputs!$A$7:$G$16,5,FALSE),0),0),0)</f>
        <v>0</v>
      </c>
      <c r="O192" s="5">
        <f ca="1">IFERROR(IF(I192=1,IF(VLOOKUP(K192,Inputs!$A$20:$G$29,6,FALSE)="Stipend Award",VLOOKUP(K192,Inputs!$A$7:$G$16,6,FALSE),0),0),0)</f>
        <v>0</v>
      </c>
      <c r="P192" s="5">
        <f ca="1">IFERROR(IF(J192=1,IF(VLOOKUP(K192,Inputs!$A$20:$G$29,7,FALSE)="Stipend Award",VLOOKUP(K192,Inputs!$A$7:$G$16,7,FALSE),0),0),0)</f>
        <v>0</v>
      </c>
      <c r="Q192" s="5">
        <f ca="1">IFERROR(IF(VLOOKUP(K192,Inputs!$A$20:$G$29,3,FALSE)="Base Increase",VLOOKUP(K192,Inputs!$A$7:$G$16,3,FALSE),0),0)</f>
        <v>0</v>
      </c>
      <c r="R192" s="5">
        <f ca="1">IFERROR(IF(VLOOKUP(K192,Inputs!$A$20:$G$29,4,FALSE)="Base Increase",VLOOKUP(K192,Inputs!$A$7:$G$16,4,FALSE),0),0)</f>
        <v>0</v>
      </c>
      <c r="S192" s="5">
        <f ca="1">IFERROR(IF(H192=1,IF(VLOOKUP(K192,Inputs!$A$20:$G$29,5,FALSE)="Base Increase",VLOOKUP(K192,Inputs!$A$7:$G$16,5,FALSE),0),0),0)</f>
        <v>0</v>
      </c>
      <c r="T192" s="5">
        <f ca="1">IFERROR(IF(I192=1,IF(VLOOKUP(K192,Inputs!$A$20:$G$29,6,FALSE)="Base Increase",VLOOKUP(K192,Inputs!$A$7:$G$16,6,FALSE),0),0),0)</f>
        <v>0</v>
      </c>
      <c r="U192" s="5">
        <f ca="1">IFERROR(IF(J192=1,IF(VLOOKUP(K192,Inputs!$A$20:$G$29,7,FALSE)="Base Increase",VLOOKUP(K192,Inputs!$A$7:$G$16,7,FALSE),0),0),0)</f>
        <v>0</v>
      </c>
      <c r="V192" s="5">
        <f t="shared" ca="1" si="14"/>
        <v>0</v>
      </c>
      <c r="W192" s="5">
        <f t="shared" ca="1" si="15"/>
        <v>0</v>
      </c>
      <c r="X192" s="5">
        <f t="shared" ca="1" si="16"/>
        <v>0</v>
      </c>
      <c r="Y192" s="5">
        <f t="shared" ca="1" si="17"/>
        <v>0</v>
      </c>
      <c r="Z192" s="5">
        <f ca="1">IF(AND(K192&lt;=4,X192&gt;Inputs!$B$32),MAX(C192,Inputs!$B$32),X192)</f>
        <v>0</v>
      </c>
      <c r="AA192" s="5">
        <f ca="1">IF(AND(K192&lt;=4,Y192&gt;Inputs!$B$32),MAX(C192,Inputs!$B$32),Y192)</f>
        <v>0</v>
      </c>
      <c r="AB192" s="5">
        <f ca="1">IF(AND(K192&lt;=7,Z192&gt;Inputs!$B$33),MAX(C192,Inputs!$B$33),Z192)</f>
        <v>0</v>
      </c>
      <c r="AC192" s="5">
        <f ca="1">IF(Y192&gt;Inputs!$B$34,Inputs!$B$34,AA192)</f>
        <v>0</v>
      </c>
      <c r="AD192" s="5">
        <f ca="1">IF(AB192&gt;Inputs!$B$34,Inputs!$B$34,AB192)</f>
        <v>0</v>
      </c>
      <c r="AE192" s="5">
        <f ca="1">IF(AC192&gt;Inputs!$B$34,Inputs!$B$34,AC192)</f>
        <v>0</v>
      </c>
      <c r="AF192" s="11">
        <f ca="1">IF(AND(E192=1,G192=0),Inputs!$B$3,AD192)</f>
        <v>0</v>
      </c>
      <c r="AG192" s="11">
        <f ca="1">IF(AND(E192=1,G192=0),Inputs!$B$3,AE192)</f>
        <v>0</v>
      </c>
    </row>
    <row r="193" spans="1:33" x14ac:dyDescent="0.25">
      <c r="A193" s="1">
        <f>'Salary and Rating'!A194</f>
        <v>0</v>
      </c>
      <c r="B193" s="1">
        <f>'Salary and Rating'!B194</f>
        <v>0</v>
      </c>
      <c r="C193" s="13">
        <f ca="1">'2013-2014'!AF193</f>
        <v>0</v>
      </c>
      <c r="D193" s="44">
        <f ca="1">IF('2013-2014'!G193=0,0,'2013-2014'!D193+1)</f>
        <v>0</v>
      </c>
      <c r="E193" s="5">
        <f>'2012-2013'!E193</f>
        <v>0</v>
      </c>
      <c r="F193" s="42">
        <f ca="1">IF('Salary and Rating'!G194=1,VLOOKUP(D193,'Attrition Probabilities'!$A$5:$E$45,2,TRUE),IF('Salary and Rating'!G194=2,VLOOKUP(D193,'Attrition Probabilities'!$A$5:$E$45,3,TRUE),IF('Salary and Rating'!G194=3,VLOOKUP(D193,'Attrition Probabilities'!$A$5:$E$45,4,TRUE),IF('Salary and Rating'!G194=4,VLOOKUP(D193,'Attrition Probabilities'!$A$5:$E$45,5,TRUE),0))))</f>
        <v>0</v>
      </c>
      <c r="G193" s="5">
        <f t="shared" ca="1" si="12"/>
        <v>0</v>
      </c>
      <c r="H193" s="5">
        <f t="shared" ca="1" si="13"/>
        <v>0</v>
      </c>
      <c r="I193" s="5">
        <f ca="1">IF(E193=0,0,IF(RAND()&lt;'Demand Component Probability'!$B$4,1,0))</f>
        <v>0</v>
      </c>
      <c r="J193" s="5">
        <f ca="1">IF(E193=0,0,IF(RAND()&lt;'Demand Component Probability'!$B$6,1,0))</f>
        <v>0</v>
      </c>
      <c r="K193" s="5">
        <f ca="1">'Salary and Rating'!M194</f>
        <v>0</v>
      </c>
      <c r="L193" s="5">
        <f ca="1">IFERROR(IF(VLOOKUP(K193,Inputs!$A$20:$G$29,3,FALSE)="Stipend Award",VLOOKUP(K193,Inputs!$A$7:$G$16,3,FALSE),0),0)</f>
        <v>0</v>
      </c>
      <c r="M193" s="5">
        <f ca="1">IFERROR(IF(VLOOKUP(K193,Inputs!$A$20:$G$29,4,FALSE)="Stipend Award",VLOOKUP(K193,Inputs!$A$7:$G$16,4,FALSE),0),0)</f>
        <v>0</v>
      </c>
      <c r="N193" s="5">
        <f ca="1">IFERROR(IF(H193=1,IF(VLOOKUP(K193,Inputs!$A$20:$G$29,5,FALSE)="Stipend Award",VLOOKUP(K193,Inputs!$A$7:$G$16,5,FALSE),0),0),0)</f>
        <v>0</v>
      </c>
      <c r="O193" s="5">
        <f ca="1">IFERROR(IF(I193=1,IF(VLOOKUP(K193,Inputs!$A$20:$G$29,6,FALSE)="Stipend Award",VLOOKUP(K193,Inputs!$A$7:$G$16,6,FALSE),0),0),0)</f>
        <v>0</v>
      </c>
      <c r="P193" s="5">
        <f ca="1">IFERROR(IF(J193=1,IF(VLOOKUP(K193,Inputs!$A$20:$G$29,7,FALSE)="Stipend Award",VLOOKUP(K193,Inputs!$A$7:$G$16,7,FALSE),0),0),0)</f>
        <v>0</v>
      </c>
      <c r="Q193" s="5">
        <f ca="1">IFERROR(IF(VLOOKUP(K193,Inputs!$A$20:$G$29,3,FALSE)="Base Increase",VLOOKUP(K193,Inputs!$A$7:$G$16,3,FALSE),0),0)</f>
        <v>0</v>
      </c>
      <c r="R193" s="5">
        <f ca="1">IFERROR(IF(VLOOKUP(K193,Inputs!$A$20:$G$29,4,FALSE)="Base Increase",VLOOKUP(K193,Inputs!$A$7:$G$16,4,FALSE),0),0)</f>
        <v>0</v>
      </c>
      <c r="S193" s="5">
        <f ca="1">IFERROR(IF(H193=1,IF(VLOOKUP(K193,Inputs!$A$20:$G$29,5,FALSE)="Base Increase",VLOOKUP(K193,Inputs!$A$7:$G$16,5,FALSE),0),0),0)</f>
        <v>0</v>
      </c>
      <c r="T193" s="5">
        <f ca="1">IFERROR(IF(I193=1,IF(VLOOKUP(K193,Inputs!$A$20:$G$29,6,FALSE)="Base Increase",VLOOKUP(K193,Inputs!$A$7:$G$16,6,FALSE),0),0),0)</f>
        <v>0</v>
      </c>
      <c r="U193" s="5">
        <f ca="1">IFERROR(IF(J193=1,IF(VLOOKUP(K193,Inputs!$A$20:$G$29,7,FALSE)="Base Increase",VLOOKUP(K193,Inputs!$A$7:$G$16,7,FALSE),0),0),0)</f>
        <v>0</v>
      </c>
      <c r="V193" s="5">
        <f t="shared" ca="1" si="14"/>
        <v>0</v>
      </c>
      <c r="W193" s="5">
        <f t="shared" ca="1" si="15"/>
        <v>0</v>
      </c>
      <c r="X193" s="5">
        <f t="shared" ca="1" si="16"/>
        <v>0</v>
      </c>
      <c r="Y193" s="5">
        <f t="shared" ca="1" si="17"/>
        <v>0</v>
      </c>
      <c r="Z193" s="5">
        <f ca="1">IF(AND(K193&lt;=4,X193&gt;Inputs!$B$32),MAX(C193,Inputs!$B$32),X193)</f>
        <v>0</v>
      </c>
      <c r="AA193" s="5">
        <f ca="1">IF(AND(K193&lt;=4,Y193&gt;Inputs!$B$32),MAX(C193,Inputs!$B$32),Y193)</f>
        <v>0</v>
      </c>
      <c r="AB193" s="5">
        <f ca="1">IF(AND(K193&lt;=7,Z193&gt;Inputs!$B$33),MAX(C193,Inputs!$B$33),Z193)</f>
        <v>0</v>
      </c>
      <c r="AC193" s="5">
        <f ca="1">IF(Y193&gt;Inputs!$B$34,Inputs!$B$34,AA193)</f>
        <v>0</v>
      </c>
      <c r="AD193" s="5">
        <f ca="1">IF(AB193&gt;Inputs!$B$34,Inputs!$B$34,AB193)</f>
        <v>0</v>
      </c>
      <c r="AE193" s="5">
        <f ca="1">IF(AC193&gt;Inputs!$B$34,Inputs!$B$34,AC193)</f>
        <v>0</v>
      </c>
      <c r="AF193" s="11">
        <f ca="1">IF(AND(E193=1,G193=0),Inputs!$B$3,AD193)</f>
        <v>0</v>
      </c>
      <c r="AG193" s="11">
        <f ca="1">IF(AND(E193=1,G193=0),Inputs!$B$3,AE193)</f>
        <v>0</v>
      </c>
    </row>
    <row r="194" spans="1:33" x14ac:dyDescent="0.25">
      <c r="A194" s="1">
        <f>'Salary and Rating'!A195</f>
        <v>0</v>
      </c>
      <c r="B194" s="1">
        <f>'Salary and Rating'!B195</f>
        <v>0</v>
      </c>
      <c r="C194" s="13">
        <f ca="1">'2013-2014'!AF194</f>
        <v>0</v>
      </c>
      <c r="D194" s="44">
        <f ca="1">IF('2013-2014'!G194=0,0,'2013-2014'!D194+1)</f>
        <v>0</v>
      </c>
      <c r="E194" s="5">
        <f>'2012-2013'!E194</f>
        <v>0</v>
      </c>
      <c r="F194" s="42">
        <f ca="1">IF('Salary and Rating'!G195=1,VLOOKUP(D194,'Attrition Probabilities'!$A$5:$E$45,2,TRUE),IF('Salary and Rating'!G195=2,VLOOKUP(D194,'Attrition Probabilities'!$A$5:$E$45,3,TRUE),IF('Salary and Rating'!G195=3,VLOOKUP(D194,'Attrition Probabilities'!$A$5:$E$45,4,TRUE),IF('Salary and Rating'!G195=4,VLOOKUP(D194,'Attrition Probabilities'!$A$5:$E$45,5,TRUE),0))))</f>
        <v>0</v>
      </c>
      <c r="G194" s="5">
        <f t="shared" ca="1" si="12"/>
        <v>0</v>
      </c>
      <c r="H194" s="5">
        <f t="shared" ca="1" si="13"/>
        <v>0</v>
      </c>
      <c r="I194" s="5">
        <f ca="1">IF(E194=0,0,IF(RAND()&lt;'Demand Component Probability'!$B$4,1,0))</f>
        <v>0</v>
      </c>
      <c r="J194" s="5">
        <f ca="1">IF(E194=0,0,IF(RAND()&lt;'Demand Component Probability'!$B$6,1,0))</f>
        <v>0</v>
      </c>
      <c r="K194" s="5">
        <f ca="1">'Salary and Rating'!M195</f>
        <v>0</v>
      </c>
      <c r="L194" s="5">
        <f ca="1">IFERROR(IF(VLOOKUP(K194,Inputs!$A$20:$G$29,3,FALSE)="Stipend Award",VLOOKUP(K194,Inputs!$A$7:$G$16,3,FALSE),0),0)</f>
        <v>0</v>
      </c>
      <c r="M194" s="5">
        <f ca="1">IFERROR(IF(VLOOKUP(K194,Inputs!$A$20:$G$29,4,FALSE)="Stipend Award",VLOOKUP(K194,Inputs!$A$7:$G$16,4,FALSE),0),0)</f>
        <v>0</v>
      </c>
      <c r="N194" s="5">
        <f ca="1">IFERROR(IF(H194=1,IF(VLOOKUP(K194,Inputs!$A$20:$G$29,5,FALSE)="Stipend Award",VLOOKUP(K194,Inputs!$A$7:$G$16,5,FALSE),0),0),0)</f>
        <v>0</v>
      </c>
      <c r="O194" s="5">
        <f ca="1">IFERROR(IF(I194=1,IF(VLOOKUP(K194,Inputs!$A$20:$G$29,6,FALSE)="Stipend Award",VLOOKUP(K194,Inputs!$A$7:$G$16,6,FALSE),0),0),0)</f>
        <v>0</v>
      </c>
      <c r="P194" s="5">
        <f ca="1">IFERROR(IF(J194=1,IF(VLOOKUP(K194,Inputs!$A$20:$G$29,7,FALSE)="Stipend Award",VLOOKUP(K194,Inputs!$A$7:$G$16,7,FALSE),0),0),0)</f>
        <v>0</v>
      </c>
      <c r="Q194" s="5">
        <f ca="1">IFERROR(IF(VLOOKUP(K194,Inputs!$A$20:$G$29,3,FALSE)="Base Increase",VLOOKUP(K194,Inputs!$A$7:$G$16,3,FALSE),0),0)</f>
        <v>0</v>
      </c>
      <c r="R194" s="5">
        <f ca="1">IFERROR(IF(VLOOKUP(K194,Inputs!$A$20:$G$29,4,FALSE)="Base Increase",VLOOKUP(K194,Inputs!$A$7:$G$16,4,FALSE),0),0)</f>
        <v>0</v>
      </c>
      <c r="S194" s="5">
        <f ca="1">IFERROR(IF(H194=1,IF(VLOOKUP(K194,Inputs!$A$20:$G$29,5,FALSE)="Base Increase",VLOOKUP(K194,Inputs!$A$7:$G$16,5,FALSE),0),0),0)</f>
        <v>0</v>
      </c>
      <c r="T194" s="5">
        <f ca="1">IFERROR(IF(I194=1,IF(VLOOKUP(K194,Inputs!$A$20:$G$29,6,FALSE)="Base Increase",VLOOKUP(K194,Inputs!$A$7:$G$16,6,FALSE),0),0),0)</f>
        <v>0</v>
      </c>
      <c r="U194" s="5">
        <f ca="1">IFERROR(IF(J194=1,IF(VLOOKUP(K194,Inputs!$A$20:$G$29,7,FALSE)="Base Increase",VLOOKUP(K194,Inputs!$A$7:$G$16,7,FALSE),0),0),0)</f>
        <v>0</v>
      </c>
      <c r="V194" s="5">
        <f t="shared" ca="1" si="14"/>
        <v>0</v>
      </c>
      <c r="W194" s="5">
        <f t="shared" ca="1" si="15"/>
        <v>0</v>
      </c>
      <c r="X194" s="5">
        <f t="shared" ca="1" si="16"/>
        <v>0</v>
      </c>
      <c r="Y194" s="5">
        <f t="shared" ca="1" si="17"/>
        <v>0</v>
      </c>
      <c r="Z194" s="5">
        <f ca="1">IF(AND(K194&lt;=4,X194&gt;Inputs!$B$32),MAX(C194,Inputs!$B$32),X194)</f>
        <v>0</v>
      </c>
      <c r="AA194" s="5">
        <f ca="1">IF(AND(K194&lt;=4,Y194&gt;Inputs!$B$32),MAX(C194,Inputs!$B$32),Y194)</f>
        <v>0</v>
      </c>
      <c r="AB194" s="5">
        <f ca="1">IF(AND(K194&lt;=7,Z194&gt;Inputs!$B$33),MAX(C194,Inputs!$B$33),Z194)</f>
        <v>0</v>
      </c>
      <c r="AC194" s="5">
        <f ca="1">IF(Y194&gt;Inputs!$B$34,Inputs!$B$34,AA194)</f>
        <v>0</v>
      </c>
      <c r="AD194" s="5">
        <f ca="1">IF(AB194&gt;Inputs!$B$34,Inputs!$B$34,AB194)</f>
        <v>0</v>
      </c>
      <c r="AE194" s="5">
        <f ca="1">IF(AC194&gt;Inputs!$B$34,Inputs!$B$34,AC194)</f>
        <v>0</v>
      </c>
      <c r="AF194" s="11">
        <f ca="1">IF(AND(E194=1,G194=0),Inputs!$B$3,AD194)</f>
        <v>0</v>
      </c>
      <c r="AG194" s="11">
        <f ca="1">IF(AND(E194=1,G194=0),Inputs!$B$3,AE194)</f>
        <v>0</v>
      </c>
    </row>
    <row r="195" spans="1:33" x14ac:dyDescent="0.25">
      <c r="A195" s="1">
        <f>'Salary and Rating'!A196</f>
        <v>0</v>
      </c>
      <c r="B195" s="1">
        <f>'Salary and Rating'!B196</f>
        <v>0</v>
      </c>
      <c r="C195" s="13">
        <f ca="1">'2013-2014'!AF195</f>
        <v>0</v>
      </c>
      <c r="D195" s="44">
        <f ca="1">IF('2013-2014'!G195=0,0,'2013-2014'!D195+1)</f>
        <v>0</v>
      </c>
      <c r="E195" s="5">
        <f>'2012-2013'!E195</f>
        <v>0</v>
      </c>
      <c r="F195" s="42">
        <f ca="1">IF('Salary and Rating'!G196=1,VLOOKUP(D195,'Attrition Probabilities'!$A$5:$E$45,2,TRUE),IF('Salary and Rating'!G196=2,VLOOKUP(D195,'Attrition Probabilities'!$A$5:$E$45,3,TRUE),IF('Salary and Rating'!G196=3,VLOOKUP(D195,'Attrition Probabilities'!$A$5:$E$45,4,TRUE),IF('Salary and Rating'!G196=4,VLOOKUP(D195,'Attrition Probabilities'!$A$5:$E$45,5,TRUE),0))))</f>
        <v>0</v>
      </c>
      <c r="G195" s="5">
        <f t="shared" ca="1" si="12"/>
        <v>0</v>
      </c>
      <c r="H195" s="5">
        <f t="shared" ca="1" si="13"/>
        <v>0</v>
      </c>
      <c r="I195" s="5">
        <f ca="1">IF(E195=0,0,IF(RAND()&lt;'Demand Component Probability'!$B$4,1,0))</f>
        <v>0</v>
      </c>
      <c r="J195" s="5">
        <f ca="1">IF(E195=0,0,IF(RAND()&lt;'Demand Component Probability'!$B$6,1,0))</f>
        <v>0</v>
      </c>
      <c r="K195" s="5">
        <f ca="1">'Salary and Rating'!M196</f>
        <v>0</v>
      </c>
      <c r="L195" s="5">
        <f ca="1">IFERROR(IF(VLOOKUP(K195,Inputs!$A$20:$G$29,3,FALSE)="Stipend Award",VLOOKUP(K195,Inputs!$A$7:$G$16,3,FALSE),0),0)</f>
        <v>0</v>
      </c>
      <c r="M195" s="5">
        <f ca="1">IFERROR(IF(VLOOKUP(K195,Inputs!$A$20:$G$29,4,FALSE)="Stipend Award",VLOOKUP(K195,Inputs!$A$7:$G$16,4,FALSE),0),0)</f>
        <v>0</v>
      </c>
      <c r="N195" s="5">
        <f ca="1">IFERROR(IF(H195=1,IF(VLOOKUP(K195,Inputs!$A$20:$G$29,5,FALSE)="Stipend Award",VLOOKUP(K195,Inputs!$A$7:$G$16,5,FALSE),0),0),0)</f>
        <v>0</v>
      </c>
      <c r="O195" s="5">
        <f ca="1">IFERROR(IF(I195=1,IF(VLOOKUP(K195,Inputs!$A$20:$G$29,6,FALSE)="Stipend Award",VLOOKUP(K195,Inputs!$A$7:$G$16,6,FALSE),0),0),0)</f>
        <v>0</v>
      </c>
      <c r="P195" s="5">
        <f ca="1">IFERROR(IF(J195=1,IF(VLOOKUP(K195,Inputs!$A$20:$G$29,7,FALSE)="Stipend Award",VLOOKUP(K195,Inputs!$A$7:$G$16,7,FALSE),0),0),0)</f>
        <v>0</v>
      </c>
      <c r="Q195" s="5">
        <f ca="1">IFERROR(IF(VLOOKUP(K195,Inputs!$A$20:$G$29,3,FALSE)="Base Increase",VLOOKUP(K195,Inputs!$A$7:$G$16,3,FALSE),0),0)</f>
        <v>0</v>
      </c>
      <c r="R195" s="5">
        <f ca="1">IFERROR(IF(VLOOKUP(K195,Inputs!$A$20:$G$29,4,FALSE)="Base Increase",VLOOKUP(K195,Inputs!$A$7:$G$16,4,FALSE),0),0)</f>
        <v>0</v>
      </c>
      <c r="S195" s="5">
        <f ca="1">IFERROR(IF(H195=1,IF(VLOOKUP(K195,Inputs!$A$20:$G$29,5,FALSE)="Base Increase",VLOOKUP(K195,Inputs!$A$7:$G$16,5,FALSE),0),0),0)</f>
        <v>0</v>
      </c>
      <c r="T195" s="5">
        <f ca="1">IFERROR(IF(I195=1,IF(VLOOKUP(K195,Inputs!$A$20:$G$29,6,FALSE)="Base Increase",VLOOKUP(K195,Inputs!$A$7:$G$16,6,FALSE),0),0),0)</f>
        <v>0</v>
      </c>
      <c r="U195" s="5">
        <f ca="1">IFERROR(IF(J195=1,IF(VLOOKUP(K195,Inputs!$A$20:$G$29,7,FALSE)="Base Increase",VLOOKUP(K195,Inputs!$A$7:$G$16,7,FALSE),0),0),0)</f>
        <v>0</v>
      </c>
      <c r="V195" s="5">
        <f t="shared" ca="1" si="14"/>
        <v>0</v>
      </c>
      <c r="W195" s="5">
        <f t="shared" ca="1" si="15"/>
        <v>0</v>
      </c>
      <c r="X195" s="5">
        <f t="shared" ca="1" si="16"/>
        <v>0</v>
      </c>
      <c r="Y195" s="5">
        <f t="shared" ca="1" si="17"/>
        <v>0</v>
      </c>
      <c r="Z195" s="5">
        <f ca="1">IF(AND(K195&lt;=4,X195&gt;Inputs!$B$32),MAX(C195,Inputs!$B$32),X195)</f>
        <v>0</v>
      </c>
      <c r="AA195" s="5">
        <f ca="1">IF(AND(K195&lt;=4,Y195&gt;Inputs!$B$32),MAX(C195,Inputs!$B$32),Y195)</f>
        <v>0</v>
      </c>
      <c r="AB195" s="5">
        <f ca="1">IF(AND(K195&lt;=7,Z195&gt;Inputs!$B$33),MAX(C195,Inputs!$B$33),Z195)</f>
        <v>0</v>
      </c>
      <c r="AC195" s="5">
        <f ca="1">IF(Y195&gt;Inputs!$B$34,Inputs!$B$34,AA195)</f>
        <v>0</v>
      </c>
      <c r="AD195" s="5">
        <f ca="1">IF(AB195&gt;Inputs!$B$34,Inputs!$B$34,AB195)</f>
        <v>0</v>
      </c>
      <c r="AE195" s="5">
        <f ca="1">IF(AC195&gt;Inputs!$B$34,Inputs!$B$34,AC195)</f>
        <v>0</v>
      </c>
      <c r="AF195" s="11">
        <f ca="1">IF(AND(E195=1,G195=0),Inputs!$B$3,AD195)</f>
        <v>0</v>
      </c>
      <c r="AG195" s="11">
        <f ca="1">IF(AND(E195=1,G195=0),Inputs!$B$3,AE195)</f>
        <v>0</v>
      </c>
    </row>
    <row r="196" spans="1:33" x14ac:dyDescent="0.25">
      <c r="A196" s="1">
        <f>'Salary and Rating'!A197</f>
        <v>0</v>
      </c>
      <c r="B196" s="1">
        <f>'Salary and Rating'!B197</f>
        <v>0</v>
      </c>
      <c r="C196" s="13">
        <f ca="1">'2013-2014'!AF196</f>
        <v>0</v>
      </c>
      <c r="D196" s="44">
        <f ca="1">IF('2013-2014'!G196=0,0,'2013-2014'!D196+1)</f>
        <v>0</v>
      </c>
      <c r="E196" s="5">
        <f>'2012-2013'!E196</f>
        <v>0</v>
      </c>
      <c r="F196" s="42">
        <f ca="1">IF('Salary and Rating'!G197=1,VLOOKUP(D196,'Attrition Probabilities'!$A$5:$E$45,2,TRUE),IF('Salary and Rating'!G197=2,VLOOKUP(D196,'Attrition Probabilities'!$A$5:$E$45,3,TRUE),IF('Salary and Rating'!G197=3,VLOOKUP(D196,'Attrition Probabilities'!$A$5:$E$45,4,TRUE),IF('Salary and Rating'!G197=4,VLOOKUP(D196,'Attrition Probabilities'!$A$5:$E$45,5,TRUE),0))))</f>
        <v>0</v>
      </c>
      <c r="G196" s="5">
        <f t="shared" ca="1" si="12"/>
        <v>0</v>
      </c>
      <c r="H196" s="5">
        <f t="shared" ca="1" si="13"/>
        <v>0</v>
      </c>
      <c r="I196" s="5">
        <f ca="1">IF(E196=0,0,IF(RAND()&lt;'Demand Component Probability'!$B$4,1,0))</f>
        <v>0</v>
      </c>
      <c r="J196" s="5">
        <f ca="1">IF(E196=0,0,IF(RAND()&lt;'Demand Component Probability'!$B$6,1,0))</f>
        <v>0</v>
      </c>
      <c r="K196" s="5">
        <f ca="1">'Salary and Rating'!M197</f>
        <v>0</v>
      </c>
      <c r="L196" s="5">
        <f ca="1">IFERROR(IF(VLOOKUP(K196,Inputs!$A$20:$G$29,3,FALSE)="Stipend Award",VLOOKUP(K196,Inputs!$A$7:$G$16,3,FALSE),0),0)</f>
        <v>0</v>
      </c>
      <c r="M196" s="5">
        <f ca="1">IFERROR(IF(VLOOKUP(K196,Inputs!$A$20:$G$29,4,FALSE)="Stipend Award",VLOOKUP(K196,Inputs!$A$7:$G$16,4,FALSE),0),0)</f>
        <v>0</v>
      </c>
      <c r="N196" s="5">
        <f ca="1">IFERROR(IF(H196=1,IF(VLOOKUP(K196,Inputs!$A$20:$G$29,5,FALSE)="Stipend Award",VLOOKUP(K196,Inputs!$A$7:$G$16,5,FALSE),0),0),0)</f>
        <v>0</v>
      </c>
      <c r="O196" s="5">
        <f ca="1">IFERROR(IF(I196=1,IF(VLOOKUP(K196,Inputs!$A$20:$G$29,6,FALSE)="Stipend Award",VLOOKUP(K196,Inputs!$A$7:$G$16,6,FALSE),0),0),0)</f>
        <v>0</v>
      </c>
      <c r="P196" s="5">
        <f ca="1">IFERROR(IF(J196=1,IF(VLOOKUP(K196,Inputs!$A$20:$G$29,7,FALSE)="Stipend Award",VLOOKUP(K196,Inputs!$A$7:$G$16,7,FALSE),0),0),0)</f>
        <v>0</v>
      </c>
      <c r="Q196" s="5">
        <f ca="1">IFERROR(IF(VLOOKUP(K196,Inputs!$A$20:$G$29,3,FALSE)="Base Increase",VLOOKUP(K196,Inputs!$A$7:$G$16,3,FALSE),0),0)</f>
        <v>0</v>
      </c>
      <c r="R196" s="5">
        <f ca="1">IFERROR(IF(VLOOKUP(K196,Inputs!$A$20:$G$29,4,FALSE)="Base Increase",VLOOKUP(K196,Inputs!$A$7:$G$16,4,FALSE),0),0)</f>
        <v>0</v>
      </c>
      <c r="S196" s="5">
        <f ca="1">IFERROR(IF(H196=1,IF(VLOOKUP(K196,Inputs!$A$20:$G$29,5,FALSE)="Base Increase",VLOOKUP(K196,Inputs!$A$7:$G$16,5,FALSE),0),0),0)</f>
        <v>0</v>
      </c>
      <c r="T196" s="5">
        <f ca="1">IFERROR(IF(I196=1,IF(VLOOKUP(K196,Inputs!$A$20:$G$29,6,FALSE)="Base Increase",VLOOKUP(K196,Inputs!$A$7:$G$16,6,FALSE),0),0),0)</f>
        <v>0</v>
      </c>
      <c r="U196" s="5">
        <f ca="1">IFERROR(IF(J196=1,IF(VLOOKUP(K196,Inputs!$A$20:$G$29,7,FALSE)="Base Increase",VLOOKUP(K196,Inputs!$A$7:$G$16,7,FALSE),0),0),0)</f>
        <v>0</v>
      </c>
      <c r="V196" s="5">
        <f t="shared" ca="1" si="14"/>
        <v>0</v>
      </c>
      <c r="W196" s="5">
        <f t="shared" ca="1" si="15"/>
        <v>0</v>
      </c>
      <c r="X196" s="5">
        <f t="shared" ca="1" si="16"/>
        <v>0</v>
      </c>
      <c r="Y196" s="5">
        <f t="shared" ca="1" si="17"/>
        <v>0</v>
      </c>
      <c r="Z196" s="5">
        <f ca="1">IF(AND(K196&lt;=4,X196&gt;Inputs!$B$32),MAX(C196,Inputs!$B$32),X196)</f>
        <v>0</v>
      </c>
      <c r="AA196" s="5">
        <f ca="1">IF(AND(K196&lt;=4,Y196&gt;Inputs!$B$32),MAX(C196,Inputs!$B$32),Y196)</f>
        <v>0</v>
      </c>
      <c r="AB196" s="5">
        <f ca="1">IF(AND(K196&lt;=7,Z196&gt;Inputs!$B$33),MAX(C196,Inputs!$B$33),Z196)</f>
        <v>0</v>
      </c>
      <c r="AC196" s="5">
        <f ca="1">IF(Y196&gt;Inputs!$B$34,Inputs!$B$34,AA196)</f>
        <v>0</v>
      </c>
      <c r="AD196" s="5">
        <f ca="1">IF(AB196&gt;Inputs!$B$34,Inputs!$B$34,AB196)</f>
        <v>0</v>
      </c>
      <c r="AE196" s="5">
        <f ca="1">IF(AC196&gt;Inputs!$B$34,Inputs!$B$34,AC196)</f>
        <v>0</v>
      </c>
      <c r="AF196" s="11">
        <f ca="1">IF(AND(E196=1,G196=0),Inputs!$B$3,AD196)</f>
        <v>0</v>
      </c>
      <c r="AG196" s="11">
        <f ca="1">IF(AND(E196=1,G196=0),Inputs!$B$3,AE196)</f>
        <v>0</v>
      </c>
    </row>
    <row r="197" spans="1:33" x14ac:dyDescent="0.25">
      <c r="A197" s="1">
        <f>'Salary and Rating'!A198</f>
        <v>0</v>
      </c>
      <c r="B197" s="1">
        <f>'Salary and Rating'!B198</f>
        <v>0</v>
      </c>
      <c r="C197" s="13">
        <f ca="1">'2013-2014'!AF197</f>
        <v>0</v>
      </c>
      <c r="D197" s="44">
        <f ca="1">IF('2013-2014'!G197=0,0,'2013-2014'!D197+1)</f>
        <v>0</v>
      </c>
      <c r="E197" s="5">
        <f>'2012-2013'!E197</f>
        <v>0</v>
      </c>
      <c r="F197" s="42">
        <f ca="1">IF('Salary and Rating'!G198=1,VLOOKUP(D197,'Attrition Probabilities'!$A$5:$E$45,2,TRUE),IF('Salary and Rating'!G198=2,VLOOKUP(D197,'Attrition Probabilities'!$A$5:$E$45,3,TRUE),IF('Salary and Rating'!G198=3,VLOOKUP(D197,'Attrition Probabilities'!$A$5:$E$45,4,TRUE),IF('Salary and Rating'!G198=4,VLOOKUP(D197,'Attrition Probabilities'!$A$5:$E$45,5,TRUE),0))))</f>
        <v>0</v>
      </c>
      <c r="G197" s="5">
        <f t="shared" ref="G197:G260" ca="1" si="18">IF(E197=0,0,IF(RAND()&lt;F197,0,1))</f>
        <v>0</v>
      </c>
      <c r="H197" s="5">
        <f t="shared" ref="H197:H260" ca="1" si="19">IF(E197=0,0,IF(RAND()&lt;F197,0,1))</f>
        <v>0</v>
      </c>
      <c r="I197" s="5">
        <f ca="1">IF(E197=0,0,IF(RAND()&lt;'Demand Component Probability'!$B$4,1,0))</f>
        <v>0</v>
      </c>
      <c r="J197" s="5">
        <f ca="1">IF(E197=0,0,IF(RAND()&lt;'Demand Component Probability'!$B$6,1,0))</f>
        <v>0</v>
      </c>
      <c r="K197" s="5">
        <f ca="1">'Salary and Rating'!M198</f>
        <v>0</v>
      </c>
      <c r="L197" s="5">
        <f ca="1">IFERROR(IF(VLOOKUP(K197,Inputs!$A$20:$G$29,3,FALSE)="Stipend Award",VLOOKUP(K197,Inputs!$A$7:$G$16,3,FALSE),0),0)</f>
        <v>0</v>
      </c>
      <c r="M197" s="5">
        <f ca="1">IFERROR(IF(VLOOKUP(K197,Inputs!$A$20:$G$29,4,FALSE)="Stipend Award",VLOOKUP(K197,Inputs!$A$7:$G$16,4,FALSE),0),0)</f>
        <v>0</v>
      </c>
      <c r="N197" s="5">
        <f ca="1">IFERROR(IF(H197=1,IF(VLOOKUP(K197,Inputs!$A$20:$G$29,5,FALSE)="Stipend Award",VLOOKUP(K197,Inputs!$A$7:$G$16,5,FALSE),0),0),0)</f>
        <v>0</v>
      </c>
      <c r="O197" s="5">
        <f ca="1">IFERROR(IF(I197=1,IF(VLOOKUP(K197,Inputs!$A$20:$G$29,6,FALSE)="Stipend Award",VLOOKUP(K197,Inputs!$A$7:$G$16,6,FALSE),0),0),0)</f>
        <v>0</v>
      </c>
      <c r="P197" s="5">
        <f ca="1">IFERROR(IF(J197=1,IF(VLOOKUP(K197,Inputs!$A$20:$G$29,7,FALSE)="Stipend Award",VLOOKUP(K197,Inputs!$A$7:$G$16,7,FALSE),0),0),0)</f>
        <v>0</v>
      </c>
      <c r="Q197" s="5">
        <f ca="1">IFERROR(IF(VLOOKUP(K197,Inputs!$A$20:$G$29,3,FALSE)="Base Increase",VLOOKUP(K197,Inputs!$A$7:$G$16,3,FALSE),0),0)</f>
        <v>0</v>
      </c>
      <c r="R197" s="5">
        <f ca="1">IFERROR(IF(VLOOKUP(K197,Inputs!$A$20:$G$29,4,FALSE)="Base Increase",VLOOKUP(K197,Inputs!$A$7:$G$16,4,FALSE),0),0)</f>
        <v>0</v>
      </c>
      <c r="S197" s="5">
        <f ca="1">IFERROR(IF(H197=1,IF(VLOOKUP(K197,Inputs!$A$20:$G$29,5,FALSE)="Base Increase",VLOOKUP(K197,Inputs!$A$7:$G$16,5,FALSE),0),0),0)</f>
        <v>0</v>
      </c>
      <c r="T197" s="5">
        <f ca="1">IFERROR(IF(I197=1,IF(VLOOKUP(K197,Inputs!$A$20:$G$29,6,FALSE)="Base Increase",VLOOKUP(K197,Inputs!$A$7:$G$16,6,FALSE),0),0),0)</f>
        <v>0</v>
      </c>
      <c r="U197" s="5">
        <f ca="1">IFERROR(IF(J197=1,IF(VLOOKUP(K197,Inputs!$A$20:$G$29,7,FALSE)="Base Increase",VLOOKUP(K197,Inputs!$A$7:$G$16,7,FALSE),0),0),0)</f>
        <v>0</v>
      </c>
      <c r="V197" s="5">
        <f t="shared" ref="V197:V260" ca="1" si="20">SUM(L197:P197)</f>
        <v>0</v>
      </c>
      <c r="W197" s="5">
        <f t="shared" ref="W197:W260" ca="1" si="21">SUM(Q197:U197)</f>
        <v>0</v>
      </c>
      <c r="X197" s="5">
        <f t="shared" ref="X197:X260" ca="1" si="22">W197+C197</f>
        <v>0</v>
      </c>
      <c r="Y197" s="5">
        <f t="shared" ref="Y197:Y260" ca="1" si="23">W197+V197+C197</f>
        <v>0</v>
      </c>
      <c r="Z197" s="5">
        <f ca="1">IF(AND(K197&lt;=4,X197&gt;Inputs!$B$32),MAX(C197,Inputs!$B$32),X197)</f>
        <v>0</v>
      </c>
      <c r="AA197" s="5">
        <f ca="1">IF(AND(K197&lt;=4,Y197&gt;Inputs!$B$32),MAX(C197,Inputs!$B$32),Y197)</f>
        <v>0</v>
      </c>
      <c r="AB197" s="5">
        <f ca="1">IF(AND(K197&lt;=7,Z197&gt;Inputs!$B$33),MAX(C197,Inputs!$B$33),Z197)</f>
        <v>0</v>
      </c>
      <c r="AC197" s="5">
        <f ca="1">IF(Y197&gt;Inputs!$B$34,Inputs!$B$34,AA197)</f>
        <v>0</v>
      </c>
      <c r="AD197" s="5">
        <f ca="1">IF(AB197&gt;Inputs!$B$34,Inputs!$B$34,AB197)</f>
        <v>0</v>
      </c>
      <c r="AE197" s="5">
        <f ca="1">IF(AC197&gt;Inputs!$B$34,Inputs!$B$34,AC197)</f>
        <v>0</v>
      </c>
      <c r="AF197" s="11">
        <f ca="1">IF(AND(E197=1,G197=0),Inputs!$B$3,AD197)</f>
        <v>0</v>
      </c>
      <c r="AG197" s="11">
        <f ca="1">IF(AND(E197=1,G197=0),Inputs!$B$3,AE197)</f>
        <v>0</v>
      </c>
    </row>
    <row r="198" spans="1:33" x14ac:dyDescent="0.25">
      <c r="A198" s="1">
        <f>'Salary and Rating'!A199</f>
        <v>0</v>
      </c>
      <c r="B198" s="1">
        <f>'Salary and Rating'!B199</f>
        <v>0</v>
      </c>
      <c r="C198" s="13">
        <f ca="1">'2013-2014'!AF198</f>
        <v>0</v>
      </c>
      <c r="D198" s="44">
        <f ca="1">IF('2013-2014'!G198=0,0,'2013-2014'!D198+1)</f>
        <v>0</v>
      </c>
      <c r="E198" s="5">
        <f>'2012-2013'!E198</f>
        <v>0</v>
      </c>
      <c r="F198" s="42">
        <f ca="1">IF('Salary and Rating'!G199=1,VLOOKUP(D198,'Attrition Probabilities'!$A$5:$E$45,2,TRUE),IF('Salary and Rating'!G199=2,VLOOKUP(D198,'Attrition Probabilities'!$A$5:$E$45,3,TRUE),IF('Salary and Rating'!G199=3,VLOOKUP(D198,'Attrition Probabilities'!$A$5:$E$45,4,TRUE),IF('Salary and Rating'!G199=4,VLOOKUP(D198,'Attrition Probabilities'!$A$5:$E$45,5,TRUE),0))))</f>
        <v>0</v>
      </c>
      <c r="G198" s="5">
        <f t="shared" ca="1" si="18"/>
        <v>0</v>
      </c>
      <c r="H198" s="5">
        <f t="shared" ca="1" si="19"/>
        <v>0</v>
      </c>
      <c r="I198" s="5">
        <f ca="1">IF(E198=0,0,IF(RAND()&lt;'Demand Component Probability'!$B$4,1,0))</f>
        <v>0</v>
      </c>
      <c r="J198" s="5">
        <f ca="1">IF(E198=0,0,IF(RAND()&lt;'Demand Component Probability'!$B$6,1,0))</f>
        <v>0</v>
      </c>
      <c r="K198" s="5">
        <f ca="1">'Salary and Rating'!M199</f>
        <v>0</v>
      </c>
      <c r="L198" s="5">
        <f ca="1">IFERROR(IF(VLOOKUP(K198,Inputs!$A$20:$G$29,3,FALSE)="Stipend Award",VLOOKUP(K198,Inputs!$A$7:$G$16,3,FALSE),0),0)</f>
        <v>0</v>
      </c>
      <c r="M198" s="5">
        <f ca="1">IFERROR(IF(VLOOKUP(K198,Inputs!$A$20:$G$29,4,FALSE)="Stipend Award",VLOOKUP(K198,Inputs!$A$7:$G$16,4,FALSE),0),0)</f>
        <v>0</v>
      </c>
      <c r="N198" s="5">
        <f ca="1">IFERROR(IF(H198=1,IF(VLOOKUP(K198,Inputs!$A$20:$G$29,5,FALSE)="Stipend Award",VLOOKUP(K198,Inputs!$A$7:$G$16,5,FALSE),0),0),0)</f>
        <v>0</v>
      </c>
      <c r="O198" s="5">
        <f ca="1">IFERROR(IF(I198=1,IF(VLOOKUP(K198,Inputs!$A$20:$G$29,6,FALSE)="Stipend Award",VLOOKUP(K198,Inputs!$A$7:$G$16,6,FALSE),0),0),0)</f>
        <v>0</v>
      </c>
      <c r="P198" s="5">
        <f ca="1">IFERROR(IF(J198=1,IF(VLOOKUP(K198,Inputs!$A$20:$G$29,7,FALSE)="Stipend Award",VLOOKUP(K198,Inputs!$A$7:$G$16,7,FALSE),0),0),0)</f>
        <v>0</v>
      </c>
      <c r="Q198" s="5">
        <f ca="1">IFERROR(IF(VLOOKUP(K198,Inputs!$A$20:$G$29,3,FALSE)="Base Increase",VLOOKUP(K198,Inputs!$A$7:$G$16,3,FALSE),0),0)</f>
        <v>0</v>
      </c>
      <c r="R198" s="5">
        <f ca="1">IFERROR(IF(VLOOKUP(K198,Inputs!$A$20:$G$29,4,FALSE)="Base Increase",VLOOKUP(K198,Inputs!$A$7:$G$16,4,FALSE),0),0)</f>
        <v>0</v>
      </c>
      <c r="S198" s="5">
        <f ca="1">IFERROR(IF(H198=1,IF(VLOOKUP(K198,Inputs!$A$20:$G$29,5,FALSE)="Base Increase",VLOOKUP(K198,Inputs!$A$7:$G$16,5,FALSE),0),0),0)</f>
        <v>0</v>
      </c>
      <c r="T198" s="5">
        <f ca="1">IFERROR(IF(I198=1,IF(VLOOKUP(K198,Inputs!$A$20:$G$29,6,FALSE)="Base Increase",VLOOKUP(K198,Inputs!$A$7:$G$16,6,FALSE),0),0),0)</f>
        <v>0</v>
      </c>
      <c r="U198" s="5">
        <f ca="1">IFERROR(IF(J198=1,IF(VLOOKUP(K198,Inputs!$A$20:$G$29,7,FALSE)="Base Increase",VLOOKUP(K198,Inputs!$A$7:$G$16,7,FALSE),0),0),0)</f>
        <v>0</v>
      </c>
      <c r="V198" s="5">
        <f t="shared" ca="1" si="20"/>
        <v>0</v>
      </c>
      <c r="W198" s="5">
        <f t="shared" ca="1" si="21"/>
        <v>0</v>
      </c>
      <c r="X198" s="5">
        <f t="shared" ca="1" si="22"/>
        <v>0</v>
      </c>
      <c r="Y198" s="5">
        <f t="shared" ca="1" si="23"/>
        <v>0</v>
      </c>
      <c r="Z198" s="5">
        <f ca="1">IF(AND(K198&lt;=4,X198&gt;Inputs!$B$32),MAX(C198,Inputs!$B$32),X198)</f>
        <v>0</v>
      </c>
      <c r="AA198" s="5">
        <f ca="1">IF(AND(K198&lt;=4,Y198&gt;Inputs!$B$32),MAX(C198,Inputs!$B$32),Y198)</f>
        <v>0</v>
      </c>
      <c r="AB198" s="5">
        <f ca="1">IF(AND(K198&lt;=7,Z198&gt;Inputs!$B$33),MAX(C198,Inputs!$B$33),Z198)</f>
        <v>0</v>
      </c>
      <c r="AC198" s="5">
        <f ca="1">IF(Y198&gt;Inputs!$B$34,Inputs!$B$34,AA198)</f>
        <v>0</v>
      </c>
      <c r="AD198" s="5">
        <f ca="1">IF(AB198&gt;Inputs!$B$34,Inputs!$B$34,AB198)</f>
        <v>0</v>
      </c>
      <c r="AE198" s="5">
        <f ca="1">IF(AC198&gt;Inputs!$B$34,Inputs!$B$34,AC198)</f>
        <v>0</v>
      </c>
      <c r="AF198" s="11">
        <f ca="1">IF(AND(E198=1,G198=0),Inputs!$B$3,AD198)</f>
        <v>0</v>
      </c>
      <c r="AG198" s="11">
        <f ca="1">IF(AND(E198=1,G198=0),Inputs!$B$3,AE198)</f>
        <v>0</v>
      </c>
    </row>
    <row r="199" spans="1:33" x14ac:dyDescent="0.25">
      <c r="A199" s="1">
        <f>'Salary and Rating'!A200</f>
        <v>0</v>
      </c>
      <c r="B199" s="1">
        <f>'Salary and Rating'!B200</f>
        <v>0</v>
      </c>
      <c r="C199" s="13">
        <f ca="1">'2013-2014'!AF199</f>
        <v>0</v>
      </c>
      <c r="D199" s="44">
        <f ca="1">IF('2013-2014'!G199=0,0,'2013-2014'!D199+1)</f>
        <v>0</v>
      </c>
      <c r="E199" s="5">
        <f>'2012-2013'!E199</f>
        <v>0</v>
      </c>
      <c r="F199" s="42">
        <f ca="1">IF('Salary and Rating'!G200=1,VLOOKUP(D199,'Attrition Probabilities'!$A$5:$E$45,2,TRUE),IF('Salary and Rating'!G200=2,VLOOKUP(D199,'Attrition Probabilities'!$A$5:$E$45,3,TRUE),IF('Salary and Rating'!G200=3,VLOOKUP(D199,'Attrition Probabilities'!$A$5:$E$45,4,TRUE),IF('Salary and Rating'!G200=4,VLOOKUP(D199,'Attrition Probabilities'!$A$5:$E$45,5,TRUE),0))))</f>
        <v>0</v>
      </c>
      <c r="G199" s="5">
        <f t="shared" ca="1" si="18"/>
        <v>0</v>
      </c>
      <c r="H199" s="5">
        <f t="shared" ca="1" si="19"/>
        <v>0</v>
      </c>
      <c r="I199" s="5">
        <f ca="1">IF(E199=0,0,IF(RAND()&lt;'Demand Component Probability'!$B$4,1,0))</f>
        <v>0</v>
      </c>
      <c r="J199" s="5">
        <f ca="1">IF(E199=0,0,IF(RAND()&lt;'Demand Component Probability'!$B$6,1,0))</f>
        <v>0</v>
      </c>
      <c r="K199" s="5">
        <f ca="1">'Salary and Rating'!M200</f>
        <v>0</v>
      </c>
      <c r="L199" s="5">
        <f ca="1">IFERROR(IF(VLOOKUP(K199,Inputs!$A$20:$G$29,3,FALSE)="Stipend Award",VLOOKUP(K199,Inputs!$A$7:$G$16,3,FALSE),0),0)</f>
        <v>0</v>
      </c>
      <c r="M199" s="5">
        <f ca="1">IFERROR(IF(VLOOKUP(K199,Inputs!$A$20:$G$29,4,FALSE)="Stipend Award",VLOOKUP(K199,Inputs!$A$7:$G$16,4,FALSE),0),0)</f>
        <v>0</v>
      </c>
      <c r="N199" s="5">
        <f ca="1">IFERROR(IF(H199=1,IF(VLOOKUP(K199,Inputs!$A$20:$G$29,5,FALSE)="Stipend Award",VLOOKUP(K199,Inputs!$A$7:$G$16,5,FALSE),0),0),0)</f>
        <v>0</v>
      </c>
      <c r="O199" s="5">
        <f ca="1">IFERROR(IF(I199=1,IF(VLOOKUP(K199,Inputs!$A$20:$G$29,6,FALSE)="Stipend Award",VLOOKUP(K199,Inputs!$A$7:$G$16,6,FALSE),0),0),0)</f>
        <v>0</v>
      </c>
      <c r="P199" s="5">
        <f ca="1">IFERROR(IF(J199=1,IF(VLOOKUP(K199,Inputs!$A$20:$G$29,7,FALSE)="Stipend Award",VLOOKUP(K199,Inputs!$A$7:$G$16,7,FALSE),0),0),0)</f>
        <v>0</v>
      </c>
      <c r="Q199" s="5">
        <f ca="1">IFERROR(IF(VLOOKUP(K199,Inputs!$A$20:$G$29,3,FALSE)="Base Increase",VLOOKUP(K199,Inputs!$A$7:$G$16,3,FALSE),0),0)</f>
        <v>0</v>
      </c>
      <c r="R199" s="5">
        <f ca="1">IFERROR(IF(VLOOKUP(K199,Inputs!$A$20:$G$29,4,FALSE)="Base Increase",VLOOKUP(K199,Inputs!$A$7:$G$16,4,FALSE),0),0)</f>
        <v>0</v>
      </c>
      <c r="S199" s="5">
        <f ca="1">IFERROR(IF(H199=1,IF(VLOOKUP(K199,Inputs!$A$20:$G$29,5,FALSE)="Base Increase",VLOOKUP(K199,Inputs!$A$7:$G$16,5,FALSE),0),0),0)</f>
        <v>0</v>
      </c>
      <c r="T199" s="5">
        <f ca="1">IFERROR(IF(I199=1,IF(VLOOKUP(K199,Inputs!$A$20:$G$29,6,FALSE)="Base Increase",VLOOKUP(K199,Inputs!$A$7:$G$16,6,FALSE),0),0),0)</f>
        <v>0</v>
      </c>
      <c r="U199" s="5">
        <f ca="1">IFERROR(IF(J199=1,IF(VLOOKUP(K199,Inputs!$A$20:$G$29,7,FALSE)="Base Increase",VLOOKUP(K199,Inputs!$A$7:$G$16,7,FALSE),0),0),0)</f>
        <v>0</v>
      </c>
      <c r="V199" s="5">
        <f t="shared" ca="1" si="20"/>
        <v>0</v>
      </c>
      <c r="W199" s="5">
        <f t="shared" ca="1" si="21"/>
        <v>0</v>
      </c>
      <c r="X199" s="5">
        <f t="shared" ca="1" si="22"/>
        <v>0</v>
      </c>
      <c r="Y199" s="5">
        <f t="shared" ca="1" si="23"/>
        <v>0</v>
      </c>
      <c r="Z199" s="5">
        <f ca="1">IF(AND(K199&lt;=4,X199&gt;Inputs!$B$32),MAX(C199,Inputs!$B$32),X199)</f>
        <v>0</v>
      </c>
      <c r="AA199" s="5">
        <f ca="1">IF(AND(K199&lt;=4,Y199&gt;Inputs!$B$32),MAX(C199,Inputs!$B$32),Y199)</f>
        <v>0</v>
      </c>
      <c r="AB199" s="5">
        <f ca="1">IF(AND(K199&lt;=7,Z199&gt;Inputs!$B$33),MAX(C199,Inputs!$B$33),Z199)</f>
        <v>0</v>
      </c>
      <c r="AC199" s="5">
        <f ca="1">IF(Y199&gt;Inputs!$B$34,Inputs!$B$34,AA199)</f>
        <v>0</v>
      </c>
      <c r="AD199" s="5">
        <f ca="1">IF(AB199&gt;Inputs!$B$34,Inputs!$B$34,AB199)</f>
        <v>0</v>
      </c>
      <c r="AE199" s="5">
        <f ca="1">IF(AC199&gt;Inputs!$B$34,Inputs!$B$34,AC199)</f>
        <v>0</v>
      </c>
      <c r="AF199" s="11">
        <f ca="1">IF(AND(E199=1,G199=0),Inputs!$B$3,AD199)</f>
        <v>0</v>
      </c>
      <c r="AG199" s="11">
        <f ca="1">IF(AND(E199=1,G199=0),Inputs!$B$3,AE199)</f>
        <v>0</v>
      </c>
    </row>
    <row r="200" spans="1:33" x14ac:dyDescent="0.25">
      <c r="A200" s="1">
        <f>'Salary and Rating'!A201</f>
        <v>0</v>
      </c>
      <c r="B200" s="1">
        <f>'Salary and Rating'!B201</f>
        <v>0</v>
      </c>
      <c r="C200" s="13">
        <f ca="1">'2013-2014'!AF200</f>
        <v>0</v>
      </c>
      <c r="D200" s="44">
        <f ca="1">IF('2013-2014'!G200=0,0,'2013-2014'!D200+1)</f>
        <v>0</v>
      </c>
      <c r="E200" s="5">
        <f>'2012-2013'!E200</f>
        <v>0</v>
      </c>
      <c r="F200" s="42">
        <f ca="1">IF('Salary and Rating'!G201=1,VLOOKUP(D200,'Attrition Probabilities'!$A$5:$E$45,2,TRUE),IF('Salary and Rating'!G201=2,VLOOKUP(D200,'Attrition Probabilities'!$A$5:$E$45,3,TRUE),IF('Salary and Rating'!G201=3,VLOOKUP(D200,'Attrition Probabilities'!$A$5:$E$45,4,TRUE),IF('Salary and Rating'!G201=4,VLOOKUP(D200,'Attrition Probabilities'!$A$5:$E$45,5,TRUE),0))))</f>
        <v>0</v>
      </c>
      <c r="G200" s="5">
        <f t="shared" ca="1" si="18"/>
        <v>0</v>
      </c>
      <c r="H200" s="5">
        <f t="shared" ca="1" si="19"/>
        <v>0</v>
      </c>
      <c r="I200" s="5">
        <f ca="1">IF(E200=0,0,IF(RAND()&lt;'Demand Component Probability'!$B$4,1,0))</f>
        <v>0</v>
      </c>
      <c r="J200" s="5">
        <f ca="1">IF(E200=0,0,IF(RAND()&lt;'Demand Component Probability'!$B$6,1,0))</f>
        <v>0</v>
      </c>
      <c r="K200" s="5">
        <f ca="1">'Salary and Rating'!M201</f>
        <v>0</v>
      </c>
      <c r="L200" s="5">
        <f ca="1">IFERROR(IF(VLOOKUP(K200,Inputs!$A$20:$G$29,3,FALSE)="Stipend Award",VLOOKUP(K200,Inputs!$A$7:$G$16,3,FALSE),0),0)</f>
        <v>0</v>
      </c>
      <c r="M200" s="5">
        <f ca="1">IFERROR(IF(VLOOKUP(K200,Inputs!$A$20:$G$29,4,FALSE)="Stipend Award",VLOOKUP(K200,Inputs!$A$7:$G$16,4,FALSE),0),0)</f>
        <v>0</v>
      </c>
      <c r="N200" s="5">
        <f ca="1">IFERROR(IF(H200=1,IF(VLOOKUP(K200,Inputs!$A$20:$G$29,5,FALSE)="Stipend Award",VLOOKUP(K200,Inputs!$A$7:$G$16,5,FALSE),0),0),0)</f>
        <v>0</v>
      </c>
      <c r="O200" s="5">
        <f ca="1">IFERROR(IF(I200=1,IF(VLOOKUP(K200,Inputs!$A$20:$G$29,6,FALSE)="Stipend Award",VLOOKUP(K200,Inputs!$A$7:$G$16,6,FALSE),0),0),0)</f>
        <v>0</v>
      </c>
      <c r="P200" s="5">
        <f ca="1">IFERROR(IF(J200=1,IF(VLOOKUP(K200,Inputs!$A$20:$G$29,7,FALSE)="Stipend Award",VLOOKUP(K200,Inputs!$A$7:$G$16,7,FALSE),0),0),0)</f>
        <v>0</v>
      </c>
      <c r="Q200" s="5">
        <f ca="1">IFERROR(IF(VLOOKUP(K200,Inputs!$A$20:$G$29,3,FALSE)="Base Increase",VLOOKUP(K200,Inputs!$A$7:$G$16,3,FALSE),0),0)</f>
        <v>0</v>
      </c>
      <c r="R200" s="5">
        <f ca="1">IFERROR(IF(VLOOKUP(K200,Inputs!$A$20:$G$29,4,FALSE)="Base Increase",VLOOKUP(K200,Inputs!$A$7:$G$16,4,FALSE),0),0)</f>
        <v>0</v>
      </c>
      <c r="S200" s="5">
        <f ca="1">IFERROR(IF(H200=1,IF(VLOOKUP(K200,Inputs!$A$20:$G$29,5,FALSE)="Base Increase",VLOOKUP(K200,Inputs!$A$7:$G$16,5,FALSE),0),0),0)</f>
        <v>0</v>
      </c>
      <c r="T200" s="5">
        <f ca="1">IFERROR(IF(I200=1,IF(VLOOKUP(K200,Inputs!$A$20:$G$29,6,FALSE)="Base Increase",VLOOKUP(K200,Inputs!$A$7:$G$16,6,FALSE),0),0),0)</f>
        <v>0</v>
      </c>
      <c r="U200" s="5">
        <f ca="1">IFERROR(IF(J200=1,IF(VLOOKUP(K200,Inputs!$A$20:$G$29,7,FALSE)="Base Increase",VLOOKUP(K200,Inputs!$A$7:$G$16,7,FALSE),0),0),0)</f>
        <v>0</v>
      </c>
      <c r="V200" s="5">
        <f t="shared" ca="1" si="20"/>
        <v>0</v>
      </c>
      <c r="W200" s="5">
        <f t="shared" ca="1" si="21"/>
        <v>0</v>
      </c>
      <c r="X200" s="5">
        <f t="shared" ca="1" si="22"/>
        <v>0</v>
      </c>
      <c r="Y200" s="5">
        <f t="shared" ca="1" si="23"/>
        <v>0</v>
      </c>
      <c r="Z200" s="5">
        <f ca="1">IF(AND(K200&lt;=4,X200&gt;Inputs!$B$32),MAX(C200,Inputs!$B$32),X200)</f>
        <v>0</v>
      </c>
      <c r="AA200" s="5">
        <f ca="1">IF(AND(K200&lt;=4,Y200&gt;Inputs!$B$32),MAX(C200,Inputs!$B$32),Y200)</f>
        <v>0</v>
      </c>
      <c r="AB200" s="5">
        <f ca="1">IF(AND(K200&lt;=7,Z200&gt;Inputs!$B$33),MAX(C200,Inputs!$B$33),Z200)</f>
        <v>0</v>
      </c>
      <c r="AC200" s="5">
        <f ca="1">IF(Y200&gt;Inputs!$B$34,Inputs!$B$34,AA200)</f>
        <v>0</v>
      </c>
      <c r="AD200" s="5">
        <f ca="1">IF(AB200&gt;Inputs!$B$34,Inputs!$B$34,AB200)</f>
        <v>0</v>
      </c>
      <c r="AE200" s="5">
        <f ca="1">IF(AC200&gt;Inputs!$B$34,Inputs!$B$34,AC200)</f>
        <v>0</v>
      </c>
      <c r="AF200" s="11">
        <f ca="1">IF(AND(E200=1,G200=0),Inputs!$B$3,AD200)</f>
        <v>0</v>
      </c>
      <c r="AG200" s="11">
        <f ca="1">IF(AND(E200=1,G200=0),Inputs!$B$3,AE200)</f>
        <v>0</v>
      </c>
    </row>
    <row r="201" spans="1:33" x14ac:dyDescent="0.25">
      <c r="A201" s="1">
        <f>'Salary and Rating'!A202</f>
        <v>0</v>
      </c>
      <c r="B201" s="1">
        <f>'Salary and Rating'!B202</f>
        <v>0</v>
      </c>
      <c r="C201" s="13">
        <f ca="1">'2013-2014'!AF201</f>
        <v>0</v>
      </c>
      <c r="D201" s="44">
        <f ca="1">IF('2013-2014'!G201=0,0,'2013-2014'!D201+1)</f>
        <v>0</v>
      </c>
      <c r="E201" s="5">
        <f>'2012-2013'!E201</f>
        <v>0</v>
      </c>
      <c r="F201" s="42">
        <f ca="1">IF('Salary and Rating'!G202=1,VLOOKUP(D201,'Attrition Probabilities'!$A$5:$E$45,2,TRUE),IF('Salary and Rating'!G202=2,VLOOKUP(D201,'Attrition Probabilities'!$A$5:$E$45,3,TRUE),IF('Salary and Rating'!G202=3,VLOOKUP(D201,'Attrition Probabilities'!$A$5:$E$45,4,TRUE),IF('Salary and Rating'!G202=4,VLOOKUP(D201,'Attrition Probabilities'!$A$5:$E$45,5,TRUE),0))))</f>
        <v>0</v>
      </c>
      <c r="G201" s="5">
        <f t="shared" ca="1" si="18"/>
        <v>0</v>
      </c>
      <c r="H201" s="5">
        <f t="shared" ca="1" si="19"/>
        <v>0</v>
      </c>
      <c r="I201" s="5">
        <f ca="1">IF(E201=0,0,IF(RAND()&lt;'Demand Component Probability'!$B$4,1,0))</f>
        <v>0</v>
      </c>
      <c r="J201" s="5">
        <f ca="1">IF(E201=0,0,IF(RAND()&lt;'Demand Component Probability'!$B$6,1,0))</f>
        <v>0</v>
      </c>
      <c r="K201" s="5">
        <f ca="1">'Salary and Rating'!M202</f>
        <v>0</v>
      </c>
      <c r="L201" s="5">
        <f ca="1">IFERROR(IF(VLOOKUP(K201,Inputs!$A$20:$G$29,3,FALSE)="Stipend Award",VLOOKUP(K201,Inputs!$A$7:$G$16,3,FALSE),0),0)</f>
        <v>0</v>
      </c>
      <c r="M201" s="5">
        <f ca="1">IFERROR(IF(VLOOKUP(K201,Inputs!$A$20:$G$29,4,FALSE)="Stipend Award",VLOOKUP(K201,Inputs!$A$7:$G$16,4,FALSE),0),0)</f>
        <v>0</v>
      </c>
      <c r="N201" s="5">
        <f ca="1">IFERROR(IF(H201=1,IF(VLOOKUP(K201,Inputs!$A$20:$G$29,5,FALSE)="Stipend Award",VLOOKUP(K201,Inputs!$A$7:$G$16,5,FALSE),0),0),0)</f>
        <v>0</v>
      </c>
      <c r="O201" s="5">
        <f ca="1">IFERROR(IF(I201=1,IF(VLOOKUP(K201,Inputs!$A$20:$G$29,6,FALSE)="Stipend Award",VLOOKUP(K201,Inputs!$A$7:$G$16,6,FALSE),0),0),0)</f>
        <v>0</v>
      </c>
      <c r="P201" s="5">
        <f ca="1">IFERROR(IF(J201=1,IF(VLOOKUP(K201,Inputs!$A$20:$G$29,7,FALSE)="Stipend Award",VLOOKUP(K201,Inputs!$A$7:$G$16,7,FALSE),0),0),0)</f>
        <v>0</v>
      </c>
      <c r="Q201" s="5">
        <f ca="1">IFERROR(IF(VLOOKUP(K201,Inputs!$A$20:$G$29,3,FALSE)="Base Increase",VLOOKUP(K201,Inputs!$A$7:$G$16,3,FALSE),0),0)</f>
        <v>0</v>
      </c>
      <c r="R201" s="5">
        <f ca="1">IFERROR(IF(VLOOKUP(K201,Inputs!$A$20:$G$29,4,FALSE)="Base Increase",VLOOKUP(K201,Inputs!$A$7:$G$16,4,FALSE),0),0)</f>
        <v>0</v>
      </c>
      <c r="S201" s="5">
        <f ca="1">IFERROR(IF(H201=1,IF(VLOOKUP(K201,Inputs!$A$20:$G$29,5,FALSE)="Base Increase",VLOOKUP(K201,Inputs!$A$7:$G$16,5,FALSE),0),0),0)</f>
        <v>0</v>
      </c>
      <c r="T201" s="5">
        <f ca="1">IFERROR(IF(I201=1,IF(VLOOKUP(K201,Inputs!$A$20:$G$29,6,FALSE)="Base Increase",VLOOKUP(K201,Inputs!$A$7:$G$16,6,FALSE),0),0),0)</f>
        <v>0</v>
      </c>
      <c r="U201" s="5">
        <f ca="1">IFERROR(IF(J201=1,IF(VLOOKUP(K201,Inputs!$A$20:$G$29,7,FALSE)="Base Increase",VLOOKUP(K201,Inputs!$A$7:$G$16,7,FALSE),0),0),0)</f>
        <v>0</v>
      </c>
      <c r="V201" s="5">
        <f t="shared" ca="1" si="20"/>
        <v>0</v>
      </c>
      <c r="W201" s="5">
        <f t="shared" ca="1" si="21"/>
        <v>0</v>
      </c>
      <c r="X201" s="5">
        <f t="shared" ca="1" si="22"/>
        <v>0</v>
      </c>
      <c r="Y201" s="5">
        <f t="shared" ca="1" si="23"/>
        <v>0</v>
      </c>
      <c r="Z201" s="5">
        <f ca="1">IF(AND(K201&lt;=4,X201&gt;Inputs!$B$32),MAX(C201,Inputs!$B$32),X201)</f>
        <v>0</v>
      </c>
      <c r="AA201" s="5">
        <f ca="1">IF(AND(K201&lt;=4,Y201&gt;Inputs!$B$32),MAX(C201,Inputs!$B$32),Y201)</f>
        <v>0</v>
      </c>
      <c r="AB201" s="5">
        <f ca="1">IF(AND(K201&lt;=7,Z201&gt;Inputs!$B$33),MAX(C201,Inputs!$B$33),Z201)</f>
        <v>0</v>
      </c>
      <c r="AC201" s="5">
        <f ca="1">IF(Y201&gt;Inputs!$B$34,Inputs!$B$34,AA201)</f>
        <v>0</v>
      </c>
      <c r="AD201" s="5">
        <f ca="1">IF(AB201&gt;Inputs!$B$34,Inputs!$B$34,AB201)</f>
        <v>0</v>
      </c>
      <c r="AE201" s="5">
        <f ca="1">IF(AC201&gt;Inputs!$B$34,Inputs!$B$34,AC201)</f>
        <v>0</v>
      </c>
      <c r="AF201" s="11">
        <f ca="1">IF(AND(E201=1,G201=0),Inputs!$B$3,AD201)</f>
        <v>0</v>
      </c>
      <c r="AG201" s="11">
        <f ca="1">IF(AND(E201=1,G201=0),Inputs!$B$3,AE201)</f>
        <v>0</v>
      </c>
    </row>
    <row r="202" spans="1:33" x14ac:dyDescent="0.25">
      <c r="A202" s="1">
        <f>'Salary and Rating'!A203</f>
        <v>0</v>
      </c>
      <c r="B202" s="1">
        <f>'Salary and Rating'!B203</f>
        <v>0</v>
      </c>
      <c r="C202" s="13">
        <f ca="1">'2013-2014'!AF202</f>
        <v>0</v>
      </c>
      <c r="D202" s="44">
        <f ca="1">IF('2013-2014'!G202=0,0,'2013-2014'!D202+1)</f>
        <v>0</v>
      </c>
      <c r="E202" s="5">
        <f>'2012-2013'!E202</f>
        <v>0</v>
      </c>
      <c r="F202" s="42">
        <f ca="1">IF('Salary and Rating'!G203=1,VLOOKUP(D202,'Attrition Probabilities'!$A$5:$E$45,2,TRUE),IF('Salary and Rating'!G203=2,VLOOKUP(D202,'Attrition Probabilities'!$A$5:$E$45,3,TRUE),IF('Salary and Rating'!G203=3,VLOOKUP(D202,'Attrition Probabilities'!$A$5:$E$45,4,TRUE),IF('Salary and Rating'!G203=4,VLOOKUP(D202,'Attrition Probabilities'!$A$5:$E$45,5,TRUE),0))))</f>
        <v>0</v>
      </c>
      <c r="G202" s="5">
        <f t="shared" ca="1" si="18"/>
        <v>0</v>
      </c>
      <c r="H202" s="5">
        <f t="shared" ca="1" si="19"/>
        <v>0</v>
      </c>
      <c r="I202" s="5">
        <f ca="1">IF(E202=0,0,IF(RAND()&lt;'Demand Component Probability'!$B$4,1,0))</f>
        <v>0</v>
      </c>
      <c r="J202" s="5">
        <f ca="1">IF(E202=0,0,IF(RAND()&lt;'Demand Component Probability'!$B$6,1,0))</f>
        <v>0</v>
      </c>
      <c r="K202" s="5">
        <f ca="1">'Salary and Rating'!M203</f>
        <v>0</v>
      </c>
      <c r="L202" s="5">
        <f ca="1">IFERROR(IF(VLOOKUP(K202,Inputs!$A$20:$G$29,3,FALSE)="Stipend Award",VLOOKUP(K202,Inputs!$A$7:$G$16,3,FALSE),0),0)</f>
        <v>0</v>
      </c>
      <c r="M202" s="5">
        <f ca="1">IFERROR(IF(VLOOKUP(K202,Inputs!$A$20:$G$29,4,FALSE)="Stipend Award",VLOOKUP(K202,Inputs!$A$7:$G$16,4,FALSE),0),0)</f>
        <v>0</v>
      </c>
      <c r="N202" s="5">
        <f ca="1">IFERROR(IF(H202=1,IF(VLOOKUP(K202,Inputs!$A$20:$G$29,5,FALSE)="Stipend Award",VLOOKUP(K202,Inputs!$A$7:$G$16,5,FALSE),0),0),0)</f>
        <v>0</v>
      </c>
      <c r="O202" s="5">
        <f ca="1">IFERROR(IF(I202=1,IF(VLOOKUP(K202,Inputs!$A$20:$G$29,6,FALSE)="Stipend Award",VLOOKUP(K202,Inputs!$A$7:$G$16,6,FALSE),0),0),0)</f>
        <v>0</v>
      </c>
      <c r="P202" s="5">
        <f ca="1">IFERROR(IF(J202=1,IF(VLOOKUP(K202,Inputs!$A$20:$G$29,7,FALSE)="Stipend Award",VLOOKUP(K202,Inputs!$A$7:$G$16,7,FALSE),0),0),0)</f>
        <v>0</v>
      </c>
      <c r="Q202" s="5">
        <f ca="1">IFERROR(IF(VLOOKUP(K202,Inputs!$A$20:$G$29,3,FALSE)="Base Increase",VLOOKUP(K202,Inputs!$A$7:$G$16,3,FALSE),0),0)</f>
        <v>0</v>
      </c>
      <c r="R202" s="5">
        <f ca="1">IFERROR(IF(VLOOKUP(K202,Inputs!$A$20:$G$29,4,FALSE)="Base Increase",VLOOKUP(K202,Inputs!$A$7:$G$16,4,FALSE),0),0)</f>
        <v>0</v>
      </c>
      <c r="S202" s="5">
        <f ca="1">IFERROR(IF(H202=1,IF(VLOOKUP(K202,Inputs!$A$20:$G$29,5,FALSE)="Base Increase",VLOOKUP(K202,Inputs!$A$7:$G$16,5,FALSE),0),0),0)</f>
        <v>0</v>
      </c>
      <c r="T202" s="5">
        <f ca="1">IFERROR(IF(I202=1,IF(VLOOKUP(K202,Inputs!$A$20:$G$29,6,FALSE)="Base Increase",VLOOKUP(K202,Inputs!$A$7:$G$16,6,FALSE),0),0),0)</f>
        <v>0</v>
      </c>
      <c r="U202" s="5">
        <f ca="1">IFERROR(IF(J202=1,IF(VLOOKUP(K202,Inputs!$A$20:$G$29,7,FALSE)="Base Increase",VLOOKUP(K202,Inputs!$A$7:$G$16,7,FALSE),0),0),0)</f>
        <v>0</v>
      </c>
      <c r="V202" s="5">
        <f t="shared" ca="1" si="20"/>
        <v>0</v>
      </c>
      <c r="W202" s="5">
        <f t="shared" ca="1" si="21"/>
        <v>0</v>
      </c>
      <c r="X202" s="5">
        <f t="shared" ca="1" si="22"/>
        <v>0</v>
      </c>
      <c r="Y202" s="5">
        <f t="shared" ca="1" si="23"/>
        <v>0</v>
      </c>
      <c r="Z202" s="5">
        <f ca="1">IF(AND(K202&lt;=4,X202&gt;Inputs!$B$32),MAX(C202,Inputs!$B$32),X202)</f>
        <v>0</v>
      </c>
      <c r="AA202" s="5">
        <f ca="1">IF(AND(K202&lt;=4,Y202&gt;Inputs!$B$32),MAX(C202,Inputs!$B$32),Y202)</f>
        <v>0</v>
      </c>
      <c r="AB202" s="5">
        <f ca="1">IF(AND(K202&lt;=7,Z202&gt;Inputs!$B$33),MAX(C202,Inputs!$B$33),Z202)</f>
        <v>0</v>
      </c>
      <c r="AC202" s="5">
        <f ca="1">IF(Y202&gt;Inputs!$B$34,Inputs!$B$34,AA202)</f>
        <v>0</v>
      </c>
      <c r="AD202" s="5">
        <f ca="1">IF(AB202&gt;Inputs!$B$34,Inputs!$B$34,AB202)</f>
        <v>0</v>
      </c>
      <c r="AE202" s="5">
        <f ca="1">IF(AC202&gt;Inputs!$B$34,Inputs!$B$34,AC202)</f>
        <v>0</v>
      </c>
      <c r="AF202" s="11">
        <f ca="1">IF(AND(E202=1,G202=0),Inputs!$B$3,AD202)</f>
        <v>0</v>
      </c>
      <c r="AG202" s="11">
        <f ca="1">IF(AND(E202=1,G202=0),Inputs!$B$3,AE202)</f>
        <v>0</v>
      </c>
    </row>
    <row r="203" spans="1:33" x14ac:dyDescent="0.25">
      <c r="A203" s="1">
        <f>'Salary and Rating'!A204</f>
        <v>0</v>
      </c>
      <c r="B203" s="1">
        <f>'Salary and Rating'!B204</f>
        <v>0</v>
      </c>
      <c r="C203" s="13">
        <f ca="1">'2013-2014'!AF203</f>
        <v>0</v>
      </c>
      <c r="D203" s="44">
        <f ca="1">IF('2013-2014'!G203=0,0,'2013-2014'!D203+1)</f>
        <v>0</v>
      </c>
      <c r="E203" s="5">
        <f>'2012-2013'!E203</f>
        <v>0</v>
      </c>
      <c r="F203" s="42">
        <f ca="1">IF('Salary and Rating'!G204=1,VLOOKUP(D203,'Attrition Probabilities'!$A$5:$E$45,2,TRUE),IF('Salary and Rating'!G204=2,VLOOKUP(D203,'Attrition Probabilities'!$A$5:$E$45,3,TRUE),IF('Salary and Rating'!G204=3,VLOOKUP(D203,'Attrition Probabilities'!$A$5:$E$45,4,TRUE),IF('Salary and Rating'!G204=4,VLOOKUP(D203,'Attrition Probabilities'!$A$5:$E$45,5,TRUE),0))))</f>
        <v>0</v>
      </c>
      <c r="G203" s="5">
        <f t="shared" ca="1" si="18"/>
        <v>0</v>
      </c>
      <c r="H203" s="5">
        <f t="shared" ca="1" si="19"/>
        <v>0</v>
      </c>
      <c r="I203" s="5">
        <f ca="1">IF(E203=0,0,IF(RAND()&lt;'Demand Component Probability'!$B$4,1,0))</f>
        <v>0</v>
      </c>
      <c r="J203" s="5">
        <f ca="1">IF(E203=0,0,IF(RAND()&lt;'Demand Component Probability'!$B$6,1,0))</f>
        <v>0</v>
      </c>
      <c r="K203" s="5">
        <f ca="1">'Salary and Rating'!M204</f>
        <v>0</v>
      </c>
      <c r="L203" s="5">
        <f ca="1">IFERROR(IF(VLOOKUP(K203,Inputs!$A$20:$G$29,3,FALSE)="Stipend Award",VLOOKUP(K203,Inputs!$A$7:$G$16,3,FALSE),0),0)</f>
        <v>0</v>
      </c>
      <c r="M203" s="5">
        <f ca="1">IFERROR(IF(VLOOKUP(K203,Inputs!$A$20:$G$29,4,FALSE)="Stipend Award",VLOOKUP(K203,Inputs!$A$7:$G$16,4,FALSE),0),0)</f>
        <v>0</v>
      </c>
      <c r="N203" s="5">
        <f ca="1">IFERROR(IF(H203=1,IF(VLOOKUP(K203,Inputs!$A$20:$G$29,5,FALSE)="Stipend Award",VLOOKUP(K203,Inputs!$A$7:$G$16,5,FALSE),0),0),0)</f>
        <v>0</v>
      </c>
      <c r="O203" s="5">
        <f ca="1">IFERROR(IF(I203=1,IF(VLOOKUP(K203,Inputs!$A$20:$G$29,6,FALSE)="Stipend Award",VLOOKUP(K203,Inputs!$A$7:$G$16,6,FALSE),0),0),0)</f>
        <v>0</v>
      </c>
      <c r="P203" s="5">
        <f ca="1">IFERROR(IF(J203=1,IF(VLOOKUP(K203,Inputs!$A$20:$G$29,7,FALSE)="Stipend Award",VLOOKUP(K203,Inputs!$A$7:$G$16,7,FALSE),0),0),0)</f>
        <v>0</v>
      </c>
      <c r="Q203" s="5">
        <f ca="1">IFERROR(IF(VLOOKUP(K203,Inputs!$A$20:$G$29,3,FALSE)="Base Increase",VLOOKUP(K203,Inputs!$A$7:$G$16,3,FALSE),0),0)</f>
        <v>0</v>
      </c>
      <c r="R203" s="5">
        <f ca="1">IFERROR(IF(VLOOKUP(K203,Inputs!$A$20:$G$29,4,FALSE)="Base Increase",VLOOKUP(K203,Inputs!$A$7:$G$16,4,FALSE),0),0)</f>
        <v>0</v>
      </c>
      <c r="S203" s="5">
        <f ca="1">IFERROR(IF(H203=1,IF(VLOOKUP(K203,Inputs!$A$20:$G$29,5,FALSE)="Base Increase",VLOOKUP(K203,Inputs!$A$7:$G$16,5,FALSE),0),0),0)</f>
        <v>0</v>
      </c>
      <c r="T203" s="5">
        <f ca="1">IFERROR(IF(I203=1,IF(VLOOKUP(K203,Inputs!$A$20:$G$29,6,FALSE)="Base Increase",VLOOKUP(K203,Inputs!$A$7:$G$16,6,FALSE),0),0),0)</f>
        <v>0</v>
      </c>
      <c r="U203" s="5">
        <f ca="1">IFERROR(IF(J203=1,IF(VLOOKUP(K203,Inputs!$A$20:$G$29,7,FALSE)="Base Increase",VLOOKUP(K203,Inputs!$A$7:$G$16,7,FALSE),0),0),0)</f>
        <v>0</v>
      </c>
      <c r="V203" s="5">
        <f t="shared" ca="1" si="20"/>
        <v>0</v>
      </c>
      <c r="W203" s="5">
        <f t="shared" ca="1" si="21"/>
        <v>0</v>
      </c>
      <c r="X203" s="5">
        <f t="shared" ca="1" si="22"/>
        <v>0</v>
      </c>
      <c r="Y203" s="5">
        <f t="shared" ca="1" si="23"/>
        <v>0</v>
      </c>
      <c r="Z203" s="5">
        <f ca="1">IF(AND(K203&lt;=4,X203&gt;Inputs!$B$32),MAX(C203,Inputs!$B$32),X203)</f>
        <v>0</v>
      </c>
      <c r="AA203" s="5">
        <f ca="1">IF(AND(K203&lt;=4,Y203&gt;Inputs!$B$32),MAX(C203,Inputs!$B$32),Y203)</f>
        <v>0</v>
      </c>
      <c r="AB203" s="5">
        <f ca="1">IF(AND(K203&lt;=7,Z203&gt;Inputs!$B$33),MAX(C203,Inputs!$B$33),Z203)</f>
        <v>0</v>
      </c>
      <c r="AC203" s="5">
        <f ca="1">IF(Y203&gt;Inputs!$B$34,Inputs!$B$34,AA203)</f>
        <v>0</v>
      </c>
      <c r="AD203" s="5">
        <f ca="1">IF(AB203&gt;Inputs!$B$34,Inputs!$B$34,AB203)</f>
        <v>0</v>
      </c>
      <c r="AE203" s="5">
        <f ca="1">IF(AC203&gt;Inputs!$B$34,Inputs!$B$34,AC203)</f>
        <v>0</v>
      </c>
      <c r="AF203" s="11">
        <f ca="1">IF(AND(E203=1,G203=0),Inputs!$B$3,AD203)</f>
        <v>0</v>
      </c>
      <c r="AG203" s="11">
        <f ca="1">IF(AND(E203=1,G203=0),Inputs!$B$3,AE203)</f>
        <v>0</v>
      </c>
    </row>
    <row r="204" spans="1:33" x14ac:dyDescent="0.25">
      <c r="A204" s="1">
        <f>'Salary and Rating'!A205</f>
        <v>0</v>
      </c>
      <c r="B204" s="1">
        <f>'Salary and Rating'!B205</f>
        <v>0</v>
      </c>
      <c r="C204" s="13">
        <f ca="1">'2013-2014'!AF204</f>
        <v>0</v>
      </c>
      <c r="D204" s="44">
        <f ca="1">IF('2013-2014'!G204=0,0,'2013-2014'!D204+1)</f>
        <v>0</v>
      </c>
      <c r="E204" s="5">
        <f>'2012-2013'!E204</f>
        <v>0</v>
      </c>
      <c r="F204" s="42">
        <f ca="1">IF('Salary and Rating'!G205=1,VLOOKUP(D204,'Attrition Probabilities'!$A$5:$E$45,2,TRUE),IF('Salary and Rating'!G205=2,VLOOKUP(D204,'Attrition Probabilities'!$A$5:$E$45,3,TRUE),IF('Salary and Rating'!G205=3,VLOOKUP(D204,'Attrition Probabilities'!$A$5:$E$45,4,TRUE),IF('Salary and Rating'!G205=4,VLOOKUP(D204,'Attrition Probabilities'!$A$5:$E$45,5,TRUE),0))))</f>
        <v>0</v>
      </c>
      <c r="G204" s="5">
        <f t="shared" ca="1" si="18"/>
        <v>0</v>
      </c>
      <c r="H204" s="5">
        <f t="shared" ca="1" si="19"/>
        <v>0</v>
      </c>
      <c r="I204" s="5">
        <f ca="1">IF(E204=0,0,IF(RAND()&lt;'Demand Component Probability'!$B$4,1,0))</f>
        <v>0</v>
      </c>
      <c r="J204" s="5">
        <f ca="1">IF(E204=0,0,IF(RAND()&lt;'Demand Component Probability'!$B$6,1,0))</f>
        <v>0</v>
      </c>
      <c r="K204" s="5">
        <f ca="1">'Salary and Rating'!M205</f>
        <v>0</v>
      </c>
      <c r="L204" s="5">
        <f ca="1">IFERROR(IF(VLOOKUP(K204,Inputs!$A$20:$G$29,3,FALSE)="Stipend Award",VLOOKUP(K204,Inputs!$A$7:$G$16,3,FALSE),0),0)</f>
        <v>0</v>
      </c>
      <c r="M204" s="5">
        <f ca="1">IFERROR(IF(VLOOKUP(K204,Inputs!$A$20:$G$29,4,FALSE)="Stipend Award",VLOOKUP(K204,Inputs!$A$7:$G$16,4,FALSE),0),0)</f>
        <v>0</v>
      </c>
      <c r="N204" s="5">
        <f ca="1">IFERROR(IF(H204=1,IF(VLOOKUP(K204,Inputs!$A$20:$G$29,5,FALSE)="Stipend Award",VLOOKUP(K204,Inputs!$A$7:$G$16,5,FALSE),0),0),0)</f>
        <v>0</v>
      </c>
      <c r="O204" s="5">
        <f ca="1">IFERROR(IF(I204=1,IF(VLOOKUP(K204,Inputs!$A$20:$G$29,6,FALSE)="Stipend Award",VLOOKUP(K204,Inputs!$A$7:$G$16,6,FALSE),0),0),0)</f>
        <v>0</v>
      </c>
      <c r="P204" s="5">
        <f ca="1">IFERROR(IF(J204=1,IF(VLOOKUP(K204,Inputs!$A$20:$G$29,7,FALSE)="Stipend Award",VLOOKUP(K204,Inputs!$A$7:$G$16,7,FALSE),0),0),0)</f>
        <v>0</v>
      </c>
      <c r="Q204" s="5">
        <f ca="1">IFERROR(IF(VLOOKUP(K204,Inputs!$A$20:$G$29,3,FALSE)="Base Increase",VLOOKUP(K204,Inputs!$A$7:$G$16,3,FALSE),0),0)</f>
        <v>0</v>
      </c>
      <c r="R204" s="5">
        <f ca="1">IFERROR(IF(VLOOKUP(K204,Inputs!$A$20:$G$29,4,FALSE)="Base Increase",VLOOKUP(K204,Inputs!$A$7:$G$16,4,FALSE),0),0)</f>
        <v>0</v>
      </c>
      <c r="S204" s="5">
        <f ca="1">IFERROR(IF(H204=1,IF(VLOOKUP(K204,Inputs!$A$20:$G$29,5,FALSE)="Base Increase",VLOOKUP(K204,Inputs!$A$7:$G$16,5,FALSE),0),0),0)</f>
        <v>0</v>
      </c>
      <c r="T204" s="5">
        <f ca="1">IFERROR(IF(I204=1,IF(VLOOKUP(K204,Inputs!$A$20:$G$29,6,FALSE)="Base Increase",VLOOKUP(K204,Inputs!$A$7:$G$16,6,FALSE),0),0),0)</f>
        <v>0</v>
      </c>
      <c r="U204" s="5">
        <f ca="1">IFERROR(IF(J204=1,IF(VLOOKUP(K204,Inputs!$A$20:$G$29,7,FALSE)="Base Increase",VLOOKUP(K204,Inputs!$A$7:$G$16,7,FALSE),0),0),0)</f>
        <v>0</v>
      </c>
      <c r="V204" s="5">
        <f t="shared" ca="1" si="20"/>
        <v>0</v>
      </c>
      <c r="W204" s="5">
        <f t="shared" ca="1" si="21"/>
        <v>0</v>
      </c>
      <c r="X204" s="5">
        <f t="shared" ca="1" si="22"/>
        <v>0</v>
      </c>
      <c r="Y204" s="5">
        <f t="shared" ca="1" si="23"/>
        <v>0</v>
      </c>
      <c r="Z204" s="5">
        <f ca="1">IF(AND(K204&lt;=4,X204&gt;Inputs!$B$32),MAX(C204,Inputs!$B$32),X204)</f>
        <v>0</v>
      </c>
      <c r="AA204" s="5">
        <f ca="1">IF(AND(K204&lt;=4,Y204&gt;Inputs!$B$32),MAX(C204,Inputs!$B$32),Y204)</f>
        <v>0</v>
      </c>
      <c r="AB204" s="5">
        <f ca="1">IF(AND(K204&lt;=7,Z204&gt;Inputs!$B$33),MAX(C204,Inputs!$B$33),Z204)</f>
        <v>0</v>
      </c>
      <c r="AC204" s="5">
        <f ca="1">IF(Y204&gt;Inputs!$B$34,Inputs!$B$34,AA204)</f>
        <v>0</v>
      </c>
      <c r="AD204" s="5">
        <f ca="1">IF(AB204&gt;Inputs!$B$34,Inputs!$B$34,AB204)</f>
        <v>0</v>
      </c>
      <c r="AE204" s="5">
        <f ca="1">IF(AC204&gt;Inputs!$B$34,Inputs!$B$34,AC204)</f>
        <v>0</v>
      </c>
      <c r="AF204" s="11">
        <f ca="1">IF(AND(E204=1,G204=0),Inputs!$B$3,AD204)</f>
        <v>0</v>
      </c>
      <c r="AG204" s="11">
        <f ca="1">IF(AND(E204=1,G204=0),Inputs!$B$3,AE204)</f>
        <v>0</v>
      </c>
    </row>
    <row r="205" spans="1:33" x14ac:dyDescent="0.25">
      <c r="A205" s="1">
        <f>'Salary and Rating'!A206</f>
        <v>0</v>
      </c>
      <c r="B205" s="1">
        <f>'Salary and Rating'!B206</f>
        <v>0</v>
      </c>
      <c r="C205" s="13">
        <f ca="1">'2013-2014'!AF205</f>
        <v>0</v>
      </c>
      <c r="D205" s="44">
        <f ca="1">IF('2013-2014'!G205=0,0,'2013-2014'!D205+1)</f>
        <v>0</v>
      </c>
      <c r="E205" s="5">
        <f>'2012-2013'!E205</f>
        <v>0</v>
      </c>
      <c r="F205" s="42">
        <f ca="1">IF('Salary and Rating'!G206=1,VLOOKUP(D205,'Attrition Probabilities'!$A$5:$E$45,2,TRUE),IF('Salary and Rating'!G206=2,VLOOKUP(D205,'Attrition Probabilities'!$A$5:$E$45,3,TRUE),IF('Salary and Rating'!G206=3,VLOOKUP(D205,'Attrition Probabilities'!$A$5:$E$45,4,TRUE),IF('Salary and Rating'!G206=4,VLOOKUP(D205,'Attrition Probabilities'!$A$5:$E$45,5,TRUE),0))))</f>
        <v>0</v>
      </c>
      <c r="G205" s="5">
        <f t="shared" ca="1" si="18"/>
        <v>0</v>
      </c>
      <c r="H205" s="5">
        <f t="shared" ca="1" si="19"/>
        <v>0</v>
      </c>
      <c r="I205" s="5">
        <f ca="1">IF(E205=0,0,IF(RAND()&lt;'Demand Component Probability'!$B$4,1,0))</f>
        <v>0</v>
      </c>
      <c r="J205" s="5">
        <f ca="1">IF(E205=0,0,IF(RAND()&lt;'Demand Component Probability'!$B$6,1,0))</f>
        <v>0</v>
      </c>
      <c r="K205" s="5">
        <f ca="1">'Salary and Rating'!M206</f>
        <v>0</v>
      </c>
      <c r="L205" s="5">
        <f ca="1">IFERROR(IF(VLOOKUP(K205,Inputs!$A$20:$G$29,3,FALSE)="Stipend Award",VLOOKUP(K205,Inputs!$A$7:$G$16,3,FALSE),0),0)</f>
        <v>0</v>
      </c>
      <c r="M205" s="5">
        <f ca="1">IFERROR(IF(VLOOKUP(K205,Inputs!$A$20:$G$29,4,FALSE)="Stipend Award",VLOOKUP(K205,Inputs!$A$7:$G$16,4,FALSE),0),0)</f>
        <v>0</v>
      </c>
      <c r="N205" s="5">
        <f ca="1">IFERROR(IF(H205=1,IF(VLOOKUP(K205,Inputs!$A$20:$G$29,5,FALSE)="Stipend Award",VLOOKUP(K205,Inputs!$A$7:$G$16,5,FALSE),0),0),0)</f>
        <v>0</v>
      </c>
      <c r="O205" s="5">
        <f ca="1">IFERROR(IF(I205=1,IF(VLOOKUP(K205,Inputs!$A$20:$G$29,6,FALSE)="Stipend Award",VLOOKUP(K205,Inputs!$A$7:$G$16,6,FALSE),0),0),0)</f>
        <v>0</v>
      </c>
      <c r="P205" s="5">
        <f ca="1">IFERROR(IF(J205=1,IF(VLOOKUP(K205,Inputs!$A$20:$G$29,7,FALSE)="Stipend Award",VLOOKUP(K205,Inputs!$A$7:$G$16,7,FALSE),0),0),0)</f>
        <v>0</v>
      </c>
      <c r="Q205" s="5">
        <f ca="1">IFERROR(IF(VLOOKUP(K205,Inputs!$A$20:$G$29,3,FALSE)="Base Increase",VLOOKUP(K205,Inputs!$A$7:$G$16,3,FALSE),0),0)</f>
        <v>0</v>
      </c>
      <c r="R205" s="5">
        <f ca="1">IFERROR(IF(VLOOKUP(K205,Inputs!$A$20:$G$29,4,FALSE)="Base Increase",VLOOKUP(K205,Inputs!$A$7:$G$16,4,FALSE),0),0)</f>
        <v>0</v>
      </c>
      <c r="S205" s="5">
        <f ca="1">IFERROR(IF(H205=1,IF(VLOOKUP(K205,Inputs!$A$20:$G$29,5,FALSE)="Base Increase",VLOOKUP(K205,Inputs!$A$7:$G$16,5,FALSE),0),0),0)</f>
        <v>0</v>
      </c>
      <c r="T205" s="5">
        <f ca="1">IFERROR(IF(I205=1,IF(VLOOKUP(K205,Inputs!$A$20:$G$29,6,FALSE)="Base Increase",VLOOKUP(K205,Inputs!$A$7:$G$16,6,FALSE),0),0),0)</f>
        <v>0</v>
      </c>
      <c r="U205" s="5">
        <f ca="1">IFERROR(IF(J205=1,IF(VLOOKUP(K205,Inputs!$A$20:$G$29,7,FALSE)="Base Increase",VLOOKUP(K205,Inputs!$A$7:$G$16,7,FALSE),0),0),0)</f>
        <v>0</v>
      </c>
      <c r="V205" s="5">
        <f t="shared" ca="1" si="20"/>
        <v>0</v>
      </c>
      <c r="W205" s="5">
        <f t="shared" ca="1" si="21"/>
        <v>0</v>
      </c>
      <c r="X205" s="5">
        <f t="shared" ca="1" si="22"/>
        <v>0</v>
      </c>
      <c r="Y205" s="5">
        <f t="shared" ca="1" si="23"/>
        <v>0</v>
      </c>
      <c r="Z205" s="5">
        <f ca="1">IF(AND(K205&lt;=4,X205&gt;Inputs!$B$32),MAX(C205,Inputs!$B$32),X205)</f>
        <v>0</v>
      </c>
      <c r="AA205" s="5">
        <f ca="1">IF(AND(K205&lt;=4,Y205&gt;Inputs!$B$32),MAX(C205,Inputs!$B$32),Y205)</f>
        <v>0</v>
      </c>
      <c r="AB205" s="5">
        <f ca="1">IF(AND(K205&lt;=7,Z205&gt;Inputs!$B$33),MAX(C205,Inputs!$B$33),Z205)</f>
        <v>0</v>
      </c>
      <c r="AC205" s="5">
        <f ca="1">IF(Y205&gt;Inputs!$B$34,Inputs!$B$34,AA205)</f>
        <v>0</v>
      </c>
      <c r="AD205" s="5">
        <f ca="1">IF(AB205&gt;Inputs!$B$34,Inputs!$B$34,AB205)</f>
        <v>0</v>
      </c>
      <c r="AE205" s="5">
        <f ca="1">IF(AC205&gt;Inputs!$B$34,Inputs!$B$34,AC205)</f>
        <v>0</v>
      </c>
      <c r="AF205" s="11">
        <f ca="1">IF(AND(E205=1,G205=0),Inputs!$B$3,AD205)</f>
        <v>0</v>
      </c>
      <c r="AG205" s="11">
        <f ca="1">IF(AND(E205=1,G205=0),Inputs!$B$3,AE205)</f>
        <v>0</v>
      </c>
    </row>
    <row r="206" spans="1:33" x14ac:dyDescent="0.25">
      <c r="A206" s="1">
        <f>'Salary and Rating'!A207</f>
        <v>0</v>
      </c>
      <c r="B206" s="1">
        <f>'Salary and Rating'!B207</f>
        <v>0</v>
      </c>
      <c r="C206" s="13">
        <f ca="1">'2013-2014'!AF206</f>
        <v>0</v>
      </c>
      <c r="D206" s="44">
        <f ca="1">IF('2013-2014'!G206=0,0,'2013-2014'!D206+1)</f>
        <v>0</v>
      </c>
      <c r="E206" s="5">
        <f>'2012-2013'!E206</f>
        <v>0</v>
      </c>
      <c r="F206" s="42">
        <f ca="1">IF('Salary and Rating'!G207=1,VLOOKUP(D206,'Attrition Probabilities'!$A$5:$E$45,2,TRUE),IF('Salary and Rating'!G207=2,VLOOKUP(D206,'Attrition Probabilities'!$A$5:$E$45,3,TRUE),IF('Salary and Rating'!G207=3,VLOOKUP(D206,'Attrition Probabilities'!$A$5:$E$45,4,TRUE),IF('Salary and Rating'!G207=4,VLOOKUP(D206,'Attrition Probabilities'!$A$5:$E$45,5,TRUE),0))))</f>
        <v>0</v>
      </c>
      <c r="G206" s="5">
        <f t="shared" ca="1" si="18"/>
        <v>0</v>
      </c>
      <c r="H206" s="5">
        <f t="shared" ca="1" si="19"/>
        <v>0</v>
      </c>
      <c r="I206" s="5">
        <f ca="1">IF(E206=0,0,IF(RAND()&lt;'Demand Component Probability'!$B$4,1,0))</f>
        <v>0</v>
      </c>
      <c r="J206" s="5">
        <f ca="1">IF(E206=0,0,IF(RAND()&lt;'Demand Component Probability'!$B$6,1,0))</f>
        <v>0</v>
      </c>
      <c r="K206" s="5">
        <f ca="1">'Salary and Rating'!M207</f>
        <v>0</v>
      </c>
      <c r="L206" s="5">
        <f ca="1">IFERROR(IF(VLOOKUP(K206,Inputs!$A$20:$G$29,3,FALSE)="Stipend Award",VLOOKUP(K206,Inputs!$A$7:$G$16,3,FALSE),0),0)</f>
        <v>0</v>
      </c>
      <c r="M206" s="5">
        <f ca="1">IFERROR(IF(VLOOKUP(K206,Inputs!$A$20:$G$29,4,FALSE)="Stipend Award",VLOOKUP(K206,Inputs!$A$7:$G$16,4,FALSE),0),0)</f>
        <v>0</v>
      </c>
      <c r="N206" s="5">
        <f ca="1">IFERROR(IF(H206=1,IF(VLOOKUP(K206,Inputs!$A$20:$G$29,5,FALSE)="Stipend Award",VLOOKUP(K206,Inputs!$A$7:$G$16,5,FALSE),0),0),0)</f>
        <v>0</v>
      </c>
      <c r="O206" s="5">
        <f ca="1">IFERROR(IF(I206=1,IF(VLOOKUP(K206,Inputs!$A$20:$G$29,6,FALSE)="Stipend Award",VLOOKUP(K206,Inputs!$A$7:$G$16,6,FALSE),0),0),0)</f>
        <v>0</v>
      </c>
      <c r="P206" s="5">
        <f ca="1">IFERROR(IF(J206=1,IF(VLOOKUP(K206,Inputs!$A$20:$G$29,7,FALSE)="Stipend Award",VLOOKUP(K206,Inputs!$A$7:$G$16,7,FALSE),0),0),0)</f>
        <v>0</v>
      </c>
      <c r="Q206" s="5">
        <f ca="1">IFERROR(IF(VLOOKUP(K206,Inputs!$A$20:$G$29,3,FALSE)="Base Increase",VLOOKUP(K206,Inputs!$A$7:$G$16,3,FALSE),0),0)</f>
        <v>0</v>
      </c>
      <c r="R206" s="5">
        <f ca="1">IFERROR(IF(VLOOKUP(K206,Inputs!$A$20:$G$29,4,FALSE)="Base Increase",VLOOKUP(K206,Inputs!$A$7:$G$16,4,FALSE),0),0)</f>
        <v>0</v>
      </c>
      <c r="S206" s="5">
        <f ca="1">IFERROR(IF(H206=1,IF(VLOOKUP(K206,Inputs!$A$20:$G$29,5,FALSE)="Base Increase",VLOOKUP(K206,Inputs!$A$7:$G$16,5,FALSE),0),0),0)</f>
        <v>0</v>
      </c>
      <c r="T206" s="5">
        <f ca="1">IFERROR(IF(I206=1,IF(VLOOKUP(K206,Inputs!$A$20:$G$29,6,FALSE)="Base Increase",VLOOKUP(K206,Inputs!$A$7:$G$16,6,FALSE),0),0),0)</f>
        <v>0</v>
      </c>
      <c r="U206" s="5">
        <f ca="1">IFERROR(IF(J206=1,IF(VLOOKUP(K206,Inputs!$A$20:$G$29,7,FALSE)="Base Increase",VLOOKUP(K206,Inputs!$A$7:$G$16,7,FALSE),0),0),0)</f>
        <v>0</v>
      </c>
      <c r="V206" s="5">
        <f t="shared" ca="1" si="20"/>
        <v>0</v>
      </c>
      <c r="W206" s="5">
        <f t="shared" ca="1" si="21"/>
        <v>0</v>
      </c>
      <c r="X206" s="5">
        <f t="shared" ca="1" si="22"/>
        <v>0</v>
      </c>
      <c r="Y206" s="5">
        <f t="shared" ca="1" si="23"/>
        <v>0</v>
      </c>
      <c r="Z206" s="5">
        <f ca="1">IF(AND(K206&lt;=4,X206&gt;Inputs!$B$32),MAX(C206,Inputs!$B$32),X206)</f>
        <v>0</v>
      </c>
      <c r="AA206" s="5">
        <f ca="1">IF(AND(K206&lt;=4,Y206&gt;Inputs!$B$32),MAX(C206,Inputs!$B$32),Y206)</f>
        <v>0</v>
      </c>
      <c r="AB206" s="5">
        <f ca="1">IF(AND(K206&lt;=7,Z206&gt;Inputs!$B$33),MAX(C206,Inputs!$B$33),Z206)</f>
        <v>0</v>
      </c>
      <c r="AC206" s="5">
        <f ca="1">IF(Y206&gt;Inputs!$B$34,Inputs!$B$34,AA206)</f>
        <v>0</v>
      </c>
      <c r="AD206" s="5">
        <f ca="1">IF(AB206&gt;Inputs!$B$34,Inputs!$B$34,AB206)</f>
        <v>0</v>
      </c>
      <c r="AE206" s="5">
        <f ca="1">IF(AC206&gt;Inputs!$B$34,Inputs!$B$34,AC206)</f>
        <v>0</v>
      </c>
      <c r="AF206" s="11">
        <f ca="1">IF(AND(E206=1,G206=0),Inputs!$B$3,AD206)</f>
        <v>0</v>
      </c>
      <c r="AG206" s="11">
        <f ca="1">IF(AND(E206=1,G206=0),Inputs!$B$3,AE206)</f>
        <v>0</v>
      </c>
    </row>
    <row r="207" spans="1:33" x14ac:dyDescent="0.25">
      <c r="A207" s="1">
        <f>'Salary and Rating'!A208</f>
        <v>0</v>
      </c>
      <c r="B207" s="1">
        <f>'Salary and Rating'!B208</f>
        <v>0</v>
      </c>
      <c r="C207" s="13">
        <f ca="1">'2013-2014'!AF207</f>
        <v>0</v>
      </c>
      <c r="D207" s="44">
        <f ca="1">IF('2013-2014'!G207=0,0,'2013-2014'!D207+1)</f>
        <v>0</v>
      </c>
      <c r="E207" s="5">
        <f>'2012-2013'!E207</f>
        <v>0</v>
      </c>
      <c r="F207" s="42">
        <f ca="1">IF('Salary and Rating'!G208=1,VLOOKUP(D207,'Attrition Probabilities'!$A$5:$E$45,2,TRUE),IF('Salary and Rating'!G208=2,VLOOKUP(D207,'Attrition Probabilities'!$A$5:$E$45,3,TRUE),IF('Salary and Rating'!G208=3,VLOOKUP(D207,'Attrition Probabilities'!$A$5:$E$45,4,TRUE),IF('Salary and Rating'!G208=4,VLOOKUP(D207,'Attrition Probabilities'!$A$5:$E$45,5,TRUE),0))))</f>
        <v>0</v>
      </c>
      <c r="G207" s="5">
        <f t="shared" ca="1" si="18"/>
        <v>0</v>
      </c>
      <c r="H207" s="5">
        <f t="shared" ca="1" si="19"/>
        <v>0</v>
      </c>
      <c r="I207" s="5">
        <f ca="1">IF(E207=0,0,IF(RAND()&lt;'Demand Component Probability'!$B$4,1,0))</f>
        <v>0</v>
      </c>
      <c r="J207" s="5">
        <f ca="1">IF(E207=0,0,IF(RAND()&lt;'Demand Component Probability'!$B$6,1,0))</f>
        <v>0</v>
      </c>
      <c r="K207" s="5">
        <f ca="1">'Salary and Rating'!M208</f>
        <v>0</v>
      </c>
      <c r="L207" s="5">
        <f ca="1">IFERROR(IF(VLOOKUP(K207,Inputs!$A$20:$G$29,3,FALSE)="Stipend Award",VLOOKUP(K207,Inputs!$A$7:$G$16,3,FALSE),0),0)</f>
        <v>0</v>
      </c>
      <c r="M207" s="5">
        <f ca="1">IFERROR(IF(VLOOKUP(K207,Inputs!$A$20:$G$29,4,FALSE)="Stipend Award",VLOOKUP(K207,Inputs!$A$7:$G$16,4,FALSE),0),0)</f>
        <v>0</v>
      </c>
      <c r="N207" s="5">
        <f ca="1">IFERROR(IF(H207=1,IF(VLOOKUP(K207,Inputs!$A$20:$G$29,5,FALSE)="Stipend Award",VLOOKUP(K207,Inputs!$A$7:$G$16,5,FALSE),0),0),0)</f>
        <v>0</v>
      </c>
      <c r="O207" s="5">
        <f ca="1">IFERROR(IF(I207=1,IF(VLOOKUP(K207,Inputs!$A$20:$G$29,6,FALSE)="Stipend Award",VLOOKUP(K207,Inputs!$A$7:$G$16,6,FALSE),0),0),0)</f>
        <v>0</v>
      </c>
      <c r="P207" s="5">
        <f ca="1">IFERROR(IF(J207=1,IF(VLOOKUP(K207,Inputs!$A$20:$G$29,7,FALSE)="Stipend Award",VLOOKUP(K207,Inputs!$A$7:$G$16,7,FALSE),0),0),0)</f>
        <v>0</v>
      </c>
      <c r="Q207" s="5">
        <f ca="1">IFERROR(IF(VLOOKUP(K207,Inputs!$A$20:$G$29,3,FALSE)="Base Increase",VLOOKUP(K207,Inputs!$A$7:$G$16,3,FALSE),0),0)</f>
        <v>0</v>
      </c>
      <c r="R207" s="5">
        <f ca="1">IFERROR(IF(VLOOKUP(K207,Inputs!$A$20:$G$29,4,FALSE)="Base Increase",VLOOKUP(K207,Inputs!$A$7:$G$16,4,FALSE),0),0)</f>
        <v>0</v>
      </c>
      <c r="S207" s="5">
        <f ca="1">IFERROR(IF(H207=1,IF(VLOOKUP(K207,Inputs!$A$20:$G$29,5,FALSE)="Base Increase",VLOOKUP(K207,Inputs!$A$7:$G$16,5,FALSE),0),0),0)</f>
        <v>0</v>
      </c>
      <c r="T207" s="5">
        <f ca="1">IFERROR(IF(I207=1,IF(VLOOKUP(K207,Inputs!$A$20:$G$29,6,FALSE)="Base Increase",VLOOKUP(K207,Inputs!$A$7:$G$16,6,FALSE),0),0),0)</f>
        <v>0</v>
      </c>
      <c r="U207" s="5">
        <f ca="1">IFERROR(IF(J207=1,IF(VLOOKUP(K207,Inputs!$A$20:$G$29,7,FALSE)="Base Increase",VLOOKUP(K207,Inputs!$A$7:$G$16,7,FALSE),0),0),0)</f>
        <v>0</v>
      </c>
      <c r="V207" s="5">
        <f t="shared" ca="1" si="20"/>
        <v>0</v>
      </c>
      <c r="W207" s="5">
        <f t="shared" ca="1" si="21"/>
        <v>0</v>
      </c>
      <c r="X207" s="5">
        <f t="shared" ca="1" si="22"/>
        <v>0</v>
      </c>
      <c r="Y207" s="5">
        <f t="shared" ca="1" si="23"/>
        <v>0</v>
      </c>
      <c r="Z207" s="5">
        <f ca="1">IF(AND(K207&lt;=4,X207&gt;Inputs!$B$32),MAX(C207,Inputs!$B$32),X207)</f>
        <v>0</v>
      </c>
      <c r="AA207" s="5">
        <f ca="1">IF(AND(K207&lt;=4,Y207&gt;Inputs!$B$32),MAX(C207,Inputs!$B$32),Y207)</f>
        <v>0</v>
      </c>
      <c r="AB207" s="5">
        <f ca="1">IF(AND(K207&lt;=7,Z207&gt;Inputs!$B$33),MAX(C207,Inputs!$B$33),Z207)</f>
        <v>0</v>
      </c>
      <c r="AC207" s="5">
        <f ca="1">IF(Y207&gt;Inputs!$B$34,Inputs!$B$34,AA207)</f>
        <v>0</v>
      </c>
      <c r="AD207" s="5">
        <f ca="1">IF(AB207&gt;Inputs!$B$34,Inputs!$B$34,AB207)</f>
        <v>0</v>
      </c>
      <c r="AE207" s="5">
        <f ca="1">IF(AC207&gt;Inputs!$B$34,Inputs!$B$34,AC207)</f>
        <v>0</v>
      </c>
      <c r="AF207" s="11">
        <f ca="1">IF(AND(E207=1,G207=0),Inputs!$B$3,AD207)</f>
        <v>0</v>
      </c>
      <c r="AG207" s="11">
        <f ca="1">IF(AND(E207=1,G207=0),Inputs!$B$3,AE207)</f>
        <v>0</v>
      </c>
    </row>
    <row r="208" spans="1:33" x14ac:dyDescent="0.25">
      <c r="A208" s="1">
        <f>'Salary and Rating'!A209</f>
        <v>0</v>
      </c>
      <c r="B208" s="1">
        <f>'Salary and Rating'!B209</f>
        <v>0</v>
      </c>
      <c r="C208" s="13">
        <f ca="1">'2013-2014'!AF208</f>
        <v>0</v>
      </c>
      <c r="D208" s="44">
        <f ca="1">IF('2013-2014'!G208=0,0,'2013-2014'!D208+1)</f>
        <v>0</v>
      </c>
      <c r="E208" s="5">
        <f>'2012-2013'!E208</f>
        <v>0</v>
      </c>
      <c r="F208" s="42">
        <f ca="1">IF('Salary and Rating'!G209=1,VLOOKUP(D208,'Attrition Probabilities'!$A$5:$E$45,2,TRUE),IF('Salary and Rating'!G209=2,VLOOKUP(D208,'Attrition Probabilities'!$A$5:$E$45,3,TRUE),IF('Salary and Rating'!G209=3,VLOOKUP(D208,'Attrition Probabilities'!$A$5:$E$45,4,TRUE),IF('Salary and Rating'!G209=4,VLOOKUP(D208,'Attrition Probabilities'!$A$5:$E$45,5,TRUE),0))))</f>
        <v>0</v>
      </c>
      <c r="G208" s="5">
        <f t="shared" ca="1" si="18"/>
        <v>0</v>
      </c>
      <c r="H208" s="5">
        <f t="shared" ca="1" si="19"/>
        <v>0</v>
      </c>
      <c r="I208" s="5">
        <f ca="1">IF(E208=0,0,IF(RAND()&lt;'Demand Component Probability'!$B$4,1,0))</f>
        <v>0</v>
      </c>
      <c r="J208" s="5">
        <f ca="1">IF(E208=0,0,IF(RAND()&lt;'Demand Component Probability'!$B$6,1,0))</f>
        <v>0</v>
      </c>
      <c r="K208" s="5">
        <f ca="1">'Salary and Rating'!M209</f>
        <v>0</v>
      </c>
      <c r="L208" s="5">
        <f ca="1">IFERROR(IF(VLOOKUP(K208,Inputs!$A$20:$G$29,3,FALSE)="Stipend Award",VLOOKUP(K208,Inputs!$A$7:$G$16,3,FALSE),0),0)</f>
        <v>0</v>
      </c>
      <c r="M208" s="5">
        <f ca="1">IFERROR(IF(VLOOKUP(K208,Inputs!$A$20:$G$29,4,FALSE)="Stipend Award",VLOOKUP(K208,Inputs!$A$7:$G$16,4,FALSE),0),0)</f>
        <v>0</v>
      </c>
      <c r="N208" s="5">
        <f ca="1">IFERROR(IF(H208=1,IF(VLOOKUP(K208,Inputs!$A$20:$G$29,5,FALSE)="Stipend Award",VLOOKUP(K208,Inputs!$A$7:$G$16,5,FALSE),0),0),0)</f>
        <v>0</v>
      </c>
      <c r="O208" s="5">
        <f ca="1">IFERROR(IF(I208=1,IF(VLOOKUP(K208,Inputs!$A$20:$G$29,6,FALSE)="Stipend Award",VLOOKUP(K208,Inputs!$A$7:$G$16,6,FALSE),0),0),0)</f>
        <v>0</v>
      </c>
      <c r="P208" s="5">
        <f ca="1">IFERROR(IF(J208=1,IF(VLOOKUP(K208,Inputs!$A$20:$G$29,7,FALSE)="Stipend Award",VLOOKUP(K208,Inputs!$A$7:$G$16,7,FALSE),0),0),0)</f>
        <v>0</v>
      </c>
      <c r="Q208" s="5">
        <f ca="1">IFERROR(IF(VLOOKUP(K208,Inputs!$A$20:$G$29,3,FALSE)="Base Increase",VLOOKUP(K208,Inputs!$A$7:$G$16,3,FALSE),0),0)</f>
        <v>0</v>
      </c>
      <c r="R208" s="5">
        <f ca="1">IFERROR(IF(VLOOKUP(K208,Inputs!$A$20:$G$29,4,FALSE)="Base Increase",VLOOKUP(K208,Inputs!$A$7:$G$16,4,FALSE),0),0)</f>
        <v>0</v>
      </c>
      <c r="S208" s="5">
        <f ca="1">IFERROR(IF(H208=1,IF(VLOOKUP(K208,Inputs!$A$20:$G$29,5,FALSE)="Base Increase",VLOOKUP(K208,Inputs!$A$7:$G$16,5,FALSE),0),0),0)</f>
        <v>0</v>
      </c>
      <c r="T208" s="5">
        <f ca="1">IFERROR(IF(I208=1,IF(VLOOKUP(K208,Inputs!$A$20:$G$29,6,FALSE)="Base Increase",VLOOKUP(K208,Inputs!$A$7:$G$16,6,FALSE),0),0),0)</f>
        <v>0</v>
      </c>
      <c r="U208" s="5">
        <f ca="1">IFERROR(IF(J208=1,IF(VLOOKUP(K208,Inputs!$A$20:$G$29,7,FALSE)="Base Increase",VLOOKUP(K208,Inputs!$A$7:$G$16,7,FALSE),0),0),0)</f>
        <v>0</v>
      </c>
      <c r="V208" s="5">
        <f t="shared" ca="1" si="20"/>
        <v>0</v>
      </c>
      <c r="W208" s="5">
        <f t="shared" ca="1" si="21"/>
        <v>0</v>
      </c>
      <c r="X208" s="5">
        <f t="shared" ca="1" si="22"/>
        <v>0</v>
      </c>
      <c r="Y208" s="5">
        <f t="shared" ca="1" si="23"/>
        <v>0</v>
      </c>
      <c r="Z208" s="5">
        <f ca="1">IF(AND(K208&lt;=4,X208&gt;Inputs!$B$32),MAX(C208,Inputs!$B$32),X208)</f>
        <v>0</v>
      </c>
      <c r="AA208" s="5">
        <f ca="1">IF(AND(K208&lt;=4,Y208&gt;Inputs!$B$32),MAX(C208,Inputs!$B$32),Y208)</f>
        <v>0</v>
      </c>
      <c r="AB208" s="5">
        <f ca="1">IF(AND(K208&lt;=7,Z208&gt;Inputs!$B$33),MAX(C208,Inputs!$B$33),Z208)</f>
        <v>0</v>
      </c>
      <c r="AC208" s="5">
        <f ca="1">IF(Y208&gt;Inputs!$B$34,Inputs!$B$34,AA208)</f>
        <v>0</v>
      </c>
      <c r="AD208" s="5">
        <f ca="1">IF(AB208&gt;Inputs!$B$34,Inputs!$B$34,AB208)</f>
        <v>0</v>
      </c>
      <c r="AE208" s="5">
        <f ca="1">IF(AC208&gt;Inputs!$B$34,Inputs!$B$34,AC208)</f>
        <v>0</v>
      </c>
      <c r="AF208" s="11">
        <f ca="1">IF(AND(E208=1,G208=0),Inputs!$B$3,AD208)</f>
        <v>0</v>
      </c>
      <c r="AG208" s="11">
        <f ca="1">IF(AND(E208=1,G208=0),Inputs!$B$3,AE208)</f>
        <v>0</v>
      </c>
    </row>
    <row r="209" spans="1:33" x14ac:dyDescent="0.25">
      <c r="A209" s="1">
        <f>'Salary and Rating'!A210</f>
        <v>0</v>
      </c>
      <c r="B209" s="1">
        <f>'Salary and Rating'!B210</f>
        <v>0</v>
      </c>
      <c r="C209" s="13">
        <f ca="1">'2013-2014'!AF209</f>
        <v>0</v>
      </c>
      <c r="D209" s="44">
        <f ca="1">IF('2013-2014'!G209=0,0,'2013-2014'!D209+1)</f>
        <v>0</v>
      </c>
      <c r="E209" s="5">
        <f>'2012-2013'!E209</f>
        <v>0</v>
      </c>
      <c r="F209" s="42">
        <f ca="1">IF('Salary and Rating'!G210=1,VLOOKUP(D209,'Attrition Probabilities'!$A$5:$E$45,2,TRUE),IF('Salary and Rating'!G210=2,VLOOKUP(D209,'Attrition Probabilities'!$A$5:$E$45,3,TRUE),IF('Salary and Rating'!G210=3,VLOOKUP(D209,'Attrition Probabilities'!$A$5:$E$45,4,TRUE),IF('Salary and Rating'!G210=4,VLOOKUP(D209,'Attrition Probabilities'!$A$5:$E$45,5,TRUE),0))))</f>
        <v>0</v>
      </c>
      <c r="G209" s="5">
        <f t="shared" ca="1" si="18"/>
        <v>0</v>
      </c>
      <c r="H209" s="5">
        <f t="shared" ca="1" si="19"/>
        <v>0</v>
      </c>
      <c r="I209" s="5">
        <f ca="1">IF(E209=0,0,IF(RAND()&lt;'Demand Component Probability'!$B$4,1,0))</f>
        <v>0</v>
      </c>
      <c r="J209" s="5">
        <f ca="1">IF(E209=0,0,IF(RAND()&lt;'Demand Component Probability'!$B$6,1,0))</f>
        <v>0</v>
      </c>
      <c r="K209" s="5">
        <f ca="1">'Salary and Rating'!M210</f>
        <v>0</v>
      </c>
      <c r="L209" s="5">
        <f ca="1">IFERROR(IF(VLOOKUP(K209,Inputs!$A$20:$G$29,3,FALSE)="Stipend Award",VLOOKUP(K209,Inputs!$A$7:$G$16,3,FALSE),0),0)</f>
        <v>0</v>
      </c>
      <c r="M209" s="5">
        <f ca="1">IFERROR(IF(VLOOKUP(K209,Inputs!$A$20:$G$29,4,FALSE)="Stipend Award",VLOOKUP(K209,Inputs!$A$7:$G$16,4,FALSE),0),0)</f>
        <v>0</v>
      </c>
      <c r="N209" s="5">
        <f ca="1">IFERROR(IF(H209=1,IF(VLOOKUP(K209,Inputs!$A$20:$G$29,5,FALSE)="Stipend Award",VLOOKUP(K209,Inputs!$A$7:$G$16,5,FALSE),0),0),0)</f>
        <v>0</v>
      </c>
      <c r="O209" s="5">
        <f ca="1">IFERROR(IF(I209=1,IF(VLOOKUP(K209,Inputs!$A$20:$G$29,6,FALSE)="Stipend Award",VLOOKUP(K209,Inputs!$A$7:$G$16,6,FALSE),0),0),0)</f>
        <v>0</v>
      </c>
      <c r="P209" s="5">
        <f ca="1">IFERROR(IF(J209=1,IF(VLOOKUP(K209,Inputs!$A$20:$G$29,7,FALSE)="Stipend Award",VLOOKUP(K209,Inputs!$A$7:$G$16,7,FALSE),0),0),0)</f>
        <v>0</v>
      </c>
      <c r="Q209" s="5">
        <f ca="1">IFERROR(IF(VLOOKUP(K209,Inputs!$A$20:$G$29,3,FALSE)="Base Increase",VLOOKUP(K209,Inputs!$A$7:$G$16,3,FALSE),0),0)</f>
        <v>0</v>
      </c>
      <c r="R209" s="5">
        <f ca="1">IFERROR(IF(VLOOKUP(K209,Inputs!$A$20:$G$29,4,FALSE)="Base Increase",VLOOKUP(K209,Inputs!$A$7:$G$16,4,FALSE),0),0)</f>
        <v>0</v>
      </c>
      <c r="S209" s="5">
        <f ca="1">IFERROR(IF(H209=1,IF(VLOOKUP(K209,Inputs!$A$20:$G$29,5,FALSE)="Base Increase",VLOOKUP(K209,Inputs!$A$7:$G$16,5,FALSE),0),0),0)</f>
        <v>0</v>
      </c>
      <c r="T209" s="5">
        <f ca="1">IFERROR(IF(I209=1,IF(VLOOKUP(K209,Inputs!$A$20:$G$29,6,FALSE)="Base Increase",VLOOKUP(K209,Inputs!$A$7:$G$16,6,FALSE),0),0),0)</f>
        <v>0</v>
      </c>
      <c r="U209" s="5">
        <f ca="1">IFERROR(IF(J209=1,IF(VLOOKUP(K209,Inputs!$A$20:$G$29,7,FALSE)="Base Increase",VLOOKUP(K209,Inputs!$A$7:$G$16,7,FALSE),0),0),0)</f>
        <v>0</v>
      </c>
      <c r="V209" s="5">
        <f t="shared" ca="1" si="20"/>
        <v>0</v>
      </c>
      <c r="W209" s="5">
        <f t="shared" ca="1" si="21"/>
        <v>0</v>
      </c>
      <c r="X209" s="5">
        <f t="shared" ca="1" si="22"/>
        <v>0</v>
      </c>
      <c r="Y209" s="5">
        <f t="shared" ca="1" si="23"/>
        <v>0</v>
      </c>
      <c r="Z209" s="5">
        <f ca="1">IF(AND(K209&lt;=4,X209&gt;Inputs!$B$32),MAX(C209,Inputs!$B$32),X209)</f>
        <v>0</v>
      </c>
      <c r="AA209" s="5">
        <f ca="1">IF(AND(K209&lt;=4,Y209&gt;Inputs!$B$32),MAX(C209,Inputs!$B$32),Y209)</f>
        <v>0</v>
      </c>
      <c r="AB209" s="5">
        <f ca="1">IF(AND(K209&lt;=7,Z209&gt;Inputs!$B$33),MAX(C209,Inputs!$B$33),Z209)</f>
        <v>0</v>
      </c>
      <c r="AC209" s="5">
        <f ca="1">IF(Y209&gt;Inputs!$B$34,Inputs!$B$34,AA209)</f>
        <v>0</v>
      </c>
      <c r="AD209" s="5">
        <f ca="1">IF(AB209&gt;Inputs!$B$34,Inputs!$B$34,AB209)</f>
        <v>0</v>
      </c>
      <c r="AE209" s="5">
        <f ca="1">IF(AC209&gt;Inputs!$B$34,Inputs!$B$34,AC209)</f>
        <v>0</v>
      </c>
      <c r="AF209" s="11">
        <f ca="1">IF(AND(E209=1,G209=0),Inputs!$B$3,AD209)</f>
        <v>0</v>
      </c>
      <c r="AG209" s="11">
        <f ca="1">IF(AND(E209=1,G209=0),Inputs!$B$3,AE209)</f>
        <v>0</v>
      </c>
    </row>
    <row r="210" spans="1:33" x14ac:dyDescent="0.25">
      <c r="A210" s="1">
        <f>'Salary and Rating'!A211</f>
        <v>0</v>
      </c>
      <c r="B210" s="1">
        <f>'Salary and Rating'!B211</f>
        <v>0</v>
      </c>
      <c r="C210" s="13">
        <f ca="1">'2013-2014'!AF210</f>
        <v>0</v>
      </c>
      <c r="D210" s="44">
        <f ca="1">IF('2013-2014'!G210=0,0,'2013-2014'!D210+1)</f>
        <v>0</v>
      </c>
      <c r="E210" s="5">
        <f>'2012-2013'!E210</f>
        <v>0</v>
      </c>
      <c r="F210" s="42">
        <f ca="1">IF('Salary and Rating'!G211=1,VLOOKUP(D210,'Attrition Probabilities'!$A$5:$E$45,2,TRUE),IF('Salary and Rating'!G211=2,VLOOKUP(D210,'Attrition Probabilities'!$A$5:$E$45,3,TRUE),IF('Salary and Rating'!G211=3,VLOOKUP(D210,'Attrition Probabilities'!$A$5:$E$45,4,TRUE),IF('Salary and Rating'!G211=4,VLOOKUP(D210,'Attrition Probabilities'!$A$5:$E$45,5,TRUE),0))))</f>
        <v>0</v>
      </c>
      <c r="G210" s="5">
        <f t="shared" ca="1" si="18"/>
        <v>0</v>
      </c>
      <c r="H210" s="5">
        <f t="shared" ca="1" si="19"/>
        <v>0</v>
      </c>
      <c r="I210" s="5">
        <f ca="1">IF(E210=0,0,IF(RAND()&lt;'Demand Component Probability'!$B$4,1,0))</f>
        <v>0</v>
      </c>
      <c r="J210" s="5">
        <f ca="1">IF(E210=0,0,IF(RAND()&lt;'Demand Component Probability'!$B$6,1,0))</f>
        <v>0</v>
      </c>
      <c r="K210" s="5">
        <f ca="1">'Salary and Rating'!M211</f>
        <v>0</v>
      </c>
      <c r="L210" s="5">
        <f ca="1">IFERROR(IF(VLOOKUP(K210,Inputs!$A$20:$G$29,3,FALSE)="Stipend Award",VLOOKUP(K210,Inputs!$A$7:$G$16,3,FALSE),0),0)</f>
        <v>0</v>
      </c>
      <c r="M210" s="5">
        <f ca="1">IFERROR(IF(VLOOKUP(K210,Inputs!$A$20:$G$29,4,FALSE)="Stipend Award",VLOOKUP(K210,Inputs!$A$7:$G$16,4,FALSE),0),0)</f>
        <v>0</v>
      </c>
      <c r="N210" s="5">
        <f ca="1">IFERROR(IF(H210=1,IF(VLOOKUP(K210,Inputs!$A$20:$G$29,5,FALSE)="Stipend Award",VLOOKUP(K210,Inputs!$A$7:$G$16,5,FALSE),0),0),0)</f>
        <v>0</v>
      </c>
      <c r="O210" s="5">
        <f ca="1">IFERROR(IF(I210=1,IF(VLOOKUP(K210,Inputs!$A$20:$G$29,6,FALSE)="Stipend Award",VLOOKUP(K210,Inputs!$A$7:$G$16,6,FALSE),0),0),0)</f>
        <v>0</v>
      </c>
      <c r="P210" s="5">
        <f ca="1">IFERROR(IF(J210=1,IF(VLOOKUP(K210,Inputs!$A$20:$G$29,7,FALSE)="Stipend Award",VLOOKUP(K210,Inputs!$A$7:$G$16,7,FALSE),0),0),0)</f>
        <v>0</v>
      </c>
      <c r="Q210" s="5">
        <f ca="1">IFERROR(IF(VLOOKUP(K210,Inputs!$A$20:$G$29,3,FALSE)="Base Increase",VLOOKUP(K210,Inputs!$A$7:$G$16,3,FALSE),0),0)</f>
        <v>0</v>
      </c>
      <c r="R210" s="5">
        <f ca="1">IFERROR(IF(VLOOKUP(K210,Inputs!$A$20:$G$29,4,FALSE)="Base Increase",VLOOKUP(K210,Inputs!$A$7:$G$16,4,FALSE),0),0)</f>
        <v>0</v>
      </c>
      <c r="S210" s="5">
        <f ca="1">IFERROR(IF(H210=1,IF(VLOOKUP(K210,Inputs!$A$20:$G$29,5,FALSE)="Base Increase",VLOOKUP(K210,Inputs!$A$7:$G$16,5,FALSE),0),0),0)</f>
        <v>0</v>
      </c>
      <c r="T210" s="5">
        <f ca="1">IFERROR(IF(I210=1,IF(VLOOKUP(K210,Inputs!$A$20:$G$29,6,FALSE)="Base Increase",VLOOKUP(K210,Inputs!$A$7:$G$16,6,FALSE),0),0),0)</f>
        <v>0</v>
      </c>
      <c r="U210" s="5">
        <f ca="1">IFERROR(IF(J210=1,IF(VLOOKUP(K210,Inputs!$A$20:$G$29,7,FALSE)="Base Increase",VLOOKUP(K210,Inputs!$A$7:$G$16,7,FALSE),0),0),0)</f>
        <v>0</v>
      </c>
      <c r="V210" s="5">
        <f t="shared" ca="1" si="20"/>
        <v>0</v>
      </c>
      <c r="W210" s="5">
        <f t="shared" ca="1" si="21"/>
        <v>0</v>
      </c>
      <c r="X210" s="5">
        <f t="shared" ca="1" si="22"/>
        <v>0</v>
      </c>
      <c r="Y210" s="5">
        <f t="shared" ca="1" si="23"/>
        <v>0</v>
      </c>
      <c r="Z210" s="5">
        <f ca="1">IF(AND(K210&lt;=4,X210&gt;Inputs!$B$32),MAX(C210,Inputs!$B$32),X210)</f>
        <v>0</v>
      </c>
      <c r="AA210" s="5">
        <f ca="1">IF(AND(K210&lt;=4,Y210&gt;Inputs!$B$32),MAX(C210,Inputs!$B$32),Y210)</f>
        <v>0</v>
      </c>
      <c r="AB210" s="5">
        <f ca="1">IF(AND(K210&lt;=7,Z210&gt;Inputs!$B$33),MAX(C210,Inputs!$B$33),Z210)</f>
        <v>0</v>
      </c>
      <c r="AC210" s="5">
        <f ca="1">IF(Y210&gt;Inputs!$B$34,Inputs!$B$34,AA210)</f>
        <v>0</v>
      </c>
      <c r="AD210" s="5">
        <f ca="1">IF(AB210&gt;Inputs!$B$34,Inputs!$B$34,AB210)</f>
        <v>0</v>
      </c>
      <c r="AE210" s="5">
        <f ca="1">IF(AC210&gt;Inputs!$B$34,Inputs!$B$34,AC210)</f>
        <v>0</v>
      </c>
      <c r="AF210" s="11">
        <f ca="1">IF(AND(E210=1,G210=0),Inputs!$B$3,AD210)</f>
        <v>0</v>
      </c>
      <c r="AG210" s="11">
        <f ca="1">IF(AND(E210=1,G210=0),Inputs!$B$3,AE210)</f>
        <v>0</v>
      </c>
    </row>
    <row r="211" spans="1:33" x14ac:dyDescent="0.25">
      <c r="A211" s="1">
        <f>'Salary and Rating'!A212</f>
        <v>0</v>
      </c>
      <c r="B211" s="1">
        <f>'Salary and Rating'!B212</f>
        <v>0</v>
      </c>
      <c r="C211" s="13">
        <f ca="1">'2013-2014'!AF211</f>
        <v>0</v>
      </c>
      <c r="D211" s="44">
        <f ca="1">IF('2013-2014'!G211=0,0,'2013-2014'!D211+1)</f>
        <v>0</v>
      </c>
      <c r="E211" s="5">
        <f>'2012-2013'!E211</f>
        <v>0</v>
      </c>
      <c r="F211" s="42">
        <f ca="1">IF('Salary and Rating'!G212=1,VLOOKUP(D211,'Attrition Probabilities'!$A$5:$E$45,2,TRUE),IF('Salary and Rating'!G212=2,VLOOKUP(D211,'Attrition Probabilities'!$A$5:$E$45,3,TRUE),IF('Salary and Rating'!G212=3,VLOOKUP(D211,'Attrition Probabilities'!$A$5:$E$45,4,TRUE),IF('Salary and Rating'!G212=4,VLOOKUP(D211,'Attrition Probabilities'!$A$5:$E$45,5,TRUE),0))))</f>
        <v>0</v>
      </c>
      <c r="G211" s="5">
        <f t="shared" ca="1" si="18"/>
        <v>0</v>
      </c>
      <c r="H211" s="5">
        <f t="shared" ca="1" si="19"/>
        <v>0</v>
      </c>
      <c r="I211" s="5">
        <f ca="1">IF(E211=0,0,IF(RAND()&lt;'Demand Component Probability'!$B$4,1,0))</f>
        <v>0</v>
      </c>
      <c r="J211" s="5">
        <f ca="1">IF(E211=0,0,IF(RAND()&lt;'Demand Component Probability'!$B$6,1,0))</f>
        <v>0</v>
      </c>
      <c r="K211" s="5">
        <f ca="1">'Salary and Rating'!M212</f>
        <v>0</v>
      </c>
      <c r="L211" s="5">
        <f ca="1">IFERROR(IF(VLOOKUP(K211,Inputs!$A$20:$G$29,3,FALSE)="Stipend Award",VLOOKUP(K211,Inputs!$A$7:$G$16,3,FALSE),0),0)</f>
        <v>0</v>
      </c>
      <c r="M211" s="5">
        <f ca="1">IFERROR(IF(VLOOKUP(K211,Inputs!$A$20:$G$29,4,FALSE)="Stipend Award",VLOOKUP(K211,Inputs!$A$7:$G$16,4,FALSE),0),0)</f>
        <v>0</v>
      </c>
      <c r="N211" s="5">
        <f ca="1">IFERROR(IF(H211=1,IF(VLOOKUP(K211,Inputs!$A$20:$G$29,5,FALSE)="Stipend Award",VLOOKUP(K211,Inputs!$A$7:$G$16,5,FALSE),0),0),0)</f>
        <v>0</v>
      </c>
      <c r="O211" s="5">
        <f ca="1">IFERROR(IF(I211=1,IF(VLOOKUP(K211,Inputs!$A$20:$G$29,6,FALSE)="Stipend Award",VLOOKUP(K211,Inputs!$A$7:$G$16,6,FALSE),0),0),0)</f>
        <v>0</v>
      </c>
      <c r="P211" s="5">
        <f ca="1">IFERROR(IF(J211=1,IF(VLOOKUP(K211,Inputs!$A$20:$G$29,7,FALSE)="Stipend Award",VLOOKUP(K211,Inputs!$A$7:$G$16,7,FALSE),0),0),0)</f>
        <v>0</v>
      </c>
      <c r="Q211" s="5">
        <f ca="1">IFERROR(IF(VLOOKUP(K211,Inputs!$A$20:$G$29,3,FALSE)="Base Increase",VLOOKUP(K211,Inputs!$A$7:$G$16,3,FALSE),0),0)</f>
        <v>0</v>
      </c>
      <c r="R211" s="5">
        <f ca="1">IFERROR(IF(VLOOKUP(K211,Inputs!$A$20:$G$29,4,FALSE)="Base Increase",VLOOKUP(K211,Inputs!$A$7:$G$16,4,FALSE),0),0)</f>
        <v>0</v>
      </c>
      <c r="S211" s="5">
        <f ca="1">IFERROR(IF(H211=1,IF(VLOOKUP(K211,Inputs!$A$20:$G$29,5,FALSE)="Base Increase",VLOOKUP(K211,Inputs!$A$7:$G$16,5,FALSE),0),0),0)</f>
        <v>0</v>
      </c>
      <c r="T211" s="5">
        <f ca="1">IFERROR(IF(I211=1,IF(VLOOKUP(K211,Inputs!$A$20:$G$29,6,FALSE)="Base Increase",VLOOKUP(K211,Inputs!$A$7:$G$16,6,FALSE),0),0),0)</f>
        <v>0</v>
      </c>
      <c r="U211" s="5">
        <f ca="1">IFERROR(IF(J211=1,IF(VLOOKUP(K211,Inputs!$A$20:$G$29,7,FALSE)="Base Increase",VLOOKUP(K211,Inputs!$A$7:$G$16,7,FALSE),0),0),0)</f>
        <v>0</v>
      </c>
      <c r="V211" s="5">
        <f t="shared" ca="1" si="20"/>
        <v>0</v>
      </c>
      <c r="W211" s="5">
        <f t="shared" ca="1" si="21"/>
        <v>0</v>
      </c>
      <c r="X211" s="5">
        <f t="shared" ca="1" si="22"/>
        <v>0</v>
      </c>
      <c r="Y211" s="5">
        <f t="shared" ca="1" si="23"/>
        <v>0</v>
      </c>
      <c r="Z211" s="5">
        <f ca="1">IF(AND(K211&lt;=4,X211&gt;Inputs!$B$32),MAX(C211,Inputs!$B$32),X211)</f>
        <v>0</v>
      </c>
      <c r="AA211" s="5">
        <f ca="1">IF(AND(K211&lt;=4,Y211&gt;Inputs!$B$32),MAX(C211,Inputs!$B$32),Y211)</f>
        <v>0</v>
      </c>
      <c r="AB211" s="5">
        <f ca="1">IF(AND(K211&lt;=7,Z211&gt;Inputs!$B$33),MAX(C211,Inputs!$B$33),Z211)</f>
        <v>0</v>
      </c>
      <c r="AC211" s="5">
        <f ca="1">IF(Y211&gt;Inputs!$B$34,Inputs!$B$34,AA211)</f>
        <v>0</v>
      </c>
      <c r="AD211" s="5">
        <f ca="1">IF(AB211&gt;Inputs!$B$34,Inputs!$B$34,AB211)</f>
        <v>0</v>
      </c>
      <c r="AE211" s="5">
        <f ca="1">IF(AC211&gt;Inputs!$B$34,Inputs!$B$34,AC211)</f>
        <v>0</v>
      </c>
      <c r="AF211" s="11">
        <f ca="1">IF(AND(E211=1,G211=0),Inputs!$B$3,AD211)</f>
        <v>0</v>
      </c>
      <c r="AG211" s="11">
        <f ca="1">IF(AND(E211=1,G211=0),Inputs!$B$3,AE211)</f>
        <v>0</v>
      </c>
    </row>
    <row r="212" spans="1:33" x14ac:dyDescent="0.25">
      <c r="A212" s="1">
        <f>'Salary and Rating'!A213</f>
        <v>0</v>
      </c>
      <c r="B212" s="1">
        <f>'Salary and Rating'!B213</f>
        <v>0</v>
      </c>
      <c r="C212" s="13">
        <f ca="1">'2013-2014'!AF212</f>
        <v>0</v>
      </c>
      <c r="D212" s="44">
        <f ca="1">IF('2013-2014'!G212=0,0,'2013-2014'!D212+1)</f>
        <v>0</v>
      </c>
      <c r="E212" s="5">
        <f>'2012-2013'!E212</f>
        <v>0</v>
      </c>
      <c r="F212" s="42">
        <f ca="1">IF('Salary and Rating'!G213=1,VLOOKUP(D212,'Attrition Probabilities'!$A$5:$E$45,2,TRUE),IF('Salary and Rating'!G213=2,VLOOKUP(D212,'Attrition Probabilities'!$A$5:$E$45,3,TRUE),IF('Salary and Rating'!G213=3,VLOOKUP(D212,'Attrition Probabilities'!$A$5:$E$45,4,TRUE),IF('Salary and Rating'!G213=4,VLOOKUP(D212,'Attrition Probabilities'!$A$5:$E$45,5,TRUE),0))))</f>
        <v>0</v>
      </c>
      <c r="G212" s="5">
        <f t="shared" ca="1" si="18"/>
        <v>0</v>
      </c>
      <c r="H212" s="5">
        <f t="shared" ca="1" si="19"/>
        <v>0</v>
      </c>
      <c r="I212" s="5">
        <f ca="1">IF(E212=0,0,IF(RAND()&lt;'Demand Component Probability'!$B$4,1,0))</f>
        <v>0</v>
      </c>
      <c r="J212" s="5">
        <f ca="1">IF(E212=0,0,IF(RAND()&lt;'Demand Component Probability'!$B$6,1,0))</f>
        <v>0</v>
      </c>
      <c r="K212" s="5">
        <f ca="1">'Salary and Rating'!M213</f>
        <v>0</v>
      </c>
      <c r="L212" s="5">
        <f ca="1">IFERROR(IF(VLOOKUP(K212,Inputs!$A$20:$G$29,3,FALSE)="Stipend Award",VLOOKUP(K212,Inputs!$A$7:$G$16,3,FALSE),0),0)</f>
        <v>0</v>
      </c>
      <c r="M212" s="5">
        <f ca="1">IFERROR(IF(VLOOKUP(K212,Inputs!$A$20:$G$29,4,FALSE)="Stipend Award",VLOOKUP(K212,Inputs!$A$7:$G$16,4,FALSE),0),0)</f>
        <v>0</v>
      </c>
      <c r="N212" s="5">
        <f ca="1">IFERROR(IF(H212=1,IF(VLOOKUP(K212,Inputs!$A$20:$G$29,5,FALSE)="Stipend Award",VLOOKUP(K212,Inputs!$A$7:$G$16,5,FALSE),0),0),0)</f>
        <v>0</v>
      </c>
      <c r="O212" s="5">
        <f ca="1">IFERROR(IF(I212=1,IF(VLOOKUP(K212,Inputs!$A$20:$G$29,6,FALSE)="Stipend Award",VLOOKUP(K212,Inputs!$A$7:$G$16,6,FALSE),0),0),0)</f>
        <v>0</v>
      </c>
      <c r="P212" s="5">
        <f ca="1">IFERROR(IF(J212=1,IF(VLOOKUP(K212,Inputs!$A$20:$G$29,7,FALSE)="Stipend Award",VLOOKUP(K212,Inputs!$A$7:$G$16,7,FALSE),0),0),0)</f>
        <v>0</v>
      </c>
      <c r="Q212" s="5">
        <f ca="1">IFERROR(IF(VLOOKUP(K212,Inputs!$A$20:$G$29,3,FALSE)="Base Increase",VLOOKUP(K212,Inputs!$A$7:$G$16,3,FALSE),0),0)</f>
        <v>0</v>
      </c>
      <c r="R212" s="5">
        <f ca="1">IFERROR(IF(VLOOKUP(K212,Inputs!$A$20:$G$29,4,FALSE)="Base Increase",VLOOKUP(K212,Inputs!$A$7:$G$16,4,FALSE),0),0)</f>
        <v>0</v>
      </c>
      <c r="S212" s="5">
        <f ca="1">IFERROR(IF(H212=1,IF(VLOOKUP(K212,Inputs!$A$20:$G$29,5,FALSE)="Base Increase",VLOOKUP(K212,Inputs!$A$7:$G$16,5,FALSE),0),0),0)</f>
        <v>0</v>
      </c>
      <c r="T212" s="5">
        <f ca="1">IFERROR(IF(I212=1,IF(VLOOKUP(K212,Inputs!$A$20:$G$29,6,FALSE)="Base Increase",VLOOKUP(K212,Inputs!$A$7:$G$16,6,FALSE),0),0),0)</f>
        <v>0</v>
      </c>
      <c r="U212" s="5">
        <f ca="1">IFERROR(IF(J212=1,IF(VLOOKUP(K212,Inputs!$A$20:$G$29,7,FALSE)="Base Increase",VLOOKUP(K212,Inputs!$A$7:$G$16,7,FALSE),0),0),0)</f>
        <v>0</v>
      </c>
      <c r="V212" s="5">
        <f t="shared" ca="1" si="20"/>
        <v>0</v>
      </c>
      <c r="W212" s="5">
        <f t="shared" ca="1" si="21"/>
        <v>0</v>
      </c>
      <c r="X212" s="5">
        <f t="shared" ca="1" si="22"/>
        <v>0</v>
      </c>
      <c r="Y212" s="5">
        <f t="shared" ca="1" si="23"/>
        <v>0</v>
      </c>
      <c r="Z212" s="5">
        <f ca="1">IF(AND(K212&lt;=4,X212&gt;Inputs!$B$32),MAX(C212,Inputs!$B$32),X212)</f>
        <v>0</v>
      </c>
      <c r="AA212" s="5">
        <f ca="1">IF(AND(K212&lt;=4,Y212&gt;Inputs!$B$32),MAX(C212,Inputs!$B$32),Y212)</f>
        <v>0</v>
      </c>
      <c r="AB212" s="5">
        <f ca="1">IF(AND(K212&lt;=7,Z212&gt;Inputs!$B$33),MAX(C212,Inputs!$B$33),Z212)</f>
        <v>0</v>
      </c>
      <c r="AC212" s="5">
        <f ca="1">IF(Y212&gt;Inputs!$B$34,Inputs!$B$34,AA212)</f>
        <v>0</v>
      </c>
      <c r="AD212" s="5">
        <f ca="1">IF(AB212&gt;Inputs!$B$34,Inputs!$B$34,AB212)</f>
        <v>0</v>
      </c>
      <c r="AE212" s="5">
        <f ca="1">IF(AC212&gt;Inputs!$B$34,Inputs!$B$34,AC212)</f>
        <v>0</v>
      </c>
      <c r="AF212" s="11">
        <f ca="1">IF(AND(E212=1,G212=0),Inputs!$B$3,AD212)</f>
        <v>0</v>
      </c>
      <c r="AG212" s="11">
        <f ca="1">IF(AND(E212=1,G212=0),Inputs!$B$3,AE212)</f>
        <v>0</v>
      </c>
    </row>
    <row r="213" spans="1:33" x14ac:dyDescent="0.25">
      <c r="A213" s="1">
        <f>'Salary and Rating'!A214</f>
        <v>0</v>
      </c>
      <c r="B213" s="1">
        <f>'Salary and Rating'!B214</f>
        <v>0</v>
      </c>
      <c r="C213" s="13">
        <f ca="1">'2013-2014'!AF213</f>
        <v>0</v>
      </c>
      <c r="D213" s="44">
        <f ca="1">IF('2013-2014'!G213=0,0,'2013-2014'!D213+1)</f>
        <v>0</v>
      </c>
      <c r="E213" s="5">
        <f>'2012-2013'!E213</f>
        <v>0</v>
      </c>
      <c r="F213" s="42">
        <f ca="1">IF('Salary and Rating'!G214=1,VLOOKUP(D213,'Attrition Probabilities'!$A$5:$E$45,2,TRUE),IF('Salary and Rating'!G214=2,VLOOKUP(D213,'Attrition Probabilities'!$A$5:$E$45,3,TRUE),IF('Salary and Rating'!G214=3,VLOOKUP(D213,'Attrition Probabilities'!$A$5:$E$45,4,TRUE),IF('Salary and Rating'!G214=4,VLOOKUP(D213,'Attrition Probabilities'!$A$5:$E$45,5,TRUE),0))))</f>
        <v>0</v>
      </c>
      <c r="G213" s="5">
        <f t="shared" ca="1" si="18"/>
        <v>0</v>
      </c>
      <c r="H213" s="5">
        <f t="shared" ca="1" si="19"/>
        <v>0</v>
      </c>
      <c r="I213" s="5">
        <f ca="1">IF(E213=0,0,IF(RAND()&lt;'Demand Component Probability'!$B$4,1,0))</f>
        <v>0</v>
      </c>
      <c r="J213" s="5">
        <f ca="1">IF(E213=0,0,IF(RAND()&lt;'Demand Component Probability'!$B$6,1,0))</f>
        <v>0</v>
      </c>
      <c r="K213" s="5">
        <f ca="1">'Salary and Rating'!M214</f>
        <v>0</v>
      </c>
      <c r="L213" s="5">
        <f ca="1">IFERROR(IF(VLOOKUP(K213,Inputs!$A$20:$G$29,3,FALSE)="Stipend Award",VLOOKUP(K213,Inputs!$A$7:$G$16,3,FALSE),0),0)</f>
        <v>0</v>
      </c>
      <c r="M213" s="5">
        <f ca="1">IFERROR(IF(VLOOKUP(K213,Inputs!$A$20:$G$29,4,FALSE)="Stipend Award",VLOOKUP(K213,Inputs!$A$7:$G$16,4,FALSE),0),0)</f>
        <v>0</v>
      </c>
      <c r="N213" s="5">
        <f ca="1">IFERROR(IF(H213=1,IF(VLOOKUP(K213,Inputs!$A$20:$G$29,5,FALSE)="Stipend Award",VLOOKUP(K213,Inputs!$A$7:$G$16,5,FALSE),0),0),0)</f>
        <v>0</v>
      </c>
      <c r="O213" s="5">
        <f ca="1">IFERROR(IF(I213=1,IF(VLOOKUP(K213,Inputs!$A$20:$G$29,6,FALSE)="Stipend Award",VLOOKUP(K213,Inputs!$A$7:$G$16,6,FALSE),0),0),0)</f>
        <v>0</v>
      </c>
      <c r="P213" s="5">
        <f ca="1">IFERROR(IF(J213=1,IF(VLOOKUP(K213,Inputs!$A$20:$G$29,7,FALSE)="Stipend Award",VLOOKUP(K213,Inputs!$A$7:$G$16,7,FALSE),0),0),0)</f>
        <v>0</v>
      </c>
      <c r="Q213" s="5">
        <f ca="1">IFERROR(IF(VLOOKUP(K213,Inputs!$A$20:$G$29,3,FALSE)="Base Increase",VLOOKUP(K213,Inputs!$A$7:$G$16,3,FALSE),0),0)</f>
        <v>0</v>
      </c>
      <c r="R213" s="5">
        <f ca="1">IFERROR(IF(VLOOKUP(K213,Inputs!$A$20:$G$29,4,FALSE)="Base Increase",VLOOKUP(K213,Inputs!$A$7:$G$16,4,FALSE),0),0)</f>
        <v>0</v>
      </c>
      <c r="S213" s="5">
        <f ca="1">IFERROR(IF(H213=1,IF(VLOOKUP(K213,Inputs!$A$20:$G$29,5,FALSE)="Base Increase",VLOOKUP(K213,Inputs!$A$7:$G$16,5,FALSE),0),0),0)</f>
        <v>0</v>
      </c>
      <c r="T213" s="5">
        <f ca="1">IFERROR(IF(I213=1,IF(VLOOKUP(K213,Inputs!$A$20:$G$29,6,FALSE)="Base Increase",VLOOKUP(K213,Inputs!$A$7:$G$16,6,FALSE),0),0),0)</f>
        <v>0</v>
      </c>
      <c r="U213" s="5">
        <f ca="1">IFERROR(IF(J213=1,IF(VLOOKUP(K213,Inputs!$A$20:$G$29,7,FALSE)="Base Increase",VLOOKUP(K213,Inputs!$A$7:$G$16,7,FALSE),0),0),0)</f>
        <v>0</v>
      </c>
      <c r="V213" s="5">
        <f t="shared" ca="1" si="20"/>
        <v>0</v>
      </c>
      <c r="W213" s="5">
        <f t="shared" ca="1" si="21"/>
        <v>0</v>
      </c>
      <c r="X213" s="5">
        <f t="shared" ca="1" si="22"/>
        <v>0</v>
      </c>
      <c r="Y213" s="5">
        <f t="shared" ca="1" si="23"/>
        <v>0</v>
      </c>
      <c r="Z213" s="5">
        <f ca="1">IF(AND(K213&lt;=4,X213&gt;Inputs!$B$32),MAX(C213,Inputs!$B$32),X213)</f>
        <v>0</v>
      </c>
      <c r="AA213" s="5">
        <f ca="1">IF(AND(K213&lt;=4,Y213&gt;Inputs!$B$32),MAX(C213,Inputs!$B$32),Y213)</f>
        <v>0</v>
      </c>
      <c r="AB213" s="5">
        <f ca="1">IF(AND(K213&lt;=7,Z213&gt;Inputs!$B$33),MAX(C213,Inputs!$B$33),Z213)</f>
        <v>0</v>
      </c>
      <c r="AC213" s="5">
        <f ca="1">IF(Y213&gt;Inputs!$B$34,Inputs!$B$34,AA213)</f>
        <v>0</v>
      </c>
      <c r="AD213" s="5">
        <f ca="1">IF(AB213&gt;Inputs!$B$34,Inputs!$B$34,AB213)</f>
        <v>0</v>
      </c>
      <c r="AE213" s="5">
        <f ca="1">IF(AC213&gt;Inputs!$B$34,Inputs!$B$34,AC213)</f>
        <v>0</v>
      </c>
      <c r="AF213" s="11">
        <f ca="1">IF(AND(E213=1,G213=0),Inputs!$B$3,AD213)</f>
        <v>0</v>
      </c>
      <c r="AG213" s="11">
        <f ca="1">IF(AND(E213=1,G213=0),Inputs!$B$3,AE213)</f>
        <v>0</v>
      </c>
    </row>
    <row r="214" spans="1:33" x14ac:dyDescent="0.25">
      <c r="A214" s="1">
        <f>'Salary and Rating'!A215</f>
        <v>0</v>
      </c>
      <c r="B214" s="1">
        <f>'Salary and Rating'!B215</f>
        <v>0</v>
      </c>
      <c r="C214" s="13">
        <f ca="1">'2013-2014'!AF214</f>
        <v>0</v>
      </c>
      <c r="D214" s="44">
        <f ca="1">IF('2013-2014'!G214=0,0,'2013-2014'!D214+1)</f>
        <v>0</v>
      </c>
      <c r="E214" s="5">
        <f>'2012-2013'!E214</f>
        <v>0</v>
      </c>
      <c r="F214" s="42">
        <f ca="1">IF('Salary and Rating'!G215=1,VLOOKUP(D214,'Attrition Probabilities'!$A$5:$E$45,2,TRUE),IF('Salary and Rating'!G215=2,VLOOKUP(D214,'Attrition Probabilities'!$A$5:$E$45,3,TRUE),IF('Salary and Rating'!G215=3,VLOOKUP(D214,'Attrition Probabilities'!$A$5:$E$45,4,TRUE),IF('Salary and Rating'!G215=4,VLOOKUP(D214,'Attrition Probabilities'!$A$5:$E$45,5,TRUE),0))))</f>
        <v>0</v>
      </c>
      <c r="G214" s="5">
        <f t="shared" ca="1" si="18"/>
        <v>0</v>
      </c>
      <c r="H214" s="5">
        <f t="shared" ca="1" si="19"/>
        <v>0</v>
      </c>
      <c r="I214" s="5">
        <f ca="1">IF(E214=0,0,IF(RAND()&lt;'Demand Component Probability'!$B$4,1,0))</f>
        <v>0</v>
      </c>
      <c r="J214" s="5">
        <f ca="1">IF(E214=0,0,IF(RAND()&lt;'Demand Component Probability'!$B$6,1,0))</f>
        <v>0</v>
      </c>
      <c r="K214" s="5">
        <f ca="1">'Salary and Rating'!M215</f>
        <v>0</v>
      </c>
      <c r="L214" s="5">
        <f ca="1">IFERROR(IF(VLOOKUP(K214,Inputs!$A$20:$G$29,3,FALSE)="Stipend Award",VLOOKUP(K214,Inputs!$A$7:$G$16,3,FALSE),0),0)</f>
        <v>0</v>
      </c>
      <c r="M214" s="5">
        <f ca="1">IFERROR(IF(VLOOKUP(K214,Inputs!$A$20:$G$29,4,FALSE)="Stipend Award",VLOOKUP(K214,Inputs!$A$7:$G$16,4,FALSE),0),0)</f>
        <v>0</v>
      </c>
      <c r="N214" s="5">
        <f ca="1">IFERROR(IF(H214=1,IF(VLOOKUP(K214,Inputs!$A$20:$G$29,5,FALSE)="Stipend Award",VLOOKUP(K214,Inputs!$A$7:$G$16,5,FALSE),0),0),0)</f>
        <v>0</v>
      </c>
      <c r="O214" s="5">
        <f ca="1">IFERROR(IF(I214=1,IF(VLOOKUP(K214,Inputs!$A$20:$G$29,6,FALSE)="Stipend Award",VLOOKUP(K214,Inputs!$A$7:$G$16,6,FALSE),0),0),0)</f>
        <v>0</v>
      </c>
      <c r="P214" s="5">
        <f ca="1">IFERROR(IF(J214=1,IF(VLOOKUP(K214,Inputs!$A$20:$G$29,7,FALSE)="Stipend Award",VLOOKUP(K214,Inputs!$A$7:$G$16,7,FALSE),0),0),0)</f>
        <v>0</v>
      </c>
      <c r="Q214" s="5">
        <f ca="1">IFERROR(IF(VLOOKUP(K214,Inputs!$A$20:$G$29,3,FALSE)="Base Increase",VLOOKUP(K214,Inputs!$A$7:$G$16,3,FALSE),0),0)</f>
        <v>0</v>
      </c>
      <c r="R214" s="5">
        <f ca="1">IFERROR(IF(VLOOKUP(K214,Inputs!$A$20:$G$29,4,FALSE)="Base Increase",VLOOKUP(K214,Inputs!$A$7:$G$16,4,FALSE),0),0)</f>
        <v>0</v>
      </c>
      <c r="S214" s="5">
        <f ca="1">IFERROR(IF(H214=1,IF(VLOOKUP(K214,Inputs!$A$20:$G$29,5,FALSE)="Base Increase",VLOOKUP(K214,Inputs!$A$7:$G$16,5,FALSE),0),0),0)</f>
        <v>0</v>
      </c>
      <c r="T214" s="5">
        <f ca="1">IFERROR(IF(I214=1,IF(VLOOKUP(K214,Inputs!$A$20:$G$29,6,FALSE)="Base Increase",VLOOKUP(K214,Inputs!$A$7:$G$16,6,FALSE),0),0),0)</f>
        <v>0</v>
      </c>
      <c r="U214" s="5">
        <f ca="1">IFERROR(IF(J214=1,IF(VLOOKUP(K214,Inputs!$A$20:$G$29,7,FALSE)="Base Increase",VLOOKUP(K214,Inputs!$A$7:$G$16,7,FALSE),0),0),0)</f>
        <v>0</v>
      </c>
      <c r="V214" s="5">
        <f t="shared" ca="1" si="20"/>
        <v>0</v>
      </c>
      <c r="W214" s="5">
        <f t="shared" ca="1" si="21"/>
        <v>0</v>
      </c>
      <c r="X214" s="5">
        <f t="shared" ca="1" si="22"/>
        <v>0</v>
      </c>
      <c r="Y214" s="5">
        <f t="shared" ca="1" si="23"/>
        <v>0</v>
      </c>
      <c r="Z214" s="5">
        <f ca="1">IF(AND(K214&lt;=4,X214&gt;Inputs!$B$32),MAX(C214,Inputs!$B$32),X214)</f>
        <v>0</v>
      </c>
      <c r="AA214" s="5">
        <f ca="1">IF(AND(K214&lt;=4,Y214&gt;Inputs!$B$32),MAX(C214,Inputs!$B$32),Y214)</f>
        <v>0</v>
      </c>
      <c r="AB214" s="5">
        <f ca="1">IF(AND(K214&lt;=7,Z214&gt;Inputs!$B$33),MAX(C214,Inputs!$B$33),Z214)</f>
        <v>0</v>
      </c>
      <c r="AC214" s="5">
        <f ca="1">IF(Y214&gt;Inputs!$B$34,Inputs!$B$34,AA214)</f>
        <v>0</v>
      </c>
      <c r="AD214" s="5">
        <f ca="1">IF(AB214&gt;Inputs!$B$34,Inputs!$B$34,AB214)</f>
        <v>0</v>
      </c>
      <c r="AE214" s="5">
        <f ca="1">IF(AC214&gt;Inputs!$B$34,Inputs!$B$34,AC214)</f>
        <v>0</v>
      </c>
      <c r="AF214" s="11">
        <f ca="1">IF(AND(E214=1,G214=0),Inputs!$B$3,AD214)</f>
        <v>0</v>
      </c>
      <c r="AG214" s="11">
        <f ca="1">IF(AND(E214=1,G214=0),Inputs!$B$3,AE214)</f>
        <v>0</v>
      </c>
    </row>
    <row r="215" spans="1:33" x14ac:dyDescent="0.25">
      <c r="A215" s="1">
        <f>'Salary and Rating'!A216</f>
        <v>0</v>
      </c>
      <c r="B215" s="1">
        <f>'Salary and Rating'!B216</f>
        <v>0</v>
      </c>
      <c r="C215" s="13">
        <f ca="1">'2013-2014'!AF215</f>
        <v>0</v>
      </c>
      <c r="D215" s="44">
        <f ca="1">IF('2013-2014'!G215=0,0,'2013-2014'!D215+1)</f>
        <v>0</v>
      </c>
      <c r="E215" s="5">
        <f>'2012-2013'!E215</f>
        <v>0</v>
      </c>
      <c r="F215" s="42">
        <f ca="1">IF('Salary and Rating'!G216=1,VLOOKUP(D215,'Attrition Probabilities'!$A$5:$E$45,2,TRUE),IF('Salary and Rating'!G216=2,VLOOKUP(D215,'Attrition Probabilities'!$A$5:$E$45,3,TRUE),IF('Salary and Rating'!G216=3,VLOOKUP(D215,'Attrition Probabilities'!$A$5:$E$45,4,TRUE),IF('Salary and Rating'!G216=4,VLOOKUP(D215,'Attrition Probabilities'!$A$5:$E$45,5,TRUE),0))))</f>
        <v>0</v>
      </c>
      <c r="G215" s="5">
        <f t="shared" ca="1" si="18"/>
        <v>0</v>
      </c>
      <c r="H215" s="5">
        <f t="shared" ca="1" si="19"/>
        <v>0</v>
      </c>
      <c r="I215" s="5">
        <f ca="1">IF(E215=0,0,IF(RAND()&lt;'Demand Component Probability'!$B$4,1,0))</f>
        <v>0</v>
      </c>
      <c r="J215" s="5">
        <f ca="1">IF(E215=0,0,IF(RAND()&lt;'Demand Component Probability'!$B$6,1,0))</f>
        <v>0</v>
      </c>
      <c r="K215" s="5">
        <f ca="1">'Salary and Rating'!M216</f>
        <v>0</v>
      </c>
      <c r="L215" s="5">
        <f ca="1">IFERROR(IF(VLOOKUP(K215,Inputs!$A$20:$G$29,3,FALSE)="Stipend Award",VLOOKUP(K215,Inputs!$A$7:$G$16,3,FALSE),0),0)</f>
        <v>0</v>
      </c>
      <c r="M215" s="5">
        <f ca="1">IFERROR(IF(VLOOKUP(K215,Inputs!$A$20:$G$29,4,FALSE)="Stipend Award",VLOOKUP(K215,Inputs!$A$7:$G$16,4,FALSE),0),0)</f>
        <v>0</v>
      </c>
      <c r="N215" s="5">
        <f ca="1">IFERROR(IF(H215=1,IF(VLOOKUP(K215,Inputs!$A$20:$G$29,5,FALSE)="Stipend Award",VLOOKUP(K215,Inputs!$A$7:$G$16,5,FALSE),0),0),0)</f>
        <v>0</v>
      </c>
      <c r="O215" s="5">
        <f ca="1">IFERROR(IF(I215=1,IF(VLOOKUP(K215,Inputs!$A$20:$G$29,6,FALSE)="Stipend Award",VLOOKUP(K215,Inputs!$A$7:$G$16,6,FALSE),0),0),0)</f>
        <v>0</v>
      </c>
      <c r="P215" s="5">
        <f ca="1">IFERROR(IF(J215=1,IF(VLOOKUP(K215,Inputs!$A$20:$G$29,7,FALSE)="Stipend Award",VLOOKUP(K215,Inputs!$A$7:$G$16,7,FALSE),0),0),0)</f>
        <v>0</v>
      </c>
      <c r="Q215" s="5">
        <f ca="1">IFERROR(IF(VLOOKUP(K215,Inputs!$A$20:$G$29,3,FALSE)="Base Increase",VLOOKUP(K215,Inputs!$A$7:$G$16,3,FALSE),0),0)</f>
        <v>0</v>
      </c>
      <c r="R215" s="5">
        <f ca="1">IFERROR(IF(VLOOKUP(K215,Inputs!$A$20:$G$29,4,FALSE)="Base Increase",VLOOKUP(K215,Inputs!$A$7:$G$16,4,FALSE),0),0)</f>
        <v>0</v>
      </c>
      <c r="S215" s="5">
        <f ca="1">IFERROR(IF(H215=1,IF(VLOOKUP(K215,Inputs!$A$20:$G$29,5,FALSE)="Base Increase",VLOOKUP(K215,Inputs!$A$7:$G$16,5,FALSE),0),0),0)</f>
        <v>0</v>
      </c>
      <c r="T215" s="5">
        <f ca="1">IFERROR(IF(I215=1,IF(VLOOKUP(K215,Inputs!$A$20:$G$29,6,FALSE)="Base Increase",VLOOKUP(K215,Inputs!$A$7:$G$16,6,FALSE),0),0),0)</f>
        <v>0</v>
      </c>
      <c r="U215" s="5">
        <f ca="1">IFERROR(IF(J215=1,IF(VLOOKUP(K215,Inputs!$A$20:$G$29,7,FALSE)="Base Increase",VLOOKUP(K215,Inputs!$A$7:$G$16,7,FALSE),0),0),0)</f>
        <v>0</v>
      </c>
      <c r="V215" s="5">
        <f t="shared" ca="1" si="20"/>
        <v>0</v>
      </c>
      <c r="W215" s="5">
        <f t="shared" ca="1" si="21"/>
        <v>0</v>
      </c>
      <c r="X215" s="5">
        <f t="shared" ca="1" si="22"/>
        <v>0</v>
      </c>
      <c r="Y215" s="5">
        <f t="shared" ca="1" si="23"/>
        <v>0</v>
      </c>
      <c r="Z215" s="5">
        <f ca="1">IF(AND(K215&lt;=4,X215&gt;Inputs!$B$32),MAX(C215,Inputs!$B$32),X215)</f>
        <v>0</v>
      </c>
      <c r="AA215" s="5">
        <f ca="1">IF(AND(K215&lt;=4,Y215&gt;Inputs!$B$32),MAX(C215,Inputs!$B$32),Y215)</f>
        <v>0</v>
      </c>
      <c r="AB215" s="5">
        <f ca="1">IF(AND(K215&lt;=7,Z215&gt;Inputs!$B$33),MAX(C215,Inputs!$B$33),Z215)</f>
        <v>0</v>
      </c>
      <c r="AC215" s="5">
        <f ca="1">IF(Y215&gt;Inputs!$B$34,Inputs!$B$34,AA215)</f>
        <v>0</v>
      </c>
      <c r="AD215" s="5">
        <f ca="1">IF(AB215&gt;Inputs!$B$34,Inputs!$B$34,AB215)</f>
        <v>0</v>
      </c>
      <c r="AE215" s="5">
        <f ca="1">IF(AC215&gt;Inputs!$B$34,Inputs!$B$34,AC215)</f>
        <v>0</v>
      </c>
      <c r="AF215" s="11">
        <f ca="1">IF(AND(E215=1,G215=0),Inputs!$B$3,AD215)</f>
        <v>0</v>
      </c>
      <c r="AG215" s="11">
        <f ca="1">IF(AND(E215=1,G215=0),Inputs!$B$3,AE215)</f>
        <v>0</v>
      </c>
    </row>
    <row r="216" spans="1:33" x14ac:dyDescent="0.25">
      <c r="A216" s="1">
        <f>'Salary and Rating'!A217</f>
        <v>0</v>
      </c>
      <c r="B216" s="1">
        <f>'Salary and Rating'!B217</f>
        <v>0</v>
      </c>
      <c r="C216" s="13">
        <f ca="1">'2013-2014'!AF216</f>
        <v>0</v>
      </c>
      <c r="D216" s="44">
        <f ca="1">IF('2013-2014'!G216=0,0,'2013-2014'!D216+1)</f>
        <v>0</v>
      </c>
      <c r="E216" s="5">
        <f>'2012-2013'!E216</f>
        <v>0</v>
      </c>
      <c r="F216" s="42">
        <f ca="1">IF('Salary and Rating'!G217=1,VLOOKUP(D216,'Attrition Probabilities'!$A$5:$E$45,2,TRUE),IF('Salary and Rating'!G217=2,VLOOKUP(D216,'Attrition Probabilities'!$A$5:$E$45,3,TRUE),IF('Salary and Rating'!G217=3,VLOOKUP(D216,'Attrition Probabilities'!$A$5:$E$45,4,TRUE),IF('Salary and Rating'!G217=4,VLOOKUP(D216,'Attrition Probabilities'!$A$5:$E$45,5,TRUE),0))))</f>
        <v>0</v>
      </c>
      <c r="G216" s="5">
        <f t="shared" ca="1" si="18"/>
        <v>0</v>
      </c>
      <c r="H216" s="5">
        <f t="shared" ca="1" si="19"/>
        <v>0</v>
      </c>
      <c r="I216" s="5">
        <f ca="1">IF(E216=0,0,IF(RAND()&lt;'Demand Component Probability'!$B$4,1,0))</f>
        <v>0</v>
      </c>
      <c r="J216" s="5">
        <f ca="1">IF(E216=0,0,IF(RAND()&lt;'Demand Component Probability'!$B$6,1,0))</f>
        <v>0</v>
      </c>
      <c r="K216" s="5">
        <f ca="1">'Salary and Rating'!M217</f>
        <v>0</v>
      </c>
      <c r="L216" s="5">
        <f ca="1">IFERROR(IF(VLOOKUP(K216,Inputs!$A$20:$G$29,3,FALSE)="Stipend Award",VLOOKUP(K216,Inputs!$A$7:$G$16,3,FALSE),0),0)</f>
        <v>0</v>
      </c>
      <c r="M216" s="5">
        <f ca="1">IFERROR(IF(VLOOKUP(K216,Inputs!$A$20:$G$29,4,FALSE)="Stipend Award",VLOOKUP(K216,Inputs!$A$7:$G$16,4,FALSE),0),0)</f>
        <v>0</v>
      </c>
      <c r="N216" s="5">
        <f ca="1">IFERROR(IF(H216=1,IF(VLOOKUP(K216,Inputs!$A$20:$G$29,5,FALSE)="Stipend Award",VLOOKUP(K216,Inputs!$A$7:$G$16,5,FALSE),0),0),0)</f>
        <v>0</v>
      </c>
      <c r="O216" s="5">
        <f ca="1">IFERROR(IF(I216=1,IF(VLOOKUP(K216,Inputs!$A$20:$G$29,6,FALSE)="Stipend Award",VLOOKUP(K216,Inputs!$A$7:$G$16,6,FALSE),0),0),0)</f>
        <v>0</v>
      </c>
      <c r="P216" s="5">
        <f ca="1">IFERROR(IF(J216=1,IF(VLOOKUP(K216,Inputs!$A$20:$G$29,7,FALSE)="Stipend Award",VLOOKUP(K216,Inputs!$A$7:$G$16,7,FALSE),0),0),0)</f>
        <v>0</v>
      </c>
      <c r="Q216" s="5">
        <f ca="1">IFERROR(IF(VLOOKUP(K216,Inputs!$A$20:$G$29,3,FALSE)="Base Increase",VLOOKUP(K216,Inputs!$A$7:$G$16,3,FALSE),0),0)</f>
        <v>0</v>
      </c>
      <c r="R216" s="5">
        <f ca="1">IFERROR(IF(VLOOKUP(K216,Inputs!$A$20:$G$29,4,FALSE)="Base Increase",VLOOKUP(K216,Inputs!$A$7:$G$16,4,FALSE),0),0)</f>
        <v>0</v>
      </c>
      <c r="S216" s="5">
        <f ca="1">IFERROR(IF(H216=1,IF(VLOOKUP(K216,Inputs!$A$20:$G$29,5,FALSE)="Base Increase",VLOOKUP(K216,Inputs!$A$7:$G$16,5,FALSE),0),0),0)</f>
        <v>0</v>
      </c>
      <c r="T216" s="5">
        <f ca="1">IFERROR(IF(I216=1,IF(VLOOKUP(K216,Inputs!$A$20:$G$29,6,FALSE)="Base Increase",VLOOKUP(K216,Inputs!$A$7:$G$16,6,FALSE),0),0),0)</f>
        <v>0</v>
      </c>
      <c r="U216" s="5">
        <f ca="1">IFERROR(IF(J216=1,IF(VLOOKUP(K216,Inputs!$A$20:$G$29,7,FALSE)="Base Increase",VLOOKUP(K216,Inputs!$A$7:$G$16,7,FALSE),0),0),0)</f>
        <v>0</v>
      </c>
      <c r="V216" s="5">
        <f t="shared" ca="1" si="20"/>
        <v>0</v>
      </c>
      <c r="W216" s="5">
        <f t="shared" ca="1" si="21"/>
        <v>0</v>
      </c>
      <c r="X216" s="5">
        <f t="shared" ca="1" si="22"/>
        <v>0</v>
      </c>
      <c r="Y216" s="5">
        <f t="shared" ca="1" si="23"/>
        <v>0</v>
      </c>
      <c r="Z216" s="5">
        <f ca="1">IF(AND(K216&lt;=4,X216&gt;Inputs!$B$32),MAX(C216,Inputs!$B$32),X216)</f>
        <v>0</v>
      </c>
      <c r="AA216" s="5">
        <f ca="1">IF(AND(K216&lt;=4,Y216&gt;Inputs!$B$32),MAX(C216,Inputs!$B$32),Y216)</f>
        <v>0</v>
      </c>
      <c r="AB216" s="5">
        <f ca="1">IF(AND(K216&lt;=7,Z216&gt;Inputs!$B$33),MAX(C216,Inputs!$B$33),Z216)</f>
        <v>0</v>
      </c>
      <c r="AC216" s="5">
        <f ca="1">IF(Y216&gt;Inputs!$B$34,Inputs!$B$34,AA216)</f>
        <v>0</v>
      </c>
      <c r="AD216" s="5">
        <f ca="1">IF(AB216&gt;Inputs!$B$34,Inputs!$B$34,AB216)</f>
        <v>0</v>
      </c>
      <c r="AE216" s="5">
        <f ca="1">IF(AC216&gt;Inputs!$B$34,Inputs!$B$34,AC216)</f>
        <v>0</v>
      </c>
      <c r="AF216" s="11">
        <f ca="1">IF(AND(E216=1,G216=0),Inputs!$B$3,AD216)</f>
        <v>0</v>
      </c>
      <c r="AG216" s="11">
        <f ca="1">IF(AND(E216=1,G216=0),Inputs!$B$3,AE216)</f>
        <v>0</v>
      </c>
    </row>
    <row r="217" spans="1:33" x14ac:dyDescent="0.25">
      <c r="A217" s="1">
        <f>'Salary and Rating'!A218</f>
        <v>0</v>
      </c>
      <c r="B217" s="1">
        <f>'Salary and Rating'!B218</f>
        <v>0</v>
      </c>
      <c r="C217" s="13">
        <f ca="1">'2013-2014'!AF217</f>
        <v>0</v>
      </c>
      <c r="D217" s="44">
        <f ca="1">IF('2013-2014'!G217=0,0,'2013-2014'!D217+1)</f>
        <v>0</v>
      </c>
      <c r="E217" s="5">
        <f>'2012-2013'!E217</f>
        <v>0</v>
      </c>
      <c r="F217" s="42">
        <f ca="1">IF('Salary and Rating'!G218=1,VLOOKUP(D217,'Attrition Probabilities'!$A$5:$E$45,2,TRUE),IF('Salary and Rating'!G218=2,VLOOKUP(D217,'Attrition Probabilities'!$A$5:$E$45,3,TRUE),IF('Salary and Rating'!G218=3,VLOOKUP(D217,'Attrition Probabilities'!$A$5:$E$45,4,TRUE),IF('Salary and Rating'!G218=4,VLOOKUP(D217,'Attrition Probabilities'!$A$5:$E$45,5,TRUE),0))))</f>
        <v>0</v>
      </c>
      <c r="G217" s="5">
        <f t="shared" ca="1" si="18"/>
        <v>0</v>
      </c>
      <c r="H217" s="5">
        <f t="shared" ca="1" si="19"/>
        <v>0</v>
      </c>
      <c r="I217" s="5">
        <f ca="1">IF(E217=0,0,IF(RAND()&lt;'Demand Component Probability'!$B$4,1,0))</f>
        <v>0</v>
      </c>
      <c r="J217" s="5">
        <f ca="1">IF(E217=0,0,IF(RAND()&lt;'Demand Component Probability'!$B$6,1,0))</f>
        <v>0</v>
      </c>
      <c r="K217" s="5">
        <f ca="1">'Salary and Rating'!M218</f>
        <v>0</v>
      </c>
      <c r="L217" s="5">
        <f ca="1">IFERROR(IF(VLOOKUP(K217,Inputs!$A$20:$G$29,3,FALSE)="Stipend Award",VLOOKUP(K217,Inputs!$A$7:$G$16,3,FALSE),0),0)</f>
        <v>0</v>
      </c>
      <c r="M217" s="5">
        <f ca="1">IFERROR(IF(VLOOKUP(K217,Inputs!$A$20:$G$29,4,FALSE)="Stipend Award",VLOOKUP(K217,Inputs!$A$7:$G$16,4,FALSE),0),0)</f>
        <v>0</v>
      </c>
      <c r="N217" s="5">
        <f ca="1">IFERROR(IF(H217=1,IF(VLOOKUP(K217,Inputs!$A$20:$G$29,5,FALSE)="Stipend Award",VLOOKUP(K217,Inputs!$A$7:$G$16,5,FALSE),0),0),0)</f>
        <v>0</v>
      </c>
      <c r="O217" s="5">
        <f ca="1">IFERROR(IF(I217=1,IF(VLOOKUP(K217,Inputs!$A$20:$G$29,6,FALSE)="Stipend Award",VLOOKUP(K217,Inputs!$A$7:$G$16,6,FALSE),0),0),0)</f>
        <v>0</v>
      </c>
      <c r="P217" s="5">
        <f ca="1">IFERROR(IF(J217=1,IF(VLOOKUP(K217,Inputs!$A$20:$G$29,7,FALSE)="Stipend Award",VLOOKUP(K217,Inputs!$A$7:$G$16,7,FALSE),0),0),0)</f>
        <v>0</v>
      </c>
      <c r="Q217" s="5">
        <f ca="1">IFERROR(IF(VLOOKUP(K217,Inputs!$A$20:$G$29,3,FALSE)="Base Increase",VLOOKUP(K217,Inputs!$A$7:$G$16,3,FALSE),0),0)</f>
        <v>0</v>
      </c>
      <c r="R217" s="5">
        <f ca="1">IFERROR(IF(VLOOKUP(K217,Inputs!$A$20:$G$29,4,FALSE)="Base Increase",VLOOKUP(K217,Inputs!$A$7:$G$16,4,FALSE),0),0)</f>
        <v>0</v>
      </c>
      <c r="S217" s="5">
        <f ca="1">IFERROR(IF(H217=1,IF(VLOOKUP(K217,Inputs!$A$20:$G$29,5,FALSE)="Base Increase",VLOOKUP(K217,Inputs!$A$7:$G$16,5,FALSE),0),0),0)</f>
        <v>0</v>
      </c>
      <c r="T217" s="5">
        <f ca="1">IFERROR(IF(I217=1,IF(VLOOKUP(K217,Inputs!$A$20:$G$29,6,FALSE)="Base Increase",VLOOKUP(K217,Inputs!$A$7:$G$16,6,FALSE),0),0),0)</f>
        <v>0</v>
      </c>
      <c r="U217" s="5">
        <f ca="1">IFERROR(IF(J217=1,IF(VLOOKUP(K217,Inputs!$A$20:$G$29,7,FALSE)="Base Increase",VLOOKUP(K217,Inputs!$A$7:$G$16,7,FALSE),0),0),0)</f>
        <v>0</v>
      </c>
      <c r="V217" s="5">
        <f t="shared" ca="1" si="20"/>
        <v>0</v>
      </c>
      <c r="W217" s="5">
        <f t="shared" ca="1" si="21"/>
        <v>0</v>
      </c>
      <c r="X217" s="5">
        <f t="shared" ca="1" si="22"/>
        <v>0</v>
      </c>
      <c r="Y217" s="5">
        <f t="shared" ca="1" si="23"/>
        <v>0</v>
      </c>
      <c r="Z217" s="5">
        <f ca="1">IF(AND(K217&lt;=4,X217&gt;Inputs!$B$32),MAX(C217,Inputs!$B$32),X217)</f>
        <v>0</v>
      </c>
      <c r="AA217" s="5">
        <f ca="1">IF(AND(K217&lt;=4,Y217&gt;Inputs!$B$32),MAX(C217,Inputs!$B$32),Y217)</f>
        <v>0</v>
      </c>
      <c r="AB217" s="5">
        <f ca="1">IF(AND(K217&lt;=7,Z217&gt;Inputs!$B$33),MAX(C217,Inputs!$B$33),Z217)</f>
        <v>0</v>
      </c>
      <c r="AC217" s="5">
        <f ca="1">IF(Y217&gt;Inputs!$B$34,Inputs!$B$34,AA217)</f>
        <v>0</v>
      </c>
      <c r="AD217" s="5">
        <f ca="1">IF(AB217&gt;Inputs!$B$34,Inputs!$B$34,AB217)</f>
        <v>0</v>
      </c>
      <c r="AE217" s="5">
        <f ca="1">IF(AC217&gt;Inputs!$B$34,Inputs!$B$34,AC217)</f>
        <v>0</v>
      </c>
      <c r="AF217" s="11">
        <f ca="1">IF(AND(E217=1,G217=0),Inputs!$B$3,AD217)</f>
        <v>0</v>
      </c>
      <c r="AG217" s="11">
        <f ca="1">IF(AND(E217=1,G217=0),Inputs!$B$3,AE217)</f>
        <v>0</v>
      </c>
    </row>
    <row r="218" spans="1:33" x14ac:dyDescent="0.25">
      <c r="A218" s="1">
        <f>'Salary and Rating'!A219</f>
        <v>0</v>
      </c>
      <c r="B218" s="1">
        <f>'Salary and Rating'!B219</f>
        <v>0</v>
      </c>
      <c r="C218" s="13">
        <f ca="1">'2013-2014'!AF218</f>
        <v>0</v>
      </c>
      <c r="D218" s="44">
        <f ca="1">IF('2013-2014'!G218=0,0,'2013-2014'!D218+1)</f>
        <v>0</v>
      </c>
      <c r="E218" s="5">
        <f>'2012-2013'!E218</f>
        <v>0</v>
      </c>
      <c r="F218" s="42">
        <f ca="1">IF('Salary and Rating'!G219=1,VLOOKUP(D218,'Attrition Probabilities'!$A$5:$E$45,2,TRUE),IF('Salary and Rating'!G219=2,VLOOKUP(D218,'Attrition Probabilities'!$A$5:$E$45,3,TRUE),IF('Salary and Rating'!G219=3,VLOOKUP(D218,'Attrition Probabilities'!$A$5:$E$45,4,TRUE),IF('Salary and Rating'!G219=4,VLOOKUP(D218,'Attrition Probabilities'!$A$5:$E$45,5,TRUE),0))))</f>
        <v>0</v>
      </c>
      <c r="G218" s="5">
        <f t="shared" ca="1" si="18"/>
        <v>0</v>
      </c>
      <c r="H218" s="5">
        <f t="shared" ca="1" si="19"/>
        <v>0</v>
      </c>
      <c r="I218" s="5">
        <f ca="1">IF(E218=0,0,IF(RAND()&lt;'Demand Component Probability'!$B$4,1,0))</f>
        <v>0</v>
      </c>
      <c r="J218" s="5">
        <f ca="1">IF(E218=0,0,IF(RAND()&lt;'Demand Component Probability'!$B$6,1,0))</f>
        <v>0</v>
      </c>
      <c r="K218" s="5">
        <f ca="1">'Salary and Rating'!M219</f>
        <v>0</v>
      </c>
      <c r="L218" s="5">
        <f ca="1">IFERROR(IF(VLOOKUP(K218,Inputs!$A$20:$G$29,3,FALSE)="Stipend Award",VLOOKUP(K218,Inputs!$A$7:$G$16,3,FALSE),0),0)</f>
        <v>0</v>
      </c>
      <c r="M218" s="5">
        <f ca="1">IFERROR(IF(VLOOKUP(K218,Inputs!$A$20:$G$29,4,FALSE)="Stipend Award",VLOOKUP(K218,Inputs!$A$7:$G$16,4,FALSE),0),0)</f>
        <v>0</v>
      </c>
      <c r="N218" s="5">
        <f ca="1">IFERROR(IF(H218=1,IF(VLOOKUP(K218,Inputs!$A$20:$G$29,5,FALSE)="Stipend Award",VLOOKUP(K218,Inputs!$A$7:$G$16,5,FALSE),0),0),0)</f>
        <v>0</v>
      </c>
      <c r="O218" s="5">
        <f ca="1">IFERROR(IF(I218=1,IF(VLOOKUP(K218,Inputs!$A$20:$G$29,6,FALSE)="Stipend Award",VLOOKUP(K218,Inputs!$A$7:$G$16,6,FALSE),0),0),0)</f>
        <v>0</v>
      </c>
      <c r="P218" s="5">
        <f ca="1">IFERROR(IF(J218=1,IF(VLOOKUP(K218,Inputs!$A$20:$G$29,7,FALSE)="Stipend Award",VLOOKUP(K218,Inputs!$A$7:$G$16,7,FALSE),0),0),0)</f>
        <v>0</v>
      </c>
      <c r="Q218" s="5">
        <f ca="1">IFERROR(IF(VLOOKUP(K218,Inputs!$A$20:$G$29,3,FALSE)="Base Increase",VLOOKUP(K218,Inputs!$A$7:$G$16,3,FALSE),0),0)</f>
        <v>0</v>
      </c>
      <c r="R218" s="5">
        <f ca="1">IFERROR(IF(VLOOKUP(K218,Inputs!$A$20:$G$29,4,FALSE)="Base Increase",VLOOKUP(K218,Inputs!$A$7:$G$16,4,FALSE),0),0)</f>
        <v>0</v>
      </c>
      <c r="S218" s="5">
        <f ca="1">IFERROR(IF(H218=1,IF(VLOOKUP(K218,Inputs!$A$20:$G$29,5,FALSE)="Base Increase",VLOOKUP(K218,Inputs!$A$7:$G$16,5,FALSE),0),0),0)</f>
        <v>0</v>
      </c>
      <c r="T218" s="5">
        <f ca="1">IFERROR(IF(I218=1,IF(VLOOKUP(K218,Inputs!$A$20:$G$29,6,FALSE)="Base Increase",VLOOKUP(K218,Inputs!$A$7:$G$16,6,FALSE),0),0),0)</f>
        <v>0</v>
      </c>
      <c r="U218" s="5">
        <f ca="1">IFERROR(IF(J218=1,IF(VLOOKUP(K218,Inputs!$A$20:$G$29,7,FALSE)="Base Increase",VLOOKUP(K218,Inputs!$A$7:$G$16,7,FALSE),0),0),0)</f>
        <v>0</v>
      </c>
      <c r="V218" s="5">
        <f t="shared" ca="1" si="20"/>
        <v>0</v>
      </c>
      <c r="W218" s="5">
        <f t="shared" ca="1" si="21"/>
        <v>0</v>
      </c>
      <c r="X218" s="5">
        <f t="shared" ca="1" si="22"/>
        <v>0</v>
      </c>
      <c r="Y218" s="5">
        <f t="shared" ca="1" si="23"/>
        <v>0</v>
      </c>
      <c r="Z218" s="5">
        <f ca="1">IF(AND(K218&lt;=4,X218&gt;Inputs!$B$32),MAX(C218,Inputs!$B$32),X218)</f>
        <v>0</v>
      </c>
      <c r="AA218" s="5">
        <f ca="1">IF(AND(K218&lt;=4,Y218&gt;Inputs!$B$32),MAX(C218,Inputs!$B$32),Y218)</f>
        <v>0</v>
      </c>
      <c r="AB218" s="5">
        <f ca="1">IF(AND(K218&lt;=7,Z218&gt;Inputs!$B$33),MAX(C218,Inputs!$B$33),Z218)</f>
        <v>0</v>
      </c>
      <c r="AC218" s="5">
        <f ca="1">IF(Y218&gt;Inputs!$B$34,Inputs!$B$34,AA218)</f>
        <v>0</v>
      </c>
      <c r="AD218" s="5">
        <f ca="1">IF(AB218&gt;Inputs!$B$34,Inputs!$B$34,AB218)</f>
        <v>0</v>
      </c>
      <c r="AE218" s="5">
        <f ca="1">IF(AC218&gt;Inputs!$B$34,Inputs!$B$34,AC218)</f>
        <v>0</v>
      </c>
      <c r="AF218" s="11">
        <f ca="1">IF(AND(E218=1,G218=0),Inputs!$B$3,AD218)</f>
        <v>0</v>
      </c>
      <c r="AG218" s="11">
        <f ca="1">IF(AND(E218=1,G218=0),Inputs!$B$3,AE218)</f>
        <v>0</v>
      </c>
    </row>
    <row r="219" spans="1:33" x14ac:dyDescent="0.25">
      <c r="A219" s="1">
        <f>'Salary and Rating'!A220</f>
        <v>0</v>
      </c>
      <c r="B219" s="1">
        <f>'Salary and Rating'!B220</f>
        <v>0</v>
      </c>
      <c r="C219" s="13">
        <f ca="1">'2013-2014'!AF219</f>
        <v>0</v>
      </c>
      <c r="D219" s="44">
        <f ca="1">IF('2013-2014'!G219=0,0,'2013-2014'!D219+1)</f>
        <v>0</v>
      </c>
      <c r="E219" s="5">
        <f>'2012-2013'!E219</f>
        <v>0</v>
      </c>
      <c r="F219" s="42">
        <f ca="1">IF('Salary and Rating'!G220=1,VLOOKUP(D219,'Attrition Probabilities'!$A$5:$E$45,2,TRUE),IF('Salary and Rating'!G220=2,VLOOKUP(D219,'Attrition Probabilities'!$A$5:$E$45,3,TRUE),IF('Salary and Rating'!G220=3,VLOOKUP(D219,'Attrition Probabilities'!$A$5:$E$45,4,TRUE),IF('Salary and Rating'!G220=4,VLOOKUP(D219,'Attrition Probabilities'!$A$5:$E$45,5,TRUE),0))))</f>
        <v>0</v>
      </c>
      <c r="G219" s="5">
        <f t="shared" ca="1" si="18"/>
        <v>0</v>
      </c>
      <c r="H219" s="5">
        <f t="shared" ca="1" si="19"/>
        <v>0</v>
      </c>
      <c r="I219" s="5">
        <f ca="1">IF(E219=0,0,IF(RAND()&lt;'Demand Component Probability'!$B$4,1,0))</f>
        <v>0</v>
      </c>
      <c r="J219" s="5">
        <f ca="1">IF(E219=0,0,IF(RAND()&lt;'Demand Component Probability'!$B$6,1,0))</f>
        <v>0</v>
      </c>
      <c r="K219" s="5">
        <f ca="1">'Salary and Rating'!M220</f>
        <v>0</v>
      </c>
      <c r="L219" s="5">
        <f ca="1">IFERROR(IF(VLOOKUP(K219,Inputs!$A$20:$G$29,3,FALSE)="Stipend Award",VLOOKUP(K219,Inputs!$A$7:$G$16,3,FALSE),0),0)</f>
        <v>0</v>
      </c>
      <c r="M219" s="5">
        <f ca="1">IFERROR(IF(VLOOKUP(K219,Inputs!$A$20:$G$29,4,FALSE)="Stipend Award",VLOOKUP(K219,Inputs!$A$7:$G$16,4,FALSE),0),0)</f>
        <v>0</v>
      </c>
      <c r="N219" s="5">
        <f ca="1">IFERROR(IF(H219=1,IF(VLOOKUP(K219,Inputs!$A$20:$G$29,5,FALSE)="Stipend Award",VLOOKUP(K219,Inputs!$A$7:$G$16,5,FALSE),0),0),0)</f>
        <v>0</v>
      </c>
      <c r="O219" s="5">
        <f ca="1">IFERROR(IF(I219=1,IF(VLOOKUP(K219,Inputs!$A$20:$G$29,6,FALSE)="Stipend Award",VLOOKUP(K219,Inputs!$A$7:$G$16,6,FALSE),0),0),0)</f>
        <v>0</v>
      </c>
      <c r="P219" s="5">
        <f ca="1">IFERROR(IF(J219=1,IF(VLOOKUP(K219,Inputs!$A$20:$G$29,7,FALSE)="Stipend Award",VLOOKUP(K219,Inputs!$A$7:$G$16,7,FALSE),0),0),0)</f>
        <v>0</v>
      </c>
      <c r="Q219" s="5">
        <f ca="1">IFERROR(IF(VLOOKUP(K219,Inputs!$A$20:$G$29,3,FALSE)="Base Increase",VLOOKUP(K219,Inputs!$A$7:$G$16,3,FALSE),0),0)</f>
        <v>0</v>
      </c>
      <c r="R219" s="5">
        <f ca="1">IFERROR(IF(VLOOKUP(K219,Inputs!$A$20:$G$29,4,FALSE)="Base Increase",VLOOKUP(K219,Inputs!$A$7:$G$16,4,FALSE),0),0)</f>
        <v>0</v>
      </c>
      <c r="S219" s="5">
        <f ca="1">IFERROR(IF(H219=1,IF(VLOOKUP(K219,Inputs!$A$20:$G$29,5,FALSE)="Base Increase",VLOOKUP(K219,Inputs!$A$7:$G$16,5,FALSE),0),0),0)</f>
        <v>0</v>
      </c>
      <c r="T219" s="5">
        <f ca="1">IFERROR(IF(I219=1,IF(VLOOKUP(K219,Inputs!$A$20:$G$29,6,FALSE)="Base Increase",VLOOKUP(K219,Inputs!$A$7:$G$16,6,FALSE),0),0),0)</f>
        <v>0</v>
      </c>
      <c r="U219" s="5">
        <f ca="1">IFERROR(IF(J219=1,IF(VLOOKUP(K219,Inputs!$A$20:$G$29,7,FALSE)="Base Increase",VLOOKUP(K219,Inputs!$A$7:$G$16,7,FALSE),0),0),0)</f>
        <v>0</v>
      </c>
      <c r="V219" s="5">
        <f t="shared" ca="1" si="20"/>
        <v>0</v>
      </c>
      <c r="W219" s="5">
        <f t="shared" ca="1" si="21"/>
        <v>0</v>
      </c>
      <c r="X219" s="5">
        <f t="shared" ca="1" si="22"/>
        <v>0</v>
      </c>
      <c r="Y219" s="5">
        <f t="shared" ca="1" si="23"/>
        <v>0</v>
      </c>
      <c r="Z219" s="5">
        <f ca="1">IF(AND(K219&lt;=4,X219&gt;Inputs!$B$32),MAX(C219,Inputs!$B$32),X219)</f>
        <v>0</v>
      </c>
      <c r="AA219" s="5">
        <f ca="1">IF(AND(K219&lt;=4,Y219&gt;Inputs!$B$32),MAX(C219,Inputs!$B$32),Y219)</f>
        <v>0</v>
      </c>
      <c r="AB219" s="5">
        <f ca="1">IF(AND(K219&lt;=7,Z219&gt;Inputs!$B$33),MAX(C219,Inputs!$B$33),Z219)</f>
        <v>0</v>
      </c>
      <c r="AC219" s="5">
        <f ca="1">IF(Y219&gt;Inputs!$B$34,Inputs!$B$34,AA219)</f>
        <v>0</v>
      </c>
      <c r="AD219" s="5">
        <f ca="1">IF(AB219&gt;Inputs!$B$34,Inputs!$B$34,AB219)</f>
        <v>0</v>
      </c>
      <c r="AE219" s="5">
        <f ca="1">IF(AC219&gt;Inputs!$B$34,Inputs!$B$34,AC219)</f>
        <v>0</v>
      </c>
      <c r="AF219" s="11">
        <f ca="1">IF(AND(E219=1,G219=0),Inputs!$B$3,AD219)</f>
        <v>0</v>
      </c>
      <c r="AG219" s="11">
        <f ca="1">IF(AND(E219=1,G219=0),Inputs!$B$3,AE219)</f>
        <v>0</v>
      </c>
    </row>
    <row r="220" spans="1:33" x14ac:dyDescent="0.25">
      <c r="A220" s="1">
        <f>'Salary and Rating'!A221</f>
        <v>0</v>
      </c>
      <c r="B220" s="1">
        <f>'Salary and Rating'!B221</f>
        <v>0</v>
      </c>
      <c r="C220" s="13">
        <f ca="1">'2013-2014'!AF220</f>
        <v>0</v>
      </c>
      <c r="D220" s="44">
        <f ca="1">IF('2013-2014'!G220=0,0,'2013-2014'!D220+1)</f>
        <v>0</v>
      </c>
      <c r="E220" s="5">
        <f>'2012-2013'!E220</f>
        <v>0</v>
      </c>
      <c r="F220" s="42">
        <f ca="1">IF('Salary and Rating'!G221=1,VLOOKUP(D220,'Attrition Probabilities'!$A$5:$E$45,2,TRUE),IF('Salary and Rating'!G221=2,VLOOKUP(D220,'Attrition Probabilities'!$A$5:$E$45,3,TRUE),IF('Salary and Rating'!G221=3,VLOOKUP(D220,'Attrition Probabilities'!$A$5:$E$45,4,TRUE),IF('Salary and Rating'!G221=4,VLOOKUP(D220,'Attrition Probabilities'!$A$5:$E$45,5,TRUE),0))))</f>
        <v>0</v>
      </c>
      <c r="G220" s="5">
        <f t="shared" ca="1" si="18"/>
        <v>0</v>
      </c>
      <c r="H220" s="5">
        <f t="shared" ca="1" si="19"/>
        <v>0</v>
      </c>
      <c r="I220" s="5">
        <f ca="1">IF(E220=0,0,IF(RAND()&lt;'Demand Component Probability'!$B$4,1,0))</f>
        <v>0</v>
      </c>
      <c r="J220" s="5">
        <f ca="1">IF(E220=0,0,IF(RAND()&lt;'Demand Component Probability'!$B$6,1,0))</f>
        <v>0</v>
      </c>
      <c r="K220" s="5">
        <f ca="1">'Salary and Rating'!M221</f>
        <v>0</v>
      </c>
      <c r="L220" s="5">
        <f ca="1">IFERROR(IF(VLOOKUP(K220,Inputs!$A$20:$G$29,3,FALSE)="Stipend Award",VLOOKUP(K220,Inputs!$A$7:$G$16,3,FALSE),0),0)</f>
        <v>0</v>
      </c>
      <c r="M220" s="5">
        <f ca="1">IFERROR(IF(VLOOKUP(K220,Inputs!$A$20:$G$29,4,FALSE)="Stipend Award",VLOOKUP(K220,Inputs!$A$7:$G$16,4,FALSE),0),0)</f>
        <v>0</v>
      </c>
      <c r="N220" s="5">
        <f ca="1">IFERROR(IF(H220=1,IF(VLOOKUP(K220,Inputs!$A$20:$G$29,5,FALSE)="Stipend Award",VLOOKUP(K220,Inputs!$A$7:$G$16,5,FALSE),0),0),0)</f>
        <v>0</v>
      </c>
      <c r="O220" s="5">
        <f ca="1">IFERROR(IF(I220=1,IF(VLOOKUP(K220,Inputs!$A$20:$G$29,6,FALSE)="Stipend Award",VLOOKUP(K220,Inputs!$A$7:$G$16,6,FALSE),0),0),0)</f>
        <v>0</v>
      </c>
      <c r="P220" s="5">
        <f ca="1">IFERROR(IF(J220=1,IF(VLOOKUP(K220,Inputs!$A$20:$G$29,7,FALSE)="Stipend Award",VLOOKUP(K220,Inputs!$A$7:$G$16,7,FALSE),0),0),0)</f>
        <v>0</v>
      </c>
      <c r="Q220" s="5">
        <f ca="1">IFERROR(IF(VLOOKUP(K220,Inputs!$A$20:$G$29,3,FALSE)="Base Increase",VLOOKUP(K220,Inputs!$A$7:$G$16,3,FALSE),0),0)</f>
        <v>0</v>
      </c>
      <c r="R220" s="5">
        <f ca="1">IFERROR(IF(VLOOKUP(K220,Inputs!$A$20:$G$29,4,FALSE)="Base Increase",VLOOKUP(K220,Inputs!$A$7:$G$16,4,FALSE),0),0)</f>
        <v>0</v>
      </c>
      <c r="S220" s="5">
        <f ca="1">IFERROR(IF(H220=1,IF(VLOOKUP(K220,Inputs!$A$20:$G$29,5,FALSE)="Base Increase",VLOOKUP(K220,Inputs!$A$7:$G$16,5,FALSE),0),0),0)</f>
        <v>0</v>
      </c>
      <c r="T220" s="5">
        <f ca="1">IFERROR(IF(I220=1,IF(VLOOKUP(K220,Inputs!$A$20:$G$29,6,FALSE)="Base Increase",VLOOKUP(K220,Inputs!$A$7:$G$16,6,FALSE),0),0),0)</f>
        <v>0</v>
      </c>
      <c r="U220" s="5">
        <f ca="1">IFERROR(IF(J220=1,IF(VLOOKUP(K220,Inputs!$A$20:$G$29,7,FALSE)="Base Increase",VLOOKUP(K220,Inputs!$A$7:$G$16,7,FALSE),0),0),0)</f>
        <v>0</v>
      </c>
      <c r="V220" s="5">
        <f t="shared" ca="1" si="20"/>
        <v>0</v>
      </c>
      <c r="W220" s="5">
        <f t="shared" ca="1" si="21"/>
        <v>0</v>
      </c>
      <c r="X220" s="5">
        <f t="shared" ca="1" si="22"/>
        <v>0</v>
      </c>
      <c r="Y220" s="5">
        <f t="shared" ca="1" si="23"/>
        <v>0</v>
      </c>
      <c r="Z220" s="5">
        <f ca="1">IF(AND(K220&lt;=4,X220&gt;Inputs!$B$32),MAX(C220,Inputs!$B$32),X220)</f>
        <v>0</v>
      </c>
      <c r="AA220" s="5">
        <f ca="1">IF(AND(K220&lt;=4,Y220&gt;Inputs!$B$32),MAX(C220,Inputs!$B$32),Y220)</f>
        <v>0</v>
      </c>
      <c r="AB220" s="5">
        <f ca="1">IF(AND(K220&lt;=7,Z220&gt;Inputs!$B$33),MAX(C220,Inputs!$B$33),Z220)</f>
        <v>0</v>
      </c>
      <c r="AC220" s="5">
        <f ca="1">IF(Y220&gt;Inputs!$B$34,Inputs!$B$34,AA220)</f>
        <v>0</v>
      </c>
      <c r="AD220" s="5">
        <f ca="1">IF(AB220&gt;Inputs!$B$34,Inputs!$B$34,AB220)</f>
        <v>0</v>
      </c>
      <c r="AE220" s="5">
        <f ca="1">IF(AC220&gt;Inputs!$B$34,Inputs!$B$34,AC220)</f>
        <v>0</v>
      </c>
      <c r="AF220" s="11">
        <f ca="1">IF(AND(E220=1,G220=0),Inputs!$B$3,AD220)</f>
        <v>0</v>
      </c>
      <c r="AG220" s="11">
        <f ca="1">IF(AND(E220=1,G220=0),Inputs!$B$3,AE220)</f>
        <v>0</v>
      </c>
    </row>
    <row r="221" spans="1:33" x14ac:dyDescent="0.25">
      <c r="A221" s="1">
        <f>'Salary and Rating'!A222</f>
        <v>0</v>
      </c>
      <c r="B221" s="1">
        <f>'Salary and Rating'!B222</f>
        <v>0</v>
      </c>
      <c r="C221" s="13">
        <f ca="1">'2013-2014'!AF221</f>
        <v>0</v>
      </c>
      <c r="D221" s="44">
        <f ca="1">IF('2013-2014'!G221=0,0,'2013-2014'!D221+1)</f>
        <v>0</v>
      </c>
      <c r="E221" s="5">
        <f>'2012-2013'!E221</f>
        <v>0</v>
      </c>
      <c r="F221" s="42">
        <f ca="1">IF('Salary and Rating'!G222=1,VLOOKUP(D221,'Attrition Probabilities'!$A$5:$E$45,2,TRUE),IF('Salary and Rating'!G222=2,VLOOKUP(D221,'Attrition Probabilities'!$A$5:$E$45,3,TRUE),IF('Salary and Rating'!G222=3,VLOOKUP(D221,'Attrition Probabilities'!$A$5:$E$45,4,TRUE),IF('Salary and Rating'!G222=4,VLOOKUP(D221,'Attrition Probabilities'!$A$5:$E$45,5,TRUE),0))))</f>
        <v>0</v>
      </c>
      <c r="G221" s="5">
        <f t="shared" ca="1" si="18"/>
        <v>0</v>
      </c>
      <c r="H221" s="5">
        <f t="shared" ca="1" si="19"/>
        <v>0</v>
      </c>
      <c r="I221" s="5">
        <f ca="1">IF(E221=0,0,IF(RAND()&lt;'Demand Component Probability'!$B$4,1,0))</f>
        <v>0</v>
      </c>
      <c r="J221" s="5">
        <f ca="1">IF(E221=0,0,IF(RAND()&lt;'Demand Component Probability'!$B$6,1,0))</f>
        <v>0</v>
      </c>
      <c r="K221" s="5">
        <f ca="1">'Salary and Rating'!M222</f>
        <v>0</v>
      </c>
      <c r="L221" s="5">
        <f ca="1">IFERROR(IF(VLOOKUP(K221,Inputs!$A$20:$G$29,3,FALSE)="Stipend Award",VLOOKUP(K221,Inputs!$A$7:$G$16,3,FALSE),0),0)</f>
        <v>0</v>
      </c>
      <c r="M221" s="5">
        <f ca="1">IFERROR(IF(VLOOKUP(K221,Inputs!$A$20:$G$29,4,FALSE)="Stipend Award",VLOOKUP(K221,Inputs!$A$7:$G$16,4,FALSE),0),0)</f>
        <v>0</v>
      </c>
      <c r="N221" s="5">
        <f ca="1">IFERROR(IF(H221=1,IF(VLOOKUP(K221,Inputs!$A$20:$G$29,5,FALSE)="Stipend Award",VLOOKUP(K221,Inputs!$A$7:$G$16,5,FALSE),0),0),0)</f>
        <v>0</v>
      </c>
      <c r="O221" s="5">
        <f ca="1">IFERROR(IF(I221=1,IF(VLOOKUP(K221,Inputs!$A$20:$G$29,6,FALSE)="Stipend Award",VLOOKUP(K221,Inputs!$A$7:$G$16,6,FALSE),0),0),0)</f>
        <v>0</v>
      </c>
      <c r="P221" s="5">
        <f ca="1">IFERROR(IF(J221=1,IF(VLOOKUP(K221,Inputs!$A$20:$G$29,7,FALSE)="Stipend Award",VLOOKUP(K221,Inputs!$A$7:$G$16,7,FALSE),0),0),0)</f>
        <v>0</v>
      </c>
      <c r="Q221" s="5">
        <f ca="1">IFERROR(IF(VLOOKUP(K221,Inputs!$A$20:$G$29,3,FALSE)="Base Increase",VLOOKUP(K221,Inputs!$A$7:$G$16,3,FALSE),0),0)</f>
        <v>0</v>
      </c>
      <c r="R221" s="5">
        <f ca="1">IFERROR(IF(VLOOKUP(K221,Inputs!$A$20:$G$29,4,FALSE)="Base Increase",VLOOKUP(K221,Inputs!$A$7:$G$16,4,FALSE),0),0)</f>
        <v>0</v>
      </c>
      <c r="S221" s="5">
        <f ca="1">IFERROR(IF(H221=1,IF(VLOOKUP(K221,Inputs!$A$20:$G$29,5,FALSE)="Base Increase",VLOOKUP(K221,Inputs!$A$7:$G$16,5,FALSE),0),0),0)</f>
        <v>0</v>
      </c>
      <c r="T221" s="5">
        <f ca="1">IFERROR(IF(I221=1,IF(VLOOKUP(K221,Inputs!$A$20:$G$29,6,FALSE)="Base Increase",VLOOKUP(K221,Inputs!$A$7:$G$16,6,FALSE),0),0),0)</f>
        <v>0</v>
      </c>
      <c r="U221" s="5">
        <f ca="1">IFERROR(IF(J221=1,IF(VLOOKUP(K221,Inputs!$A$20:$G$29,7,FALSE)="Base Increase",VLOOKUP(K221,Inputs!$A$7:$G$16,7,FALSE),0),0),0)</f>
        <v>0</v>
      </c>
      <c r="V221" s="5">
        <f t="shared" ca="1" si="20"/>
        <v>0</v>
      </c>
      <c r="W221" s="5">
        <f t="shared" ca="1" si="21"/>
        <v>0</v>
      </c>
      <c r="X221" s="5">
        <f t="shared" ca="1" si="22"/>
        <v>0</v>
      </c>
      <c r="Y221" s="5">
        <f t="shared" ca="1" si="23"/>
        <v>0</v>
      </c>
      <c r="Z221" s="5">
        <f ca="1">IF(AND(K221&lt;=4,X221&gt;Inputs!$B$32),MAX(C221,Inputs!$B$32),X221)</f>
        <v>0</v>
      </c>
      <c r="AA221" s="5">
        <f ca="1">IF(AND(K221&lt;=4,Y221&gt;Inputs!$B$32),MAX(C221,Inputs!$B$32),Y221)</f>
        <v>0</v>
      </c>
      <c r="AB221" s="5">
        <f ca="1">IF(AND(K221&lt;=7,Z221&gt;Inputs!$B$33),MAX(C221,Inputs!$B$33),Z221)</f>
        <v>0</v>
      </c>
      <c r="AC221" s="5">
        <f ca="1">IF(Y221&gt;Inputs!$B$34,Inputs!$B$34,AA221)</f>
        <v>0</v>
      </c>
      <c r="AD221" s="5">
        <f ca="1">IF(AB221&gt;Inputs!$B$34,Inputs!$B$34,AB221)</f>
        <v>0</v>
      </c>
      <c r="AE221" s="5">
        <f ca="1">IF(AC221&gt;Inputs!$B$34,Inputs!$B$34,AC221)</f>
        <v>0</v>
      </c>
      <c r="AF221" s="11">
        <f ca="1">IF(AND(E221=1,G221=0),Inputs!$B$3,AD221)</f>
        <v>0</v>
      </c>
      <c r="AG221" s="11">
        <f ca="1">IF(AND(E221=1,G221=0),Inputs!$B$3,AE221)</f>
        <v>0</v>
      </c>
    </row>
    <row r="222" spans="1:33" x14ac:dyDescent="0.25">
      <c r="A222" s="1">
        <f>'Salary and Rating'!A223</f>
        <v>0</v>
      </c>
      <c r="B222" s="1">
        <f>'Salary and Rating'!B223</f>
        <v>0</v>
      </c>
      <c r="C222" s="13">
        <f ca="1">'2013-2014'!AF222</f>
        <v>0</v>
      </c>
      <c r="D222" s="44">
        <f ca="1">IF('2013-2014'!G222=0,0,'2013-2014'!D222+1)</f>
        <v>0</v>
      </c>
      <c r="E222" s="5">
        <f>'2012-2013'!E222</f>
        <v>0</v>
      </c>
      <c r="F222" s="42">
        <f ca="1">IF('Salary and Rating'!G223=1,VLOOKUP(D222,'Attrition Probabilities'!$A$5:$E$45,2,TRUE),IF('Salary and Rating'!G223=2,VLOOKUP(D222,'Attrition Probabilities'!$A$5:$E$45,3,TRUE),IF('Salary and Rating'!G223=3,VLOOKUP(D222,'Attrition Probabilities'!$A$5:$E$45,4,TRUE),IF('Salary and Rating'!G223=4,VLOOKUP(D222,'Attrition Probabilities'!$A$5:$E$45,5,TRUE),0))))</f>
        <v>0</v>
      </c>
      <c r="G222" s="5">
        <f t="shared" ca="1" si="18"/>
        <v>0</v>
      </c>
      <c r="H222" s="5">
        <f t="shared" ca="1" si="19"/>
        <v>0</v>
      </c>
      <c r="I222" s="5">
        <f ca="1">IF(E222=0,0,IF(RAND()&lt;'Demand Component Probability'!$B$4,1,0))</f>
        <v>0</v>
      </c>
      <c r="J222" s="5">
        <f ca="1">IF(E222=0,0,IF(RAND()&lt;'Demand Component Probability'!$B$6,1,0))</f>
        <v>0</v>
      </c>
      <c r="K222" s="5">
        <f ca="1">'Salary and Rating'!M223</f>
        <v>0</v>
      </c>
      <c r="L222" s="5">
        <f ca="1">IFERROR(IF(VLOOKUP(K222,Inputs!$A$20:$G$29,3,FALSE)="Stipend Award",VLOOKUP(K222,Inputs!$A$7:$G$16,3,FALSE),0),0)</f>
        <v>0</v>
      </c>
      <c r="M222" s="5">
        <f ca="1">IFERROR(IF(VLOOKUP(K222,Inputs!$A$20:$G$29,4,FALSE)="Stipend Award",VLOOKUP(K222,Inputs!$A$7:$G$16,4,FALSE),0),0)</f>
        <v>0</v>
      </c>
      <c r="N222" s="5">
        <f ca="1">IFERROR(IF(H222=1,IF(VLOOKUP(K222,Inputs!$A$20:$G$29,5,FALSE)="Stipend Award",VLOOKUP(K222,Inputs!$A$7:$G$16,5,FALSE),0),0),0)</f>
        <v>0</v>
      </c>
      <c r="O222" s="5">
        <f ca="1">IFERROR(IF(I222=1,IF(VLOOKUP(K222,Inputs!$A$20:$G$29,6,FALSE)="Stipend Award",VLOOKUP(K222,Inputs!$A$7:$G$16,6,FALSE),0),0),0)</f>
        <v>0</v>
      </c>
      <c r="P222" s="5">
        <f ca="1">IFERROR(IF(J222=1,IF(VLOOKUP(K222,Inputs!$A$20:$G$29,7,FALSE)="Stipend Award",VLOOKUP(K222,Inputs!$A$7:$G$16,7,FALSE),0),0),0)</f>
        <v>0</v>
      </c>
      <c r="Q222" s="5">
        <f ca="1">IFERROR(IF(VLOOKUP(K222,Inputs!$A$20:$G$29,3,FALSE)="Base Increase",VLOOKUP(K222,Inputs!$A$7:$G$16,3,FALSE),0),0)</f>
        <v>0</v>
      </c>
      <c r="R222" s="5">
        <f ca="1">IFERROR(IF(VLOOKUP(K222,Inputs!$A$20:$G$29,4,FALSE)="Base Increase",VLOOKUP(K222,Inputs!$A$7:$G$16,4,FALSE),0),0)</f>
        <v>0</v>
      </c>
      <c r="S222" s="5">
        <f ca="1">IFERROR(IF(H222=1,IF(VLOOKUP(K222,Inputs!$A$20:$G$29,5,FALSE)="Base Increase",VLOOKUP(K222,Inputs!$A$7:$G$16,5,FALSE),0),0),0)</f>
        <v>0</v>
      </c>
      <c r="T222" s="5">
        <f ca="1">IFERROR(IF(I222=1,IF(VLOOKUP(K222,Inputs!$A$20:$G$29,6,FALSE)="Base Increase",VLOOKUP(K222,Inputs!$A$7:$G$16,6,FALSE),0),0),0)</f>
        <v>0</v>
      </c>
      <c r="U222" s="5">
        <f ca="1">IFERROR(IF(J222=1,IF(VLOOKUP(K222,Inputs!$A$20:$G$29,7,FALSE)="Base Increase",VLOOKUP(K222,Inputs!$A$7:$G$16,7,FALSE),0),0),0)</f>
        <v>0</v>
      </c>
      <c r="V222" s="5">
        <f t="shared" ca="1" si="20"/>
        <v>0</v>
      </c>
      <c r="W222" s="5">
        <f t="shared" ca="1" si="21"/>
        <v>0</v>
      </c>
      <c r="X222" s="5">
        <f t="shared" ca="1" si="22"/>
        <v>0</v>
      </c>
      <c r="Y222" s="5">
        <f t="shared" ca="1" si="23"/>
        <v>0</v>
      </c>
      <c r="Z222" s="5">
        <f ca="1">IF(AND(K222&lt;=4,X222&gt;Inputs!$B$32),MAX(C222,Inputs!$B$32),X222)</f>
        <v>0</v>
      </c>
      <c r="AA222" s="5">
        <f ca="1">IF(AND(K222&lt;=4,Y222&gt;Inputs!$B$32),MAX(C222,Inputs!$B$32),Y222)</f>
        <v>0</v>
      </c>
      <c r="AB222" s="5">
        <f ca="1">IF(AND(K222&lt;=7,Z222&gt;Inputs!$B$33),MAX(C222,Inputs!$B$33),Z222)</f>
        <v>0</v>
      </c>
      <c r="AC222" s="5">
        <f ca="1">IF(Y222&gt;Inputs!$B$34,Inputs!$B$34,AA222)</f>
        <v>0</v>
      </c>
      <c r="AD222" s="5">
        <f ca="1">IF(AB222&gt;Inputs!$B$34,Inputs!$B$34,AB222)</f>
        <v>0</v>
      </c>
      <c r="AE222" s="5">
        <f ca="1">IF(AC222&gt;Inputs!$B$34,Inputs!$B$34,AC222)</f>
        <v>0</v>
      </c>
      <c r="AF222" s="11">
        <f ca="1">IF(AND(E222=1,G222=0),Inputs!$B$3,AD222)</f>
        <v>0</v>
      </c>
      <c r="AG222" s="11">
        <f ca="1">IF(AND(E222=1,G222=0),Inputs!$B$3,AE222)</f>
        <v>0</v>
      </c>
    </row>
    <row r="223" spans="1:33" x14ac:dyDescent="0.25">
      <c r="A223" s="1">
        <f>'Salary and Rating'!A224</f>
        <v>0</v>
      </c>
      <c r="B223" s="1">
        <f>'Salary and Rating'!B224</f>
        <v>0</v>
      </c>
      <c r="C223" s="13">
        <f ca="1">'2013-2014'!AF223</f>
        <v>0</v>
      </c>
      <c r="D223" s="44">
        <f ca="1">IF('2013-2014'!G223=0,0,'2013-2014'!D223+1)</f>
        <v>0</v>
      </c>
      <c r="E223" s="5">
        <f>'2012-2013'!E223</f>
        <v>0</v>
      </c>
      <c r="F223" s="42">
        <f ca="1">IF('Salary and Rating'!G224=1,VLOOKUP(D223,'Attrition Probabilities'!$A$5:$E$45,2,TRUE),IF('Salary and Rating'!G224=2,VLOOKUP(D223,'Attrition Probabilities'!$A$5:$E$45,3,TRUE),IF('Salary and Rating'!G224=3,VLOOKUP(D223,'Attrition Probabilities'!$A$5:$E$45,4,TRUE),IF('Salary and Rating'!G224=4,VLOOKUP(D223,'Attrition Probabilities'!$A$5:$E$45,5,TRUE),0))))</f>
        <v>0</v>
      </c>
      <c r="G223" s="5">
        <f t="shared" ca="1" si="18"/>
        <v>0</v>
      </c>
      <c r="H223" s="5">
        <f t="shared" ca="1" si="19"/>
        <v>0</v>
      </c>
      <c r="I223" s="5">
        <f ca="1">IF(E223=0,0,IF(RAND()&lt;'Demand Component Probability'!$B$4,1,0))</f>
        <v>0</v>
      </c>
      <c r="J223" s="5">
        <f ca="1">IF(E223=0,0,IF(RAND()&lt;'Demand Component Probability'!$B$6,1,0))</f>
        <v>0</v>
      </c>
      <c r="K223" s="5">
        <f ca="1">'Salary and Rating'!M224</f>
        <v>0</v>
      </c>
      <c r="L223" s="5">
        <f ca="1">IFERROR(IF(VLOOKUP(K223,Inputs!$A$20:$G$29,3,FALSE)="Stipend Award",VLOOKUP(K223,Inputs!$A$7:$G$16,3,FALSE),0),0)</f>
        <v>0</v>
      </c>
      <c r="M223" s="5">
        <f ca="1">IFERROR(IF(VLOOKUP(K223,Inputs!$A$20:$G$29,4,FALSE)="Stipend Award",VLOOKUP(K223,Inputs!$A$7:$G$16,4,FALSE),0),0)</f>
        <v>0</v>
      </c>
      <c r="N223" s="5">
        <f ca="1">IFERROR(IF(H223=1,IF(VLOOKUP(K223,Inputs!$A$20:$G$29,5,FALSE)="Stipend Award",VLOOKUP(K223,Inputs!$A$7:$G$16,5,FALSE),0),0),0)</f>
        <v>0</v>
      </c>
      <c r="O223" s="5">
        <f ca="1">IFERROR(IF(I223=1,IF(VLOOKUP(K223,Inputs!$A$20:$G$29,6,FALSE)="Stipend Award",VLOOKUP(K223,Inputs!$A$7:$G$16,6,FALSE),0),0),0)</f>
        <v>0</v>
      </c>
      <c r="P223" s="5">
        <f ca="1">IFERROR(IF(J223=1,IF(VLOOKUP(K223,Inputs!$A$20:$G$29,7,FALSE)="Stipend Award",VLOOKUP(K223,Inputs!$A$7:$G$16,7,FALSE),0),0),0)</f>
        <v>0</v>
      </c>
      <c r="Q223" s="5">
        <f ca="1">IFERROR(IF(VLOOKUP(K223,Inputs!$A$20:$G$29,3,FALSE)="Base Increase",VLOOKUP(K223,Inputs!$A$7:$G$16,3,FALSE),0),0)</f>
        <v>0</v>
      </c>
      <c r="R223" s="5">
        <f ca="1">IFERROR(IF(VLOOKUP(K223,Inputs!$A$20:$G$29,4,FALSE)="Base Increase",VLOOKUP(K223,Inputs!$A$7:$G$16,4,FALSE),0),0)</f>
        <v>0</v>
      </c>
      <c r="S223" s="5">
        <f ca="1">IFERROR(IF(H223=1,IF(VLOOKUP(K223,Inputs!$A$20:$G$29,5,FALSE)="Base Increase",VLOOKUP(K223,Inputs!$A$7:$G$16,5,FALSE),0),0),0)</f>
        <v>0</v>
      </c>
      <c r="T223" s="5">
        <f ca="1">IFERROR(IF(I223=1,IF(VLOOKUP(K223,Inputs!$A$20:$G$29,6,FALSE)="Base Increase",VLOOKUP(K223,Inputs!$A$7:$G$16,6,FALSE),0),0),0)</f>
        <v>0</v>
      </c>
      <c r="U223" s="5">
        <f ca="1">IFERROR(IF(J223=1,IF(VLOOKUP(K223,Inputs!$A$20:$G$29,7,FALSE)="Base Increase",VLOOKUP(K223,Inputs!$A$7:$G$16,7,FALSE),0),0),0)</f>
        <v>0</v>
      </c>
      <c r="V223" s="5">
        <f t="shared" ca="1" si="20"/>
        <v>0</v>
      </c>
      <c r="W223" s="5">
        <f t="shared" ca="1" si="21"/>
        <v>0</v>
      </c>
      <c r="X223" s="5">
        <f t="shared" ca="1" si="22"/>
        <v>0</v>
      </c>
      <c r="Y223" s="5">
        <f t="shared" ca="1" si="23"/>
        <v>0</v>
      </c>
      <c r="Z223" s="5">
        <f ca="1">IF(AND(K223&lt;=4,X223&gt;Inputs!$B$32),MAX(C223,Inputs!$B$32),X223)</f>
        <v>0</v>
      </c>
      <c r="AA223" s="5">
        <f ca="1">IF(AND(K223&lt;=4,Y223&gt;Inputs!$B$32),MAX(C223,Inputs!$B$32),Y223)</f>
        <v>0</v>
      </c>
      <c r="AB223" s="5">
        <f ca="1">IF(AND(K223&lt;=7,Z223&gt;Inputs!$B$33),MAX(C223,Inputs!$B$33),Z223)</f>
        <v>0</v>
      </c>
      <c r="AC223" s="5">
        <f ca="1">IF(Y223&gt;Inputs!$B$34,Inputs!$B$34,AA223)</f>
        <v>0</v>
      </c>
      <c r="AD223" s="5">
        <f ca="1">IF(AB223&gt;Inputs!$B$34,Inputs!$B$34,AB223)</f>
        <v>0</v>
      </c>
      <c r="AE223" s="5">
        <f ca="1">IF(AC223&gt;Inputs!$B$34,Inputs!$B$34,AC223)</f>
        <v>0</v>
      </c>
      <c r="AF223" s="11">
        <f ca="1">IF(AND(E223=1,G223=0),Inputs!$B$3,AD223)</f>
        <v>0</v>
      </c>
      <c r="AG223" s="11">
        <f ca="1">IF(AND(E223=1,G223=0),Inputs!$B$3,AE223)</f>
        <v>0</v>
      </c>
    </row>
    <row r="224" spans="1:33" x14ac:dyDescent="0.25">
      <c r="A224" s="1">
        <f>'Salary and Rating'!A225</f>
        <v>0</v>
      </c>
      <c r="B224" s="1">
        <f>'Salary and Rating'!B225</f>
        <v>0</v>
      </c>
      <c r="C224" s="13">
        <f ca="1">'2013-2014'!AF224</f>
        <v>0</v>
      </c>
      <c r="D224" s="44">
        <f ca="1">IF('2013-2014'!G224=0,0,'2013-2014'!D224+1)</f>
        <v>0</v>
      </c>
      <c r="E224" s="5">
        <f>'2012-2013'!E224</f>
        <v>0</v>
      </c>
      <c r="F224" s="42">
        <f ca="1">IF('Salary and Rating'!G225=1,VLOOKUP(D224,'Attrition Probabilities'!$A$5:$E$45,2,TRUE),IF('Salary and Rating'!G225=2,VLOOKUP(D224,'Attrition Probabilities'!$A$5:$E$45,3,TRUE),IF('Salary and Rating'!G225=3,VLOOKUP(D224,'Attrition Probabilities'!$A$5:$E$45,4,TRUE),IF('Salary and Rating'!G225=4,VLOOKUP(D224,'Attrition Probabilities'!$A$5:$E$45,5,TRUE),0))))</f>
        <v>0</v>
      </c>
      <c r="G224" s="5">
        <f t="shared" ca="1" si="18"/>
        <v>0</v>
      </c>
      <c r="H224" s="5">
        <f t="shared" ca="1" si="19"/>
        <v>0</v>
      </c>
      <c r="I224" s="5">
        <f ca="1">IF(E224=0,0,IF(RAND()&lt;'Demand Component Probability'!$B$4,1,0))</f>
        <v>0</v>
      </c>
      <c r="J224" s="5">
        <f ca="1">IF(E224=0,0,IF(RAND()&lt;'Demand Component Probability'!$B$6,1,0))</f>
        <v>0</v>
      </c>
      <c r="K224" s="5">
        <f ca="1">'Salary and Rating'!M225</f>
        <v>0</v>
      </c>
      <c r="L224" s="5">
        <f ca="1">IFERROR(IF(VLOOKUP(K224,Inputs!$A$20:$G$29,3,FALSE)="Stipend Award",VLOOKUP(K224,Inputs!$A$7:$G$16,3,FALSE),0),0)</f>
        <v>0</v>
      </c>
      <c r="M224" s="5">
        <f ca="1">IFERROR(IF(VLOOKUP(K224,Inputs!$A$20:$G$29,4,FALSE)="Stipend Award",VLOOKUP(K224,Inputs!$A$7:$G$16,4,FALSE),0),0)</f>
        <v>0</v>
      </c>
      <c r="N224" s="5">
        <f ca="1">IFERROR(IF(H224=1,IF(VLOOKUP(K224,Inputs!$A$20:$G$29,5,FALSE)="Stipend Award",VLOOKUP(K224,Inputs!$A$7:$G$16,5,FALSE),0),0),0)</f>
        <v>0</v>
      </c>
      <c r="O224" s="5">
        <f ca="1">IFERROR(IF(I224=1,IF(VLOOKUP(K224,Inputs!$A$20:$G$29,6,FALSE)="Stipend Award",VLOOKUP(K224,Inputs!$A$7:$G$16,6,FALSE),0),0),0)</f>
        <v>0</v>
      </c>
      <c r="P224" s="5">
        <f ca="1">IFERROR(IF(J224=1,IF(VLOOKUP(K224,Inputs!$A$20:$G$29,7,FALSE)="Stipend Award",VLOOKUP(K224,Inputs!$A$7:$G$16,7,FALSE),0),0),0)</f>
        <v>0</v>
      </c>
      <c r="Q224" s="5">
        <f ca="1">IFERROR(IF(VLOOKUP(K224,Inputs!$A$20:$G$29,3,FALSE)="Base Increase",VLOOKUP(K224,Inputs!$A$7:$G$16,3,FALSE),0),0)</f>
        <v>0</v>
      </c>
      <c r="R224" s="5">
        <f ca="1">IFERROR(IF(VLOOKUP(K224,Inputs!$A$20:$G$29,4,FALSE)="Base Increase",VLOOKUP(K224,Inputs!$A$7:$G$16,4,FALSE),0),0)</f>
        <v>0</v>
      </c>
      <c r="S224" s="5">
        <f ca="1">IFERROR(IF(H224=1,IF(VLOOKUP(K224,Inputs!$A$20:$G$29,5,FALSE)="Base Increase",VLOOKUP(K224,Inputs!$A$7:$G$16,5,FALSE),0),0),0)</f>
        <v>0</v>
      </c>
      <c r="T224" s="5">
        <f ca="1">IFERROR(IF(I224=1,IF(VLOOKUP(K224,Inputs!$A$20:$G$29,6,FALSE)="Base Increase",VLOOKUP(K224,Inputs!$A$7:$G$16,6,FALSE),0),0),0)</f>
        <v>0</v>
      </c>
      <c r="U224" s="5">
        <f ca="1">IFERROR(IF(J224=1,IF(VLOOKUP(K224,Inputs!$A$20:$G$29,7,FALSE)="Base Increase",VLOOKUP(K224,Inputs!$A$7:$G$16,7,FALSE),0),0),0)</f>
        <v>0</v>
      </c>
      <c r="V224" s="5">
        <f t="shared" ca="1" si="20"/>
        <v>0</v>
      </c>
      <c r="W224" s="5">
        <f t="shared" ca="1" si="21"/>
        <v>0</v>
      </c>
      <c r="X224" s="5">
        <f t="shared" ca="1" si="22"/>
        <v>0</v>
      </c>
      <c r="Y224" s="5">
        <f t="shared" ca="1" si="23"/>
        <v>0</v>
      </c>
      <c r="Z224" s="5">
        <f ca="1">IF(AND(K224&lt;=4,X224&gt;Inputs!$B$32),MAX(C224,Inputs!$B$32),X224)</f>
        <v>0</v>
      </c>
      <c r="AA224" s="5">
        <f ca="1">IF(AND(K224&lt;=4,Y224&gt;Inputs!$B$32),MAX(C224,Inputs!$B$32),Y224)</f>
        <v>0</v>
      </c>
      <c r="AB224" s="5">
        <f ca="1">IF(AND(K224&lt;=7,Z224&gt;Inputs!$B$33),MAX(C224,Inputs!$B$33),Z224)</f>
        <v>0</v>
      </c>
      <c r="AC224" s="5">
        <f ca="1">IF(Y224&gt;Inputs!$B$34,Inputs!$B$34,AA224)</f>
        <v>0</v>
      </c>
      <c r="AD224" s="5">
        <f ca="1">IF(AB224&gt;Inputs!$B$34,Inputs!$B$34,AB224)</f>
        <v>0</v>
      </c>
      <c r="AE224" s="5">
        <f ca="1">IF(AC224&gt;Inputs!$B$34,Inputs!$B$34,AC224)</f>
        <v>0</v>
      </c>
      <c r="AF224" s="11">
        <f ca="1">IF(AND(E224=1,G224=0),Inputs!$B$3,AD224)</f>
        <v>0</v>
      </c>
      <c r="AG224" s="11">
        <f ca="1">IF(AND(E224=1,G224=0),Inputs!$B$3,AE224)</f>
        <v>0</v>
      </c>
    </row>
    <row r="225" spans="1:33" x14ac:dyDescent="0.25">
      <c r="A225" s="1">
        <f>'Salary and Rating'!A226</f>
        <v>0</v>
      </c>
      <c r="B225" s="1">
        <f>'Salary and Rating'!B226</f>
        <v>0</v>
      </c>
      <c r="C225" s="13">
        <f ca="1">'2013-2014'!AF225</f>
        <v>0</v>
      </c>
      <c r="D225" s="44">
        <f ca="1">IF('2013-2014'!G225=0,0,'2013-2014'!D225+1)</f>
        <v>0</v>
      </c>
      <c r="E225" s="5">
        <f>'2012-2013'!E225</f>
        <v>0</v>
      </c>
      <c r="F225" s="42">
        <f ca="1">IF('Salary and Rating'!G226=1,VLOOKUP(D225,'Attrition Probabilities'!$A$5:$E$45,2,TRUE),IF('Salary and Rating'!G226=2,VLOOKUP(D225,'Attrition Probabilities'!$A$5:$E$45,3,TRUE),IF('Salary and Rating'!G226=3,VLOOKUP(D225,'Attrition Probabilities'!$A$5:$E$45,4,TRUE),IF('Salary and Rating'!G226=4,VLOOKUP(D225,'Attrition Probabilities'!$A$5:$E$45,5,TRUE),0))))</f>
        <v>0</v>
      </c>
      <c r="G225" s="5">
        <f t="shared" ca="1" si="18"/>
        <v>0</v>
      </c>
      <c r="H225" s="5">
        <f t="shared" ca="1" si="19"/>
        <v>0</v>
      </c>
      <c r="I225" s="5">
        <f ca="1">IF(E225=0,0,IF(RAND()&lt;'Demand Component Probability'!$B$4,1,0))</f>
        <v>0</v>
      </c>
      <c r="J225" s="5">
        <f ca="1">IF(E225=0,0,IF(RAND()&lt;'Demand Component Probability'!$B$6,1,0))</f>
        <v>0</v>
      </c>
      <c r="K225" s="5">
        <f ca="1">'Salary and Rating'!M226</f>
        <v>0</v>
      </c>
      <c r="L225" s="5">
        <f ca="1">IFERROR(IF(VLOOKUP(K225,Inputs!$A$20:$G$29,3,FALSE)="Stipend Award",VLOOKUP(K225,Inputs!$A$7:$G$16,3,FALSE),0),0)</f>
        <v>0</v>
      </c>
      <c r="M225" s="5">
        <f ca="1">IFERROR(IF(VLOOKUP(K225,Inputs!$A$20:$G$29,4,FALSE)="Stipend Award",VLOOKUP(K225,Inputs!$A$7:$G$16,4,FALSE),0),0)</f>
        <v>0</v>
      </c>
      <c r="N225" s="5">
        <f ca="1">IFERROR(IF(H225=1,IF(VLOOKUP(K225,Inputs!$A$20:$G$29,5,FALSE)="Stipend Award",VLOOKUP(K225,Inputs!$A$7:$G$16,5,FALSE),0),0),0)</f>
        <v>0</v>
      </c>
      <c r="O225" s="5">
        <f ca="1">IFERROR(IF(I225=1,IF(VLOOKUP(K225,Inputs!$A$20:$G$29,6,FALSE)="Stipend Award",VLOOKUP(K225,Inputs!$A$7:$G$16,6,FALSE),0),0),0)</f>
        <v>0</v>
      </c>
      <c r="P225" s="5">
        <f ca="1">IFERROR(IF(J225=1,IF(VLOOKUP(K225,Inputs!$A$20:$G$29,7,FALSE)="Stipend Award",VLOOKUP(K225,Inputs!$A$7:$G$16,7,FALSE),0),0),0)</f>
        <v>0</v>
      </c>
      <c r="Q225" s="5">
        <f ca="1">IFERROR(IF(VLOOKUP(K225,Inputs!$A$20:$G$29,3,FALSE)="Base Increase",VLOOKUP(K225,Inputs!$A$7:$G$16,3,FALSE),0),0)</f>
        <v>0</v>
      </c>
      <c r="R225" s="5">
        <f ca="1">IFERROR(IF(VLOOKUP(K225,Inputs!$A$20:$G$29,4,FALSE)="Base Increase",VLOOKUP(K225,Inputs!$A$7:$G$16,4,FALSE),0),0)</f>
        <v>0</v>
      </c>
      <c r="S225" s="5">
        <f ca="1">IFERROR(IF(H225=1,IF(VLOOKUP(K225,Inputs!$A$20:$G$29,5,FALSE)="Base Increase",VLOOKUP(K225,Inputs!$A$7:$G$16,5,FALSE),0),0),0)</f>
        <v>0</v>
      </c>
      <c r="T225" s="5">
        <f ca="1">IFERROR(IF(I225=1,IF(VLOOKUP(K225,Inputs!$A$20:$G$29,6,FALSE)="Base Increase",VLOOKUP(K225,Inputs!$A$7:$G$16,6,FALSE),0),0),0)</f>
        <v>0</v>
      </c>
      <c r="U225" s="5">
        <f ca="1">IFERROR(IF(J225=1,IF(VLOOKUP(K225,Inputs!$A$20:$G$29,7,FALSE)="Base Increase",VLOOKUP(K225,Inputs!$A$7:$G$16,7,FALSE),0),0),0)</f>
        <v>0</v>
      </c>
      <c r="V225" s="5">
        <f t="shared" ca="1" si="20"/>
        <v>0</v>
      </c>
      <c r="W225" s="5">
        <f t="shared" ca="1" si="21"/>
        <v>0</v>
      </c>
      <c r="X225" s="5">
        <f t="shared" ca="1" si="22"/>
        <v>0</v>
      </c>
      <c r="Y225" s="5">
        <f t="shared" ca="1" si="23"/>
        <v>0</v>
      </c>
      <c r="Z225" s="5">
        <f ca="1">IF(AND(K225&lt;=4,X225&gt;Inputs!$B$32),MAX(C225,Inputs!$B$32),X225)</f>
        <v>0</v>
      </c>
      <c r="AA225" s="5">
        <f ca="1">IF(AND(K225&lt;=4,Y225&gt;Inputs!$B$32),MAX(C225,Inputs!$B$32),Y225)</f>
        <v>0</v>
      </c>
      <c r="AB225" s="5">
        <f ca="1">IF(AND(K225&lt;=7,Z225&gt;Inputs!$B$33),MAX(C225,Inputs!$B$33),Z225)</f>
        <v>0</v>
      </c>
      <c r="AC225" s="5">
        <f ca="1">IF(Y225&gt;Inputs!$B$34,Inputs!$B$34,AA225)</f>
        <v>0</v>
      </c>
      <c r="AD225" s="5">
        <f ca="1">IF(AB225&gt;Inputs!$B$34,Inputs!$B$34,AB225)</f>
        <v>0</v>
      </c>
      <c r="AE225" s="5">
        <f ca="1">IF(AC225&gt;Inputs!$B$34,Inputs!$B$34,AC225)</f>
        <v>0</v>
      </c>
      <c r="AF225" s="11">
        <f ca="1">IF(AND(E225=1,G225=0),Inputs!$B$3,AD225)</f>
        <v>0</v>
      </c>
      <c r="AG225" s="11">
        <f ca="1">IF(AND(E225=1,G225=0),Inputs!$B$3,AE225)</f>
        <v>0</v>
      </c>
    </row>
    <row r="226" spans="1:33" x14ac:dyDescent="0.25">
      <c r="A226" s="1">
        <f>'Salary and Rating'!A227</f>
        <v>0</v>
      </c>
      <c r="B226" s="1">
        <f>'Salary and Rating'!B227</f>
        <v>0</v>
      </c>
      <c r="C226" s="13">
        <f ca="1">'2013-2014'!AF226</f>
        <v>0</v>
      </c>
      <c r="D226" s="44">
        <f ca="1">IF('2013-2014'!G226=0,0,'2013-2014'!D226+1)</f>
        <v>0</v>
      </c>
      <c r="E226" s="5">
        <f>'2012-2013'!E226</f>
        <v>0</v>
      </c>
      <c r="F226" s="42">
        <f ca="1">IF('Salary and Rating'!G227=1,VLOOKUP(D226,'Attrition Probabilities'!$A$5:$E$45,2,TRUE),IF('Salary and Rating'!G227=2,VLOOKUP(D226,'Attrition Probabilities'!$A$5:$E$45,3,TRUE),IF('Salary and Rating'!G227=3,VLOOKUP(D226,'Attrition Probabilities'!$A$5:$E$45,4,TRUE),IF('Salary and Rating'!G227=4,VLOOKUP(D226,'Attrition Probabilities'!$A$5:$E$45,5,TRUE),0))))</f>
        <v>0</v>
      </c>
      <c r="G226" s="5">
        <f t="shared" ca="1" si="18"/>
        <v>0</v>
      </c>
      <c r="H226" s="5">
        <f t="shared" ca="1" si="19"/>
        <v>0</v>
      </c>
      <c r="I226" s="5">
        <f ca="1">IF(E226=0,0,IF(RAND()&lt;'Demand Component Probability'!$B$4,1,0))</f>
        <v>0</v>
      </c>
      <c r="J226" s="5">
        <f ca="1">IF(E226=0,0,IF(RAND()&lt;'Demand Component Probability'!$B$6,1,0))</f>
        <v>0</v>
      </c>
      <c r="K226" s="5">
        <f ca="1">'Salary and Rating'!M227</f>
        <v>0</v>
      </c>
      <c r="L226" s="5">
        <f ca="1">IFERROR(IF(VLOOKUP(K226,Inputs!$A$20:$G$29,3,FALSE)="Stipend Award",VLOOKUP(K226,Inputs!$A$7:$G$16,3,FALSE),0),0)</f>
        <v>0</v>
      </c>
      <c r="M226" s="5">
        <f ca="1">IFERROR(IF(VLOOKUP(K226,Inputs!$A$20:$G$29,4,FALSE)="Stipend Award",VLOOKUP(K226,Inputs!$A$7:$G$16,4,FALSE),0),0)</f>
        <v>0</v>
      </c>
      <c r="N226" s="5">
        <f ca="1">IFERROR(IF(H226=1,IF(VLOOKUP(K226,Inputs!$A$20:$G$29,5,FALSE)="Stipend Award",VLOOKUP(K226,Inputs!$A$7:$G$16,5,FALSE),0),0),0)</f>
        <v>0</v>
      </c>
      <c r="O226" s="5">
        <f ca="1">IFERROR(IF(I226=1,IF(VLOOKUP(K226,Inputs!$A$20:$G$29,6,FALSE)="Stipend Award",VLOOKUP(K226,Inputs!$A$7:$G$16,6,FALSE),0),0),0)</f>
        <v>0</v>
      </c>
      <c r="P226" s="5">
        <f ca="1">IFERROR(IF(J226=1,IF(VLOOKUP(K226,Inputs!$A$20:$G$29,7,FALSE)="Stipend Award",VLOOKUP(K226,Inputs!$A$7:$G$16,7,FALSE),0),0),0)</f>
        <v>0</v>
      </c>
      <c r="Q226" s="5">
        <f ca="1">IFERROR(IF(VLOOKUP(K226,Inputs!$A$20:$G$29,3,FALSE)="Base Increase",VLOOKUP(K226,Inputs!$A$7:$G$16,3,FALSE),0),0)</f>
        <v>0</v>
      </c>
      <c r="R226" s="5">
        <f ca="1">IFERROR(IF(VLOOKUP(K226,Inputs!$A$20:$G$29,4,FALSE)="Base Increase",VLOOKUP(K226,Inputs!$A$7:$G$16,4,FALSE),0),0)</f>
        <v>0</v>
      </c>
      <c r="S226" s="5">
        <f ca="1">IFERROR(IF(H226=1,IF(VLOOKUP(K226,Inputs!$A$20:$G$29,5,FALSE)="Base Increase",VLOOKUP(K226,Inputs!$A$7:$G$16,5,FALSE),0),0),0)</f>
        <v>0</v>
      </c>
      <c r="T226" s="5">
        <f ca="1">IFERROR(IF(I226=1,IF(VLOOKUP(K226,Inputs!$A$20:$G$29,6,FALSE)="Base Increase",VLOOKUP(K226,Inputs!$A$7:$G$16,6,FALSE),0),0),0)</f>
        <v>0</v>
      </c>
      <c r="U226" s="5">
        <f ca="1">IFERROR(IF(J226=1,IF(VLOOKUP(K226,Inputs!$A$20:$G$29,7,FALSE)="Base Increase",VLOOKUP(K226,Inputs!$A$7:$G$16,7,FALSE),0),0),0)</f>
        <v>0</v>
      </c>
      <c r="V226" s="5">
        <f t="shared" ca="1" si="20"/>
        <v>0</v>
      </c>
      <c r="W226" s="5">
        <f t="shared" ca="1" si="21"/>
        <v>0</v>
      </c>
      <c r="X226" s="5">
        <f t="shared" ca="1" si="22"/>
        <v>0</v>
      </c>
      <c r="Y226" s="5">
        <f t="shared" ca="1" si="23"/>
        <v>0</v>
      </c>
      <c r="Z226" s="5">
        <f ca="1">IF(AND(K226&lt;=4,X226&gt;Inputs!$B$32),MAX(C226,Inputs!$B$32),X226)</f>
        <v>0</v>
      </c>
      <c r="AA226" s="5">
        <f ca="1">IF(AND(K226&lt;=4,Y226&gt;Inputs!$B$32),MAX(C226,Inputs!$B$32),Y226)</f>
        <v>0</v>
      </c>
      <c r="AB226" s="5">
        <f ca="1">IF(AND(K226&lt;=7,Z226&gt;Inputs!$B$33),MAX(C226,Inputs!$B$33),Z226)</f>
        <v>0</v>
      </c>
      <c r="AC226" s="5">
        <f ca="1">IF(Y226&gt;Inputs!$B$34,Inputs!$B$34,AA226)</f>
        <v>0</v>
      </c>
      <c r="AD226" s="5">
        <f ca="1">IF(AB226&gt;Inputs!$B$34,Inputs!$B$34,AB226)</f>
        <v>0</v>
      </c>
      <c r="AE226" s="5">
        <f ca="1">IF(AC226&gt;Inputs!$B$34,Inputs!$B$34,AC226)</f>
        <v>0</v>
      </c>
      <c r="AF226" s="11">
        <f ca="1">IF(AND(E226=1,G226=0),Inputs!$B$3,AD226)</f>
        <v>0</v>
      </c>
      <c r="AG226" s="11">
        <f ca="1">IF(AND(E226=1,G226=0),Inputs!$B$3,AE226)</f>
        <v>0</v>
      </c>
    </row>
    <row r="227" spans="1:33" x14ac:dyDescent="0.25">
      <c r="A227" s="1">
        <f>'Salary and Rating'!A228</f>
        <v>0</v>
      </c>
      <c r="B227" s="1">
        <f>'Salary and Rating'!B228</f>
        <v>0</v>
      </c>
      <c r="C227" s="13">
        <f ca="1">'2013-2014'!AF227</f>
        <v>0</v>
      </c>
      <c r="D227" s="44">
        <f ca="1">IF('2013-2014'!G227=0,0,'2013-2014'!D227+1)</f>
        <v>0</v>
      </c>
      <c r="E227" s="5">
        <f>'2012-2013'!E227</f>
        <v>0</v>
      </c>
      <c r="F227" s="42">
        <f ca="1">IF('Salary and Rating'!G228=1,VLOOKUP(D227,'Attrition Probabilities'!$A$5:$E$45,2,TRUE),IF('Salary and Rating'!G228=2,VLOOKUP(D227,'Attrition Probabilities'!$A$5:$E$45,3,TRUE),IF('Salary and Rating'!G228=3,VLOOKUP(D227,'Attrition Probabilities'!$A$5:$E$45,4,TRUE),IF('Salary and Rating'!G228=4,VLOOKUP(D227,'Attrition Probabilities'!$A$5:$E$45,5,TRUE),0))))</f>
        <v>0</v>
      </c>
      <c r="G227" s="5">
        <f t="shared" ca="1" si="18"/>
        <v>0</v>
      </c>
      <c r="H227" s="5">
        <f t="shared" ca="1" si="19"/>
        <v>0</v>
      </c>
      <c r="I227" s="5">
        <f ca="1">IF(E227=0,0,IF(RAND()&lt;'Demand Component Probability'!$B$4,1,0))</f>
        <v>0</v>
      </c>
      <c r="J227" s="5">
        <f ca="1">IF(E227=0,0,IF(RAND()&lt;'Demand Component Probability'!$B$6,1,0))</f>
        <v>0</v>
      </c>
      <c r="K227" s="5">
        <f ca="1">'Salary and Rating'!M228</f>
        <v>0</v>
      </c>
      <c r="L227" s="5">
        <f ca="1">IFERROR(IF(VLOOKUP(K227,Inputs!$A$20:$G$29,3,FALSE)="Stipend Award",VLOOKUP(K227,Inputs!$A$7:$G$16,3,FALSE),0),0)</f>
        <v>0</v>
      </c>
      <c r="M227" s="5">
        <f ca="1">IFERROR(IF(VLOOKUP(K227,Inputs!$A$20:$G$29,4,FALSE)="Stipend Award",VLOOKUP(K227,Inputs!$A$7:$G$16,4,FALSE),0),0)</f>
        <v>0</v>
      </c>
      <c r="N227" s="5">
        <f ca="1">IFERROR(IF(H227=1,IF(VLOOKUP(K227,Inputs!$A$20:$G$29,5,FALSE)="Stipend Award",VLOOKUP(K227,Inputs!$A$7:$G$16,5,FALSE),0),0),0)</f>
        <v>0</v>
      </c>
      <c r="O227" s="5">
        <f ca="1">IFERROR(IF(I227=1,IF(VLOOKUP(K227,Inputs!$A$20:$G$29,6,FALSE)="Stipend Award",VLOOKUP(K227,Inputs!$A$7:$G$16,6,FALSE),0),0),0)</f>
        <v>0</v>
      </c>
      <c r="P227" s="5">
        <f ca="1">IFERROR(IF(J227=1,IF(VLOOKUP(K227,Inputs!$A$20:$G$29,7,FALSE)="Stipend Award",VLOOKUP(K227,Inputs!$A$7:$G$16,7,FALSE),0),0),0)</f>
        <v>0</v>
      </c>
      <c r="Q227" s="5">
        <f ca="1">IFERROR(IF(VLOOKUP(K227,Inputs!$A$20:$G$29,3,FALSE)="Base Increase",VLOOKUP(K227,Inputs!$A$7:$G$16,3,FALSE),0),0)</f>
        <v>0</v>
      </c>
      <c r="R227" s="5">
        <f ca="1">IFERROR(IF(VLOOKUP(K227,Inputs!$A$20:$G$29,4,FALSE)="Base Increase",VLOOKUP(K227,Inputs!$A$7:$G$16,4,FALSE),0),0)</f>
        <v>0</v>
      </c>
      <c r="S227" s="5">
        <f ca="1">IFERROR(IF(H227=1,IF(VLOOKUP(K227,Inputs!$A$20:$G$29,5,FALSE)="Base Increase",VLOOKUP(K227,Inputs!$A$7:$G$16,5,FALSE),0),0),0)</f>
        <v>0</v>
      </c>
      <c r="T227" s="5">
        <f ca="1">IFERROR(IF(I227=1,IF(VLOOKUP(K227,Inputs!$A$20:$G$29,6,FALSE)="Base Increase",VLOOKUP(K227,Inputs!$A$7:$G$16,6,FALSE),0),0),0)</f>
        <v>0</v>
      </c>
      <c r="U227" s="5">
        <f ca="1">IFERROR(IF(J227=1,IF(VLOOKUP(K227,Inputs!$A$20:$G$29,7,FALSE)="Base Increase",VLOOKUP(K227,Inputs!$A$7:$G$16,7,FALSE),0),0),0)</f>
        <v>0</v>
      </c>
      <c r="V227" s="5">
        <f t="shared" ca="1" si="20"/>
        <v>0</v>
      </c>
      <c r="W227" s="5">
        <f t="shared" ca="1" si="21"/>
        <v>0</v>
      </c>
      <c r="X227" s="5">
        <f t="shared" ca="1" si="22"/>
        <v>0</v>
      </c>
      <c r="Y227" s="5">
        <f t="shared" ca="1" si="23"/>
        <v>0</v>
      </c>
      <c r="Z227" s="5">
        <f ca="1">IF(AND(K227&lt;=4,X227&gt;Inputs!$B$32),MAX(C227,Inputs!$B$32),X227)</f>
        <v>0</v>
      </c>
      <c r="AA227" s="5">
        <f ca="1">IF(AND(K227&lt;=4,Y227&gt;Inputs!$B$32),MAX(C227,Inputs!$B$32),Y227)</f>
        <v>0</v>
      </c>
      <c r="AB227" s="5">
        <f ca="1">IF(AND(K227&lt;=7,Z227&gt;Inputs!$B$33),MAX(C227,Inputs!$B$33),Z227)</f>
        <v>0</v>
      </c>
      <c r="AC227" s="5">
        <f ca="1">IF(Y227&gt;Inputs!$B$34,Inputs!$B$34,AA227)</f>
        <v>0</v>
      </c>
      <c r="AD227" s="5">
        <f ca="1">IF(AB227&gt;Inputs!$B$34,Inputs!$B$34,AB227)</f>
        <v>0</v>
      </c>
      <c r="AE227" s="5">
        <f ca="1">IF(AC227&gt;Inputs!$B$34,Inputs!$B$34,AC227)</f>
        <v>0</v>
      </c>
      <c r="AF227" s="11">
        <f ca="1">IF(AND(E227=1,G227=0),Inputs!$B$3,AD227)</f>
        <v>0</v>
      </c>
      <c r="AG227" s="11">
        <f ca="1">IF(AND(E227=1,G227=0),Inputs!$B$3,AE227)</f>
        <v>0</v>
      </c>
    </row>
    <row r="228" spans="1:33" x14ac:dyDescent="0.25">
      <c r="A228" s="1">
        <f>'Salary and Rating'!A229</f>
        <v>0</v>
      </c>
      <c r="B228" s="1">
        <f>'Salary and Rating'!B229</f>
        <v>0</v>
      </c>
      <c r="C228" s="13">
        <f ca="1">'2013-2014'!AF228</f>
        <v>0</v>
      </c>
      <c r="D228" s="44">
        <f ca="1">IF('2013-2014'!G228=0,0,'2013-2014'!D228+1)</f>
        <v>0</v>
      </c>
      <c r="E228" s="5">
        <f>'2012-2013'!E228</f>
        <v>0</v>
      </c>
      <c r="F228" s="42">
        <f ca="1">IF('Salary and Rating'!G229=1,VLOOKUP(D228,'Attrition Probabilities'!$A$5:$E$45,2,TRUE),IF('Salary and Rating'!G229=2,VLOOKUP(D228,'Attrition Probabilities'!$A$5:$E$45,3,TRUE),IF('Salary and Rating'!G229=3,VLOOKUP(D228,'Attrition Probabilities'!$A$5:$E$45,4,TRUE),IF('Salary and Rating'!G229=4,VLOOKUP(D228,'Attrition Probabilities'!$A$5:$E$45,5,TRUE),0))))</f>
        <v>0</v>
      </c>
      <c r="G228" s="5">
        <f t="shared" ca="1" si="18"/>
        <v>0</v>
      </c>
      <c r="H228" s="5">
        <f t="shared" ca="1" si="19"/>
        <v>0</v>
      </c>
      <c r="I228" s="5">
        <f ca="1">IF(E228=0,0,IF(RAND()&lt;'Demand Component Probability'!$B$4,1,0))</f>
        <v>0</v>
      </c>
      <c r="J228" s="5">
        <f ca="1">IF(E228=0,0,IF(RAND()&lt;'Demand Component Probability'!$B$6,1,0))</f>
        <v>0</v>
      </c>
      <c r="K228" s="5">
        <f ca="1">'Salary and Rating'!M229</f>
        <v>0</v>
      </c>
      <c r="L228" s="5">
        <f ca="1">IFERROR(IF(VLOOKUP(K228,Inputs!$A$20:$G$29,3,FALSE)="Stipend Award",VLOOKUP(K228,Inputs!$A$7:$G$16,3,FALSE),0),0)</f>
        <v>0</v>
      </c>
      <c r="M228" s="5">
        <f ca="1">IFERROR(IF(VLOOKUP(K228,Inputs!$A$20:$G$29,4,FALSE)="Stipend Award",VLOOKUP(K228,Inputs!$A$7:$G$16,4,FALSE),0),0)</f>
        <v>0</v>
      </c>
      <c r="N228" s="5">
        <f ca="1">IFERROR(IF(H228=1,IF(VLOOKUP(K228,Inputs!$A$20:$G$29,5,FALSE)="Stipend Award",VLOOKUP(K228,Inputs!$A$7:$G$16,5,FALSE),0),0),0)</f>
        <v>0</v>
      </c>
      <c r="O228" s="5">
        <f ca="1">IFERROR(IF(I228=1,IF(VLOOKUP(K228,Inputs!$A$20:$G$29,6,FALSE)="Stipend Award",VLOOKUP(K228,Inputs!$A$7:$G$16,6,FALSE),0),0),0)</f>
        <v>0</v>
      </c>
      <c r="P228" s="5">
        <f ca="1">IFERROR(IF(J228=1,IF(VLOOKUP(K228,Inputs!$A$20:$G$29,7,FALSE)="Stipend Award",VLOOKUP(K228,Inputs!$A$7:$G$16,7,FALSE),0),0),0)</f>
        <v>0</v>
      </c>
      <c r="Q228" s="5">
        <f ca="1">IFERROR(IF(VLOOKUP(K228,Inputs!$A$20:$G$29,3,FALSE)="Base Increase",VLOOKUP(K228,Inputs!$A$7:$G$16,3,FALSE),0),0)</f>
        <v>0</v>
      </c>
      <c r="R228" s="5">
        <f ca="1">IFERROR(IF(VLOOKUP(K228,Inputs!$A$20:$G$29,4,FALSE)="Base Increase",VLOOKUP(K228,Inputs!$A$7:$G$16,4,FALSE),0),0)</f>
        <v>0</v>
      </c>
      <c r="S228" s="5">
        <f ca="1">IFERROR(IF(H228=1,IF(VLOOKUP(K228,Inputs!$A$20:$G$29,5,FALSE)="Base Increase",VLOOKUP(K228,Inputs!$A$7:$G$16,5,FALSE),0),0),0)</f>
        <v>0</v>
      </c>
      <c r="T228" s="5">
        <f ca="1">IFERROR(IF(I228=1,IF(VLOOKUP(K228,Inputs!$A$20:$G$29,6,FALSE)="Base Increase",VLOOKUP(K228,Inputs!$A$7:$G$16,6,FALSE),0),0),0)</f>
        <v>0</v>
      </c>
      <c r="U228" s="5">
        <f ca="1">IFERROR(IF(J228=1,IF(VLOOKUP(K228,Inputs!$A$20:$G$29,7,FALSE)="Base Increase",VLOOKUP(K228,Inputs!$A$7:$G$16,7,FALSE),0),0),0)</f>
        <v>0</v>
      </c>
      <c r="V228" s="5">
        <f t="shared" ca="1" si="20"/>
        <v>0</v>
      </c>
      <c r="W228" s="5">
        <f t="shared" ca="1" si="21"/>
        <v>0</v>
      </c>
      <c r="X228" s="5">
        <f t="shared" ca="1" si="22"/>
        <v>0</v>
      </c>
      <c r="Y228" s="5">
        <f t="shared" ca="1" si="23"/>
        <v>0</v>
      </c>
      <c r="Z228" s="5">
        <f ca="1">IF(AND(K228&lt;=4,X228&gt;Inputs!$B$32),MAX(C228,Inputs!$B$32),X228)</f>
        <v>0</v>
      </c>
      <c r="AA228" s="5">
        <f ca="1">IF(AND(K228&lt;=4,Y228&gt;Inputs!$B$32),MAX(C228,Inputs!$B$32),Y228)</f>
        <v>0</v>
      </c>
      <c r="AB228" s="5">
        <f ca="1">IF(AND(K228&lt;=7,Z228&gt;Inputs!$B$33),MAX(C228,Inputs!$B$33),Z228)</f>
        <v>0</v>
      </c>
      <c r="AC228" s="5">
        <f ca="1">IF(Y228&gt;Inputs!$B$34,Inputs!$B$34,AA228)</f>
        <v>0</v>
      </c>
      <c r="AD228" s="5">
        <f ca="1">IF(AB228&gt;Inputs!$B$34,Inputs!$B$34,AB228)</f>
        <v>0</v>
      </c>
      <c r="AE228" s="5">
        <f ca="1">IF(AC228&gt;Inputs!$B$34,Inputs!$B$34,AC228)</f>
        <v>0</v>
      </c>
      <c r="AF228" s="11">
        <f ca="1">IF(AND(E228=1,G228=0),Inputs!$B$3,AD228)</f>
        <v>0</v>
      </c>
      <c r="AG228" s="11">
        <f ca="1">IF(AND(E228=1,G228=0),Inputs!$B$3,AE228)</f>
        <v>0</v>
      </c>
    </row>
    <row r="229" spans="1:33" x14ac:dyDescent="0.25">
      <c r="A229" s="1">
        <f>'Salary and Rating'!A230</f>
        <v>0</v>
      </c>
      <c r="B229" s="1">
        <f>'Salary and Rating'!B230</f>
        <v>0</v>
      </c>
      <c r="C229" s="13">
        <f ca="1">'2013-2014'!AF229</f>
        <v>0</v>
      </c>
      <c r="D229" s="44">
        <f ca="1">IF('2013-2014'!G229=0,0,'2013-2014'!D229+1)</f>
        <v>0</v>
      </c>
      <c r="E229" s="5">
        <f>'2012-2013'!E229</f>
        <v>0</v>
      </c>
      <c r="F229" s="42">
        <f ca="1">IF('Salary and Rating'!G230=1,VLOOKUP(D229,'Attrition Probabilities'!$A$5:$E$45,2,TRUE),IF('Salary and Rating'!G230=2,VLOOKUP(D229,'Attrition Probabilities'!$A$5:$E$45,3,TRUE),IF('Salary and Rating'!G230=3,VLOOKUP(D229,'Attrition Probabilities'!$A$5:$E$45,4,TRUE),IF('Salary and Rating'!G230=4,VLOOKUP(D229,'Attrition Probabilities'!$A$5:$E$45,5,TRUE),0))))</f>
        <v>0</v>
      </c>
      <c r="G229" s="5">
        <f t="shared" ca="1" si="18"/>
        <v>0</v>
      </c>
      <c r="H229" s="5">
        <f t="shared" ca="1" si="19"/>
        <v>0</v>
      </c>
      <c r="I229" s="5">
        <f ca="1">IF(E229=0,0,IF(RAND()&lt;'Demand Component Probability'!$B$4,1,0))</f>
        <v>0</v>
      </c>
      <c r="J229" s="5">
        <f ca="1">IF(E229=0,0,IF(RAND()&lt;'Demand Component Probability'!$B$6,1,0))</f>
        <v>0</v>
      </c>
      <c r="K229" s="5">
        <f ca="1">'Salary and Rating'!M230</f>
        <v>0</v>
      </c>
      <c r="L229" s="5">
        <f ca="1">IFERROR(IF(VLOOKUP(K229,Inputs!$A$20:$G$29,3,FALSE)="Stipend Award",VLOOKUP(K229,Inputs!$A$7:$G$16,3,FALSE),0),0)</f>
        <v>0</v>
      </c>
      <c r="M229" s="5">
        <f ca="1">IFERROR(IF(VLOOKUP(K229,Inputs!$A$20:$G$29,4,FALSE)="Stipend Award",VLOOKUP(K229,Inputs!$A$7:$G$16,4,FALSE),0),0)</f>
        <v>0</v>
      </c>
      <c r="N229" s="5">
        <f ca="1">IFERROR(IF(H229=1,IF(VLOOKUP(K229,Inputs!$A$20:$G$29,5,FALSE)="Stipend Award",VLOOKUP(K229,Inputs!$A$7:$G$16,5,FALSE),0),0),0)</f>
        <v>0</v>
      </c>
      <c r="O229" s="5">
        <f ca="1">IFERROR(IF(I229=1,IF(VLOOKUP(K229,Inputs!$A$20:$G$29,6,FALSE)="Stipend Award",VLOOKUP(K229,Inputs!$A$7:$G$16,6,FALSE),0),0),0)</f>
        <v>0</v>
      </c>
      <c r="P229" s="5">
        <f ca="1">IFERROR(IF(J229=1,IF(VLOOKUP(K229,Inputs!$A$20:$G$29,7,FALSE)="Stipend Award",VLOOKUP(K229,Inputs!$A$7:$G$16,7,FALSE),0),0),0)</f>
        <v>0</v>
      </c>
      <c r="Q229" s="5">
        <f ca="1">IFERROR(IF(VLOOKUP(K229,Inputs!$A$20:$G$29,3,FALSE)="Base Increase",VLOOKUP(K229,Inputs!$A$7:$G$16,3,FALSE),0),0)</f>
        <v>0</v>
      </c>
      <c r="R229" s="5">
        <f ca="1">IFERROR(IF(VLOOKUP(K229,Inputs!$A$20:$G$29,4,FALSE)="Base Increase",VLOOKUP(K229,Inputs!$A$7:$G$16,4,FALSE),0),0)</f>
        <v>0</v>
      </c>
      <c r="S229" s="5">
        <f ca="1">IFERROR(IF(H229=1,IF(VLOOKUP(K229,Inputs!$A$20:$G$29,5,FALSE)="Base Increase",VLOOKUP(K229,Inputs!$A$7:$G$16,5,FALSE),0),0),0)</f>
        <v>0</v>
      </c>
      <c r="T229" s="5">
        <f ca="1">IFERROR(IF(I229=1,IF(VLOOKUP(K229,Inputs!$A$20:$G$29,6,FALSE)="Base Increase",VLOOKUP(K229,Inputs!$A$7:$G$16,6,FALSE),0),0),0)</f>
        <v>0</v>
      </c>
      <c r="U229" s="5">
        <f ca="1">IFERROR(IF(J229=1,IF(VLOOKUP(K229,Inputs!$A$20:$G$29,7,FALSE)="Base Increase",VLOOKUP(K229,Inputs!$A$7:$G$16,7,FALSE),0),0),0)</f>
        <v>0</v>
      </c>
      <c r="V229" s="5">
        <f t="shared" ca="1" si="20"/>
        <v>0</v>
      </c>
      <c r="W229" s="5">
        <f t="shared" ca="1" si="21"/>
        <v>0</v>
      </c>
      <c r="X229" s="5">
        <f t="shared" ca="1" si="22"/>
        <v>0</v>
      </c>
      <c r="Y229" s="5">
        <f t="shared" ca="1" si="23"/>
        <v>0</v>
      </c>
      <c r="Z229" s="5">
        <f ca="1">IF(AND(K229&lt;=4,X229&gt;Inputs!$B$32),MAX(C229,Inputs!$B$32),X229)</f>
        <v>0</v>
      </c>
      <c r="AA229" s="5">
        <f ca="1">IF(AND(K229&lt;=4,Y229&gt;Inputs!$B$32),MAX(C229,Inputs!$B$32),Y229)</f>
        <v>0</v>
      </c>
      <c r="AB229" s="5">
        <f ca="1">IF(AND(K229&lt;=7,Z229&gt;Inputs!$B$33),MAX(C229,Inputs!$B$33),Z229)</f>
        <v>0</v>
      </c>
      <c r="AC229" s="5">
        <f ca="1">IF(Y229&gt;Inputs!$B$34,Inputs!$B$34,AA229)</f>
        <v>0</v>
      </c>
      <c r="AD229" s="5">
        <f ca="1">IF(AB229&gt;Inputs!$B$34,Inputs!$B$34,AB229)</f>
        <v>0</v>
      </c>
      <c r="AE229" s="5">
        <f ca="1">IF(AC229&gt;Inputs!$B$34,Inputs!$B$34,AC229)</f>
        <v>0</v>
      </c>
      <c r="AF229" s="11">
        <f ca="1">IF(AND(E229=1,G229=0),Inputs!$B$3,AD229)</f>
        <v>0</v>
      </c>
      <c r="AG229" s="11">
        <f ca="1">IF(AND(E229=1,G229=0),Inputs!$B$3,AE229)</f>
        <v>0</v>
      </c>
    </row>
    <row r="230" spans="1:33" x14ac:dyDescent="0.25">
      <c r="A230" s="1">
        <f>'Salary and Rating'!A231</f>
        <v>0</v>
      </c>
      <c r="B230" s="1">
        <f>'Salary and Rating'!B231</f>
        <v>0</v>
      </c>
      <c r="C230" s="13">
        <f ca="1">'2013-2014'!AF230</f>
        <v>0</v>
      </c>
      <c r="D230" s="44">
        <f ca="1">IF('2013-2014'!G230=0,0,'2013-2014'!D230+1)</f>
        <v>0</v>
      </c>
      <c r="E230" s="5">
        <f>'2012-2013'!E230</f>
        <v>0</v>
      </c>
      <c r="F230" s="42">
        <f ca="1">IF('Salary and Rating'!G231=1,VLOOKUP(D230,'Attrition Probabilities'!$A$5:$E$45,2,TRUE),IF('Salary and Rating'!G231=2,VLOOKUP(D230,'Attrition Probabilities'!$A$5:$E$45,3,TRUE),IF('Salary and Rating'!G231=3,VLOOKUP(D230,'Attrition Probabilities'!$A$5:$E$45,4,TRUE),IF('Salary and Rating'!G231=4,VLOOKUP(D230,'Attrition Probabilities'!$A$5:$E$45,5,TRUE),0))))</f>
        <v>0</v>
      </c>
      <c r="G230" s="5">
        <f t="shared" ca="1" si="18"/>
        <v>0</v>
      </c>
      <c r="H230" s="5">
        <f t="shared" ca="1" si="19"/>
        <v>0</v>
      </c>
      <c r="I230" s="5">
        <f ca="1">IF(E230=0,0,IF(RAND()&lt;'Demand Component Probability'!$B$4,1,0))</f>
        <v>0</v>
      </c>
      <c r="J230" s="5">
        <f ca="1">IF(E230=0,0,IF(RAND()&lt;'Demand Component Probability'!$B$6,1,0))</f>
        <v>0</v>
      </c>
      <c r="K230" s="5">
        <f ca="1">'Salary and Rating'!M231</f>
        <v>0</v>
      </c>
      <c r="L230" s="5">
        <f ca="1">IFERROR(IF(VLOOKUP(K230,Inputs!$A$20:$G$29,3,FALSE)="Stipend Award",VLOOKUP(K230,Inputs!$A$7:$G$16,3,FALSE),0),0)</f>
        <v>0</v>
      </c>
      <c r="M230" s="5">
        <f ca="1">IFERROR(IF(VLOOKUP(K230,Inputs!$A$20:$G$29,4,FALSE)="Stipend Award",VLOOKUP(K230,Inputs!$A$7:$G$16,4,FALSE),0),0)</f>
        <v>0</v>
      </c>
      <c r="N230" s="5">
        <f ca="1">IFERROR(IF(H230=1,IF(VLOOKUP(K230,Inputs!$A$20:$G$29,5,FALSE)="Stipend Award",VLOOKUP(K230,Inputs!$A$7:$G$16,5,FALSE),0),0),0)</f>
        <v>0</v>
      </c>
      <c r="O230" s="5">
        <f ca="1">IFERROR(IF(I230=1,IF(VLOOKUP(K230,Inputs!$A$20:$G$29,6,FALSE)="Stipend Award",VLOOKUP(K230,Inputs!$A$7:$G$16,6,FALSE),0),0),0)</f>
        <v>0</v>
      </c>
      <c r="P230" s="5">
        <f ca="1">IFERROR(IF(J230=1,IF(VLOOKUP(K230,Inputs!$A$20:$G$29,7,FALSE)="Stipend Award",VLOOKUP(K230,Inputs!$A$7:$G$16,7,FALSE),0),0),0)</f>
        <v>0</v>
      </c>
      <c r="Q230" s="5">
        <f ca="1">IFERROR(IF(VLOOKUP(K230,Inputs!$A$20:$G$29,3,FALSE)="Base Increase",VLOOKUP(K230,Inputs!$A$7:$G$16,3,FALSE),0),0)</f>
        <v>0</v>
      </c>
      <c r="R230" s="5">
        <f ca="1">IFERROR(IF(VLOOKUP(K230,Inputs!$A$20:$G$29,4,FALSE)="Base Increase",VLOOKUP(K230,Inputs!$A$7:$G$16,4,FALSE),0),0)</f>
        <v>0</v>
      </c>
      <c r="S230" s="5">
        <f ca="1">IFERROR(IF(H230=1,IF(VLOOKUP(K230,Inputs!$A$20:$G$29,5,FALSE)="Base Increase",VLOOKUP(K230,Inputs!$A$7:$G$16,5,FALSE),0),0),0)</f>
        <v>0</v>
      </c>
      <c r="T230" s="5">
        <f ca="1">IFERROR(IF(I230=1,IF(VLOOKUP(K230,Inputs!$A$20:$G$29,6,FALSE)="Base Increase",VLOOKUP(K230,Inputs!$A$7:$G$16,6,FALSE),0),0),0)</f>
        <v>0</v>
      </c>
      <c r="U230" s="5">
        <f ca="1">IFERROR(IF(J230=1,IF(VLOOKUP(K230,Inputs!$A$20:$G$29,7,FALSE)="Base Increase",VLOOKUP(K230,Inputs!$A$7:$G$16,7,FALSE),0),0),0)</f>
        <v>0</v>
      </c>
      <c r="V230" s="5">
        <f t="shared" ca="1" si="20"/>
        <v>0</v>
      </c>
      <c r="W230" s="5">
        <f t="shared" ca="1" si="21"/>
        <v>0</v>
      </c>
      <c r="X230" s="5">
        <f t="shared" ca="1" si="22"/>
        <v>0</v>
      </c>
      <c r="Y230" s="5">
        <f t="shared" ca="1" si="23"/>
        <v>0</v>
      </c>
      <c r="Z230" s="5">
        <f ca="1">IF(AND(K230&lt;=4,X230&gt;Inputs!$B$32),MAX(C230,Inputs!$B$32),X230)</f>
        <v>0</v>
      </c>
      <c r="AA230" s="5">
        <f ca="1">IF(AND(K230&lt;=4,Y230&gt;Inputs!$B$32),MAX(C230,Inputs!$B$32),Y230)</f>
        <v>0</v>
      </c>
      <c r="AB230" s="5">
        <f ca="1">IF(AND(K230&lt;=7,Z230&gt;Inputs!$B$33),MAX(C230,Inputs!$B$33),Z230)</f>
        <v>0</v>
      </c>
      <c r="AC230" s="5">
        <f ca="1">IF(Y230&gt;Inputs!$B$34,Inputs!$B$34,AA230)</f>
        <v>0</v>
      </c>
      <c r="AD230" s="5">
        <f ca="1">IF(AB230&gt;Inputs!$B$34,Inputs!$B$34,AB230)</f>
        <v>0</v>
      </c>
      <c r="AE230" s="5">
        <f ca="1">IF(AC230&gt;Inputs!$B$34,Inputs!$B$34,AC230)</f>
        <v>0</v>
      </c>
      <c r="AF230" s="11">
        <f ca="1">IF(AND(E230=1,G230=0),Inputs!$B$3,AD230)</f>
        <v>0</v>
      </c>
      <c r="AG230" s="11">
        <f ca="1">IF(AND(E230=1,G230=0),Inputs!$B$3,AE230)</f>
        <v>0</v>
      </c>
    </row>
    <row r="231" spans="1:33" x14ac:dyDescent="0.25">
      <c r="A231" s="1">
        <f>'Salary and Rating'!A232</f>
        <v>0</v>
      </c>
      <c r="B231" s="1">
        <f>'Salary and Rating'!B232</f>
        <v>0</v>
      </c>
      <c r="C231" s="13">
        <f ca="1">'2013-2014'!AF231</f>
        <v>0</v>
      </c>
      <c r="D231" s="44">
        <f ca="1">IF('2013-2014'!G231=0,0,'2013-2014'!D231+1)</f>
        <v>0</v>
      </c>
      <c r="E231" s="5">
        <f>'2012-2013'!E231</f>
        <v>0</v>
      </c>
      <c r="F231" s="42">
        <f ca="1">IF('Salary and Rating'!G232=1,VLOOKUP(D231,'Attrition Probabilities'!$A$5:$E$45,2,TRUE),IF('Salary and Rating'!G232=2,VLOOKUP(D231,'Attrition Probabilities'!$A$5:$E$45,3,TRUE),IF('Salary and Rating'!G232=3,VLOOKUP(D231,'Attrition Probabilities'!$A$5:$E$45,4,TRUE),IF('Salary and Rating'!G232=4,VLOOKUP(D231,'Attrition Probabilities'!$A$5:$E$45,5,TRUE),0))))</f>
        <v>0</v>
      </c>
      <c r="G231" s="5">
        <f t="shared" ca="1" si="18"/>
        <v>0</v>
      </c>
      <c r="H231" s="5">
        <f t="shared" ca="1" si="19"/>
        <v>0</v>
      </c>
      <c r="I231" s="5">
        <f ca="1">IF(E231=0,0,IF(RAND()&lt;'Demand Component Probability'!$B$4,1,0))</f>
        <v>0</v>
      </c>
      <c r="J231" s="5">
        <f ca="1">IF(E231=0,0,IF(RAND()&lt;'Demand Component Probability'!$B$6,1,0))</f>
        <v>0</v>
      </c>
      <c r="K231" s="5">
        <f ca="1">'Salary and Rating'!M232</f>
        <v>0</v>
      </c>
      <c r="L231" s="5">
        <f ca="1">IFERROR(IF(VLOOKUP(K231,Inputs!$A$20:$G$29,3,FALSE)="Stipend Award",VLOOKUP(K231,Inputs!$A$7:$G$16,3,FALSE),0),0)</f>
        <v>0</v>
      </c>
      <c r="M231" s="5">
        <f ca="1">IFERROR(IF(VLOOKUP(K231,Inputs!$A$20:$G$29,4,FALSE)="Stipend Award",VLOOKUP(K231,Inputs!$A$7:$G$16,4,FALSE),0),0)</f>
        <v>0</v>
      </c>
      <c r="N231" s="5">
        <f ca="1">IFERROR(IF(H231=1,IF(VLOOKUP(K231,Inputs!$A$20:$G$29,5,FALSE)="Stipend Award",VLOOKUP(K231,Inputs!$A$7:$G$16,5,FALSE),0),0),0)</f>
        <v>0</v>
      </c>
      <c r="O231" s="5">
        <f ca="1">IFERROR(IF(I231=1,IF(VLOOKUP(K231,Inputs!$A$20:$G$29,6,FALSE)="Stipend Award",VLOOKUP(K231,Inputs!$A$7:$G$16,6,FALSE),0),0),0)</f>
        <v>0</v>
      </c>
      <c r="P231" s="5">
        <f ca="1">IFERROR(IF(J231=1,IF(VLOOKUP(K231,Inputs!$A$20:$G$29,7,FALSE)="Stipend Award",VLOOKUP(K231,Inputs!$A$7:$G$16,7,FALSE),0),0),0)</f>
        <v>0</v>
      </c>
      <c r="Q231" s="5">
        <f ca="1">IFERROR(IF(VLOOKUP(K231,Inputs!$A$20:$G$29,3,FALSE)="Base Increase",VLOOKUP(K231,Inputs!$A$7:$G$16,3,FALSE),0),0)</f>
        <v>0</v>
      </c>
      <c r="R231" s="5">
        <f ca="1">IFERROR(IF(VLOOKUP(K231,Inputs!$A$20:$G$29,4,FALSE)="Base Increase",VLOOKUP(K231,Inputs!$A$7:$G$16,4,FALSE),0),0)</f>
        <v>0</v>
      </c>
      <c r="S231" s="5">
        <f ca="1">IFERROR(IF(H231=1,IF(VLOOKUP(K231,Inputs!$A$20:$G$29,5,FALSE)="Base Increase",VLOOKUP(K231,Inputs!$A$7:$G$16,5,FALSE),0),0),0)</f>
        <v>0</v>
      </c>
      <c r="T231" s="5">
        <f ca="1">IFERROR(IF(I231=1,IF(VLOOKUP(K231,Inputs!$A$20:$G$29,6,FALSE)="Base Increase",VLOOKUP(K231,Inputs!$A$7:$G$16,6,FALSE),0),0),0)</f>
        <v>0</v>
      </c>
      <c r="U231" s="5">
        <f ca="1">IFERROR(IF(J231=1,IF(VLOOKUP(K231,Inputs!$A$20:$G$29,7,FALSE)="Base Increase",VLOOKUP(K231,Inputs!$A$7:$G$16,7,FALSE),0),0),0)</f>
        <v>0</v>
      </c>
      <c r="V231" s="5">
        <f t="shared" ca="1" si="20"/>
        <v>0</v>
      </c>
      <c r="W231" s="5">
        <f t="shared" ca="1" si="21"/>
        <v>0</v>
      </c>
      <c r="X231" s="5">
        <f t="shared" ca="1" si="22"/>
        <v>0</v>
      </c>
      <c r="Y231" s="5">
        <f t="shared" ca="1" si="23"/>
        <v>0</v>
      </c>
      <c r="Z231" s="5">
        <f ca="1">IF(AND(K231&lt;=4,X231&gt;Inputs!$B$32),MAX(C231,Inputs!$B$32),X231)</f>
        <v>0</v>
      </c>
      <c r="AA231" s="5">
        <f ca="1">IF(AND(K231&lt;=4,Y231&gt;Inputs!$B$32),MAX(C231,Inputs!$B$32),Y231)</f>
        <v>0</v>
      </c>
      <c r="AB231" s="5">
        <f ca="1">IF(AND(K231&lt;=7,Z231&gt;Inputs!$B$33),MAX(C231,Inputs!$B$33),Z231)</f>
        <v>0</v>
      </c>
      <c r="AC231" s="5">
        <f ca="1">IF(Y231&gt;Inputs!$B$34,Inputs!$B$34,AA231)</f>
        <v>0</v>
      </c>
      <c r="AD231" s="5">
        <f ca="1">IF(AB231&gt;Inputs!$B$34,Inputs!$B$34,AB231)</f>
        <v>0</v>
      </c>
      <c r="AE231" s="5">
        <f ca="1">IF(AC231&gt;Inputs!$B$34,Inputs!$B$34,AC231)</f>
        <v>0</v>
      </c>
      <c r="AF231" s="11">
        <f ca="1">IF(AND(E231=1,G231=0),Inputs!$B$3,AD231)</f>
        <v>0</v>
      </c>
      <c r="AG231" s="11">
        <f ca="1">IF(AND(E231=1,G231=0),Inputs!$B$3,AE231)</f>
        <v>0</v>
      </c>
    </row>
    <row r="232" spans="1:33" x14ac:dyDescent="0.25">
      <c r="A232" s="1">
        <f>'Salary and Rating'!A233</f>
        <v>0</v>
      </c>
      <c r="B232" s="1">
        <f>'Salary and Rating'!B233</f>
        <v>0</v>
      </c>
      <c r="C232" s="13">
        <f ca="1">'2013-2014'!AF232</f>
        <v>0</v>
      </c>
      <c r="D232" s="44">
        <f ca="1">IF('2013-2014'!G232=0,0,'2013-2014'!D232+1)</f>
        <v>0</v>
      </c>
      <c r="E232" s="5">
        <f>'2012-2013'!E232</f>
        <v>0</v>
      </c>
      <c r="F232" s="42">
        <f ca="1">IF('Salary and Rating'!G233=1,VLOOKUP(D232,'Attrition Probabilities'!$A$5:$E$45,2,TRUE),IF('Salary and Rating'!G233=2,VLOOKUP(D232,'Attrition Probabilities'!$A$5:$E$45,3,TRUE),IF('Salary and Rating'!G233=3,VLOOKUP(D232,'Attrition Probabilities'!$A$5:$E$45,4,TRUE),IF('Salary and Rating'!G233=4,VLOOKUP(D232,'Attrition Probabilities'!$A$5:$E$45,5,TRUE),0))))</f>
        <v>0</v>
      </c>
      <c r="G232" s="5">
        <f t="shared" ca="1" si="18"/>
        <v>0</v>
      </c>
      <c r="H232" s="5">
        <f t="shared" ca="1" si="19"/>
        <v>0</v>
      </c>
      <c r="I232" s="5">
        <f ca="1">IF(E232=0,0,IF(RAND()&lt;'Demand Component Probability'!$B$4,1,0))</f>
        <v>0</v>
      </c>
      <c r="J232" s="5">
        <f ca="1">IF(E232=0,0,IF(RAND()&lt;'Demand Component Probability'!$B$6,1,0))</f>
        <v>0</v>
      </c>
      <c r="K232" s="5">
        <f ca="1">'Salary and Rating'!M233</f>
        <v>0</v>
      </c>
      <c r="L232" s="5">
        <f ca="1">IFERROR(IF(VLOOKUP(K232,Inputs!$A$20:$G$29,3,FALSE)="Stipend Award",VLOOKUP(K232,Inputs!$A$7:$G$16,3,FALSE),0),0)</f>
        <v>0</v>
      </c>
      <c r="M232" s="5">
        <f ca="1">IFERROR(IF(VLOOKUP(K232,Inputs!$A$20:$G$29,4,FALSE)="Stipend Award",VLOOKUP(K232,Inputs!$A$7:$G$16,4,FALSE),0),0)</f>
        <v>0</v>
      </c>
      <c r="N232" s="5">
        <f ca="1">IFERROR(IF(H232=1,IF(VLOOKUP(K232,Inputs!$A$20:$G$29,5,FALSE)="Stipend Award",VLOOKUP(K232,Inputs!$A$7:$G$16,5,FALSE),0),0),0)</f>
        <v>0</v>
      </c>
      <c r="O232" s="5">
        <f ca="1">IFERROR(IF(I232=1,IF(VLOOKUP(K232,Inputs!$A$20:$G$29,6,FALSE)="Stipend Award",VLOOKUP(K232,Inputs!$A$7:$G$16,6,FALSE),0),0),0)</f>
        <v>0</v>
      </c>
      <c r="P232" s="5">
        <f ca="1">IFERROR(IF(J232=1,IF(VLOOKUP(K232,Inputs!$A$20:$G$29,7,FALSE)="Stipend Award",VLOOKUP(K232,Inputs!$A$7:$G$16,7,FALSE),0),0),0)</f>
        <v>0</v>
      </c>
      <c r="Q232" s="5">
        <f ca="1">IFERROR(IF(VLOOKUP(K232,Inputs!$A$20:$G$29,3,FALSE)="Base Increase",VLOOKUP(K232,Inputs!$A$7:$G$16,3,FALSE),0),0)</f>
        <v>0</v>
      </c>
      <c r="R232" s="5">
        <f ca="1">IFERROR(IF(VLOOKUP(K232,Inputs!$A$20:$G$29,4,FALSE)="Base Increase",VLOOKUP(K232,Inputs!$A$7:$G$16,4,FALSE),0),0)</f>
        <v>0</v>
      </c>
      <c r="S232" s="5">
        <f ca="1">IFERROR(IF(H232=1,IF(VLOOKUP(K232,Inputs!$A$20:$G$29,5,FALSE)="Base Increase",VLOOKUP(K232,Inputs!$A$7:$G$16,5,FALSE),0),0),0)</f>
        <v>0</v>
      </c>
      <c r="T232" s="5">
        <f ca="1">IFERROR(IF(I232=1,IF(VLOOKUP(K232,Inputs!$A$20:$G$29,6,FALSE)="Base Increase",VLOOKUP(K232,Inputs!$A$7:$G$16,6,FALSE),0),0),0)</f>
        <v>0</v>
      </c>
      <c r="U232" s="5">
        <f ca="1">IFERROR(IF(J232=1,IF(VLOOKUP(K232,Inputs!$A$20:$G$29,7,FALSE)="Base Increase",VLOOKUP(K232,Inputs!$A$7:$G$16,7,FALSE),0),0),0)</f>
        <v>0</v>
      </c>
      <c r="V232" s="5">
        <f t="shared" ca="1" si="20"/>
        <v>0</v>
      </c>
      <c r="W232" s="5">
        <f t="shared" ca="1" si="21"/>
        <v>0</v>
      </c>
      <c r="X232" s="5">
        <f t="shared" ca="1" si="22"/>
        <v>0</v>
      </c>
      <c r="Y232" s="5">
        <f t="shared" ca="1" si="23"/>
        <v>0</v>
      </c>
      <c r="Z232" s="5">
        <f ca="1">IF(AND(K232&lt;=4,X232&gt;Inputs!$B$32),MAX(C232,Inputs!$B$32),X232)</f>
        <v>0</v>
      </c>
      <c r="AA232" s="5">
        <f ca="1">IF(AND(K232&lt;=4,Y232&gt;Inputs!$B$32),MAX(C232,Inputs!$B$32),Y232)</f>
        <v>0</v>
      </c>
      <c r="AB232" s="5">
        <f ca="1">IF(AND(K232&lt;=7,Z232&gt;Inputs!$B$33),MAX(C232,Inputs!$B$33),Z232)</f>
        <v>0</v>
      </c>
      <c r="AC232" s="5">
        <f ca="1">IF(Y232&gt;Inputs!$B$34,Inputs!$B$34,AA232)</f>
        <v>0</v>
      </c>
      <c r="AD232" s="5">
        <f ca="1">IF(AB232&gt;Inputs!$B$34,Inputs!$B$34,AB232)</f>
        <v>0</v>
      </c>
      <c r="AE232" s="5">
        <f ca="1">IF(AC232&gt;Inputs!$B$34,Inputs!$B$34,AC232)</f>
        <v>0</v>
      </c>
      <c r="AF232" s="11">
        <f ca="1">IF(AND(E232=1,G232=0),Inputs!$B$3,AD232)</f>
        <v>0</v>
      </c>
      <c r="AG232" s="11">
        <f ca="1">IF(AND(E232=1,G232=0),Inputs!$B$3,AE232)</f>
        <v>0</v>
      </c>
    </row>
    <row r="233" spans="1:33" x14ac:dyDescent="0.25">
      <c r="A233" s="1">
        <f>'Salary and Rating'!A234</f>
        <v>0</v>
      </c>
      <c r="B233" s="1">
        <f>'Salary and Rating'!B234</f>
        <v>0</v>
      </c>
      <c r="C233" s="13">
        <f ca="1">'2013-2014'!AF233</f>
        <v>0</v>
      </c>
      <c r="D233" s="44">
        <f ca="1">IF('2013-2014'!G233=0,0,'2013-2014'!D233+1)</f>
        <v>0</v>
      </c>
      <c r="E233" s="5">
        <f>'2012-2013'!E233</f>
        <v>0</v>
      </c>
      <c r="F233" s="42">
        <f ca="1">IF('Salary and Rating'!G234=1,VLOOKUP(D233,'Attrition Probabilities'!$A$5:$E$45,2,TRUE),IF('Salary and Rating'!G234=2,VLOOKUP(D233,'Attrition Probabilities'!$A$5:$E$45,3,TRUE),IF('Salary and Rating'!G234=3,VLOOKUP(D233,'Attrition Probabilities'!$A$5:$E$45,4,TRUE),IF('Salary and Rating'!G234=4,VLOOKUP(D233,'Attrition Probabilities'!$A$5:$E$45,5,TRUE),0))))</f>
        <v>0</v>
      </c>
      <c r="G233" s="5">
        <f t="shared" ca="1" si="18"/>
        <v>0</v>
      </c>
      <c r="H233" s="5">
        <f t="shared" ca="1" si="19"/>
        <v>0</v>
      </c>
      <c r="I233" s="5">
        <f ca="1">IF(E233=0,0,IF(RAND()&lt;'Demand Component Probability'!$B$4,1,0))</f>
        <v>0</v>
      </c>
      <c r="J233" s="5">
        <f ca="1">IF(E233=0,0,IF(RAND()&lt;'Demand Component Probability'!$B$6,1,0))</f>
        <v>0</v>
      </c>
      <c r="K233" s="5">
        <f ca="1">'Salary and Rating'!M234</f>
        <v>0</v>
      </c>
      <c r="L233" s="5">
        <f ca="1">IFERROR(IF(VLOOKUP(K233,Inputs!$A$20:$G$29,3,FALSE)="Stipend Award",VLOOKUP(K233,Inputs!$A$7:$G$16,3,FALSE),0),0)</f>
        <v>0</v>
      </c>
      <c r="M233" s="5">
        <f ca="1">IFERROR(IF(VLOOKUP(K233,Inputs!$A$20:$G$29,4,FALSE)="Stipend Award",VLOOKUP(K233,Inputs!$A$7:$G$16,4,FALSE),0),0)</f>
        <v>0</v>
      </c>
      <c r="N233" s="5">
        <f ca="1">IFERROR(IF(H233=1,IF(VLOOKUP(K233,Inputs!$A$20:$G$29,5,FALSE)="Stipend Award",VLOOKUP(K233,Inputs!$A$7:$G$16,5,FALSE),0),0),0)</f>
        <v>0</v>
      </c>
      <c r="O233" s="5">
        <f ca="1">IFERROR(IF(I233=1,IF(VLOOKUP(K233,Inputs!$A$20:$G$29,6,FALSE)="Stipend Award",VLOOKUP(K233,Inputs!$A$7:$G$16,6,FALSE),0),0),0)</f>
        <v>0</v>
      </c>
      <c r="P233" s="5">
        <f ca="1">IFERROR(IF(J233=1,IF(VLOOKUP(K233,Inputs!$A$20:$G$29,7,FALSE)="Stipend Award",VLOOKUP(K233,Inputs!$A$7:$G$16,7,FALSE),0),0),0)</f>
        <v>0</v>
      </c>
      <c r="Q233" s="5">
        <f ca="1">IFERROR(IF(VLOOKUP(K233,Inputs!$A$20:$G$29,3,FALSE)="Base Increase",VLOOKUP(K233,Inputs!$A$7:$G$16,3,FALSE),0),0)</f>
        <v>0</v>
      </c>
      <c r="R233" s="5">
        <f ca="1">IFERROR(IF(VLOOKUP(K233,Inputs!$A$20:$G$29,4,FALSE)="Base Increase",VLOOKUP(K233,Inputs!$A$7:$G$16,4,FALSE),0),0)</f>
        <v>0</v>
      </c>
      <c r="S233" s="5">
        <f ca="1">IFERROR(IF(H233=1,IF(VLOOKUP(K233,Inputs!$A$20:$G$29,5,FALSE)="Base Increase",VLOOKUP(K233,Inputs!$A$7:$G$16,5,FALSE),0),0),0)</f>
        <v>0</v>
      </c>
      <c r="T233" s="5">
        <f ca="1">IFERROR(IF(I233=1,IF(VLOOKUP(K233,Inputs!$A$20:$G$29,6,FALSE)="Base Increase",VLOOKUP(K233,Inputs!$A$7:$G$16,6,FALSE),0),0),0)</f>
        <v>0</v>
      </c>
      <c r="U233" s="5">
        <f ca="1">IFERROR(IF(J233=1,IF(VLOOKUP(K233,Inputs!$A$20:$G$29,7,FALSE)="Base Increase",VLOOKUP(K233,Inputs!$A$7:$G$16,7,FALSE),0),0),0)</f>
        <v>0</v>
      </c>
      <c r="V233" s="5">
        <f t="shared" ca="1" si="20"/>
        <v>0</v>
      </c>
      <c r="W233" s="5">
        <f t="shared" ca="1" si="21"/>
        <v>0</v>
      </c>
      <c r="X233" s="5">
        <f t="shared" ca="1" si="22"/>
        <v>0</v>
      </c>
      <c r="Y233" s="5">
        <f t="shared" ca="1" si="23"/>
        <v>0</v>
      </c>
      <c r="Z233" s="5">
        <f ca="1">IF(AND(K233&lt;=4,X233&gt;Inputs!$B$32),MAX(C233,Inputs!$B$32),X233)</f>
        <v>0</v>
      </c>
      <c r="AA233" s="5">
        <f ca="1">IF(AND(K233&lt;=4,Y233&gt;Inputs!$B$32),MAX(C233,Inputs!$B$32),Y233)</f>
        <v>0</v>
      </c>
      <c r="AB233" s="5">
        <f ca="1">IF(AND(K233&lt;=7,Z233&gt;Inputs!$B$33),MAX(C233,Inputs!$B$33),Z233)</f>
        <v>0</v>
      </c>
      <c r="AC233" s="5">
        <f ca="1">IF(Y233&gt;Inputs!$B$34,Inputs!$B$34,AA233)</f>
        <v>0</v>
      </c>
      <c r="AD233" s="5">
        <f ca="1">IF(AB233&gt;Inputs!$B$34,Inputs!$B$34,AB233)</f>
        <v>0</v>
      </c>
      <c r="AE233" s="5">
        <f ca="1">IF(AC233&gt;Inputs!$B$34,Inputs!$B$34,AC233)</f>
        <v>0</v>
      </c>
      <c r="AF233" s="11">
        <f ca="1">IF(AND(E233=1,G233=0),Inputs!$B$3,AD233)</f>
        <v>0</v>
      </c>
      <c r="AG233" s="11">
        <f ca="1">IF(AND(E233=1,G233=0),Inputs!$B$3,AE233)</f>
        <v>0</v>
      </c>
    </row>
    <row r="234" spans="1:33" x14ac:dyDescent="0.25">
      <c r="A234" s="1">
        <f>'Salary and Rating'!A235</f>
        <v>0</v>
      </c>
      <c r="B234" s="1">
        <f>'Salary and Rating'!B235</f>
        <v>0</v>
      </c>
      <c r="C234" s="13">
        <f ca="1">'2013-2014'!AF234</f>
        <v>0</v>
      </c>
      <c r="D234" s="44">
        <f ca="1">IF('2013-2014'!G234=0,0,'2013-2014'!D234+1)</f>
        <v>0</v>
      </c>
      <c r="E234" s="5">
        <f>'2012-2013'!E234</f>
        <v>0</v>
      </c>
      <c r="F234" s="42">
        <f ca="1">IF('Salary and Rating'!G235=1,VLOOKUP(D234,'Attrition Probabilities'!$A$5:$E$45,2,TRUE),IF('Salary and Rating'!G235=2,VLOOKUP(D234,'Attrition Probabilities'!$A$5:$E$45,3,TRUE),IF('Salary and Rating'!G235=3,VLOOKUP(D234,'Attrition Probabilities'!$A$5:$E$45,4,TRUE),IF('Salary and Rating'!G235=4,VLOOKUP(D234,'Attrition Probabilities'!$A$5:$E$45,5,TRUE),0))))</f>
        <v>0</v>
      </c>
      <c r="G234" s="5">
        <f t="shared" ca="1" si="18"/>
        <v>0</v>
      </c>
      <c r="H234" s="5">
        <f t="shared" ca="1" si="19"/>
        <v>0</v>
      </c>
      <c r="I234" s="5">
        <f ca="1">IF(E234=0,0,IF(RAND()&lt;'Demand Component Probability'!$B$4,1,0))</f>
        <v>0</v>
      </c>
      <c r="J234" s="5">
        <f ca="1">IF(E234=0,0,IF(RAND()&lt;'Demand Component Probability'!$B$6,1,0))</f>
        <v>0</v>
      </c>
      <c r="K234" s="5">
        <f ca="1">'Salary and Rating'!M235</f>
        <v>0</v>
      </c>
      <c r="L234" s="5">
        <f ca="1">IFERROR(IF(VLOOKUP(K234,Inputs!$A$20:$G$29,3,FALSE)="Stipend Award",VLOOKUP(K234,Inputs!$A$7:$G$16,3,FALSE),0),0)</f>
        <v>0</v>
      </c>
      <c r="M234" s="5">
        <f ca="1">IFERROR(IF(VLOOKUP(K234,Inputs!$A$20:$G$29,4,FALSE)="Stipend Award",VLOOKUP(K234,Inputs!$A$7:$G$16,4,FALSE),0),0)</f>
        <v>0</v>
      </c>
      <c r="N234" s="5">
        <f ca="1">IFERROR(IF(H234=1,IF(VLOOKUP(K234,Inputs!$A$20:$G$29,5,FALSE)="Stipend Award",VLOOKUP(K234,Inputs!$A$7:$G$16,5,FALSE),0),0),0)</f>
        <v>0</v>
      </c>
      <c r="O234" s="5">
        <f ca="1">IFERROR(IF(I234=1,IF(VLOOKUP(K234,Inputs!$A$20:$G$29,6,FALSE)="Stipend Award",VLOOKUP(K234,Inputs!$A$7:$G$16,6,FALSE),0),0),0)</f>
        <v>0</v>
      </c>
      <c r="P234" s="5">
        <f ca="1">IFERROR(IF(J234=1,IF(VLOOKUP(K234,Inputs!$A$20:$G$29,7,FALSE)="Stipend Award",VLOOKUP(K234,Inputs!$A$7:$G$16,7,FALSE),0),0),0)</f>
        <v>0</v>
      </c>
      <c r="Q234" s="5">
        <f ca="1">IFERROR(IF(VLOOKUP(K234,Inputs!$A$20:$G$29,3,FALSE)="Base Increase",VLOOKUP(K234,Inputs!$A$7:$G$16,3,FALSE),0),0)</f>
        <v>0</v>
      </c>
      <c r="R234" s="5">
        <f ca="1">IFERROR(IF(VLOOKUP(K234,Inputs!$A$20:$G$29,4,FALSE)="Base Increase",VLOOKUP(K234,Inputs!$A$7:$G$16,4,FALSE),0),0)</f>
        <v>0</v>
      </c>
      <c r="S234" s="5">
        <f ca="1">IFERROR(IF(H234=1,IF(VLOOKUP(K234,Inputs!$A$20:$G$29,5,FALSE)="Base Increase",VLOOKUP(K234,Inputs!$A$7:$G$16,5,FALSE),0),0),0)</f>
        <v>0</v>
      </c>
      <c r="T234" s="5">
        <f ca="1">IFERROR(IF(I234=1,IF(VLOOKUP(K234,Inputs!$A$20:$G$29,6,FALSE)="Base Increase",VLOOKUP(K234,Inputs!$A$7:$G$16,6,FALSE),0),0),0)</f>
        <v>0</v>
      </c>
      <c r="U234" s="5">
        <f ca="1">IFERROR(IF(J234=1,IF(VLOOKUP(K234,Inputs!$A$20:$G$29,7,FALSE)="Base Increase",VLOOKUP(K234,Inputs!$A$7:$G$16,7,FALSE),0),0),0)</f>
        <v>0</v>
      </c>
      <c r="V234" s="5">
        <f t="shared" ca="1" si="20"/>
        <v>0</v>
      </c>
      <c r="W234" s="5">
        <f t="shared" ca="1" si="21"/>
        <v>0</v>
      </c>
      <c r="X234" s="5">
        <f t="shared" ca="1" si="22"/>
        <v>0</v>
      </c>
      <c r="Y234" s="5">
        <f t="shared" ca="1" si="23"/>
        <v>0</v>
      </c>
      <c r="Z234" s="5">
        <f ca="1">IF(AND(K234&lt;=4,X234&gt;Inputs!$B$32),MAX(C234,Inputs!$B$32),X234)</f>
        <v>0</v>
      </c>
      <c r="AA234" s="5">
        <f ca="1">IF(AND(K234&lt;=4,Y234&gt;Inputs!$B$32),MAX(C234,Inputs!$B$32),Y234)</f>
        <v>0</v>
      </c>
      <c r="AB234" s="5">
        <f ca="1">IF(AND(K234&lt;=7,Z234&gt;Inputs!$B$33),MAX(C234,Inputs!$B$33),Z234)</f>
        <v>0</v>
      </c>
      <c r="AC234" s="5">
        <f ca="1">IF(Y234&gt;Inputs!$B$34,Inputs!$B$34,AA234)</f>
        <v>0</v>
      </c>
      <c r="AD234" s="5">
        <f ca="1">IF(AB234&gt;Inputs!$B$34,Inputs!$B$34,AB234)</f>
        <v>0</v>
      </c>
      <c r="AE234" s="5">
        <f ca="1">IF(AC234&gt;Inputs!$B$34,Inputs!$B$34,AC234)</f>
        <v>0</v>
      </c>
      <c r="AF234" s="11">
        <f ca="1">IF(AND(E234=1,G234=0),Inputs!$B$3,AD234)</f>
        <v>0</v>
      </c>
      <c r="AG234" s="11">
        <f ca="1">IF(AND(E234=1,G234=0),Inputs!$B$3,AE234)</f>
        <v>0</v>
      </c>
    </row>
    <row r="235" spans="1:33" x14ac:dyDescent="0.25">
      <c r="A235" s="1">
        <f>'Salary and Rating'!A236</f>
        <v>0</v>
      </c>
      <c r="B235" s="1">
        <f>'Salary and Rating'!B236</f>
        <v>0</v>
      </c>
      <c r="C235" s="13">
        <f ca="1">'2013-2014'!AF235</f>
        <v>0</v>
      </c>
      <c r="D235" s="44">
        <f ca="1">IF('2013-2014'!G235=0,0,'2013-2014'!D235+1)</f>
        <v>0</v>
      </c>
      <c r="E235" s="5">
        <f>'2012-2013'!E235</f>
        <v>0</v>
      </c>
      <c r="F235" s="42">
        <f ca="1">IF('Salary and Rating'!G236=1,VLOOKUP(D235,'Attrition Probabilities'!$A$5:$E$45,2,TRUE),IF('Salary and Rating'!G236=2,VLOOKUP(D235,'Attrition Probabilities'!$A$5:$E$45,3,TRUE),IF('Salary and Rating'!G236=3,VLOOKUP(D235,'Attrition Probabilities'!$A$5:$E$45,4,TRUE),IF('Salary and Rating'!G236=4,VLOOKUP(D235,'Attrition Probabilities'!$A$5:$E$45,5,TRUE),0))))</f>
        <v>0</v>
      </c>
      <c r="G235" s="5">
        <f t="shared" ca="1" si="18"/>
        <v>0</v>
      </c>
      <c r="H235" s="5">
        <f t="shared" ca="1" si="19"/>
        <v>0</v>
      </c>
      <c r="I235" s="5">
        <f ca="1">IF(E235=0,0,IF(RAND()&lt;'Demand Component Probability'!$B$4,1,0))</f>
        <v>0</v>
      </c>
      <c r="J235" s="5">
        <f ca="1">IF(E235=0,0,IF(RAND()&lt;'Demand Component Probability'!$B$6,1,0))</f>
        <v>0</v>
      </c>
      <c r="K235" s="5">
        <f ca="1">'Salary and Rating'!M236</f>
        <v>0</v>
      </c>
      <c r="L235" s="5">
        <f ca="1">IFERROR(IF(VLOOKUP(K235,Inputs!$A$20:$G$29,3,FALSE)="Stipend Award",VLOOKUP(K235,Inputs!$A$7:$G$16,3,FALSE),0),0)</f>
        <v>0</v>
      </c>
      <c r="M235" s="5">
        <f ca="1">IFERROR(IF(VLOOKUP(K235,Inputs!$A$20:$G$29,4,FALSE)="Stipend Award",VLOOKUP(K235,Inputs!$A$7:$G$16,4,FALSE),0),0)</f>
        <v>0</v>
      </c>
      <c r="N235" s="5">
        <f ca="1">IFERROR(IF(H235=1,IF(VLOOKUP(K235,Inputs!$A$20:$G$29,5,FALSE)="Stipend Award",VLOOKUP(K235,Inputs!$A$7:$G$16,5,FALSE),0),0),0)</f>
        <v>0</v>
      </c>
      <c r="O235" s="5">
        <f ca="1">IFERROR(IF(I235=1,IF(VLOOKUP(K235,Inputs!$A$20:$G$29,6,FALSE)="Stipend Award",VLOOKUP(K235,Inputs!$A$7:$G$16,6,FALSE),0),0),0)</f>
        <v>0</v>
      </c>
      <c r="P235" s="5">
        <f ca="1">IFERROR(IF(J235=1,IF(VLOOKUP(K235,Inputs!$A$20:$G$29,7,FALSE)="Stipend Award",VLOOKUP(K235,Inputs!$A$7:$G$16,7,FALSE),0),0),0)</f>
        <v>0</v>
      </c>
      <c r="Q235" s="5">
        <f ca="1">IFERROR(IF(VLOOKUP(K235,Inputs!$A$20:$G$29,3,FALSE)="Base Increase",VLOOKUP(K235,Inputs!$A$7:$G$16,3,FALSE),0),0)</f>
        <v>0</v>
      </c>
      <c r="R235" s="5">
        <f ca="1">IFERROR(IF(VLOOKUP(K235,Inputs!$A$20:$G$29,4,FALSE)="Base Increase",VLOOKUP(K235,Inputs!$A$7:$G$16,4,FALSE),0),0)</f>
        <v>0</v>
      </c>
      <c r="S235" s="5">
        <f ca="1">IFERROR(IF(H235=1,IF(VLOOKUP(K235,Inputs!$A$20:$G$29,5,FALSE)="Base Increase",VLOOKUP(K235,Inputs!$A$7:$G$16,5,FALSE),0),0),0)</f>
        <v>0</v>
      </c>
      <c r="T235" s="5">
        <f ca="1">IFERROR(IF(I235=1,IF(VLOOKUP(K235,Inputs!$A$20:$G$29,6,FALSE)="Base Increase",VLOOKUP(K235,Inputs!$A$7:$G$16,6,FALSE),0),0),0)</f>
        <v>0</v>
      </c>
      <c r="U235" s="5">
        <f ca="1">IFERROR(IF(J235=1,IF(VLOOKUP(K235,Inputs!$A$20:$G$29,7,FALSE)="Base Increase",VLOOKUP(K235,Inputs!$A$7:$G$16,7,FALSE),0),0),0)</f>
        <v>0</v>
      </c>
      <c r="V235" s="5">
        <f t="shared" ca="1" si="20"/>
        <v>0</v>
      </c>
      <c r="W235" s="5">
        <f t="shared" ca="1" si="21"/>
        <v>0</v>
      </c>
      <c r="X235" s="5">
        <f t="shared" ca="1" si="22"/>
        <v>0</v>
      </c>
      <c r="Y235" s="5">
        <f t="shared" ca="1" si="23"/>
        <v>0</v>
      </c>
      <c r="Z235" s="5">
        <f ca="1">IF(AND(K235&lt;=4,X235&gt;Inputs!$B$32),MAX(C235,Inputs!$B$32),X235)</f>
        <v>0</v>
      </c>
      <c r="AA235" s="5">
        <f ca="1">IF(AND(K235&lt;=4,Y235&gt;Inputs!$B$32),MAX(C235,Inputs!$B$32),Y235)</f>
        <v>0</v>
      </c>
      <c r="AB235" s="5">
        <f ca="1">IF(AND(K235&lt;=7,Z235&gt;Inputs!$B$33),MAX(C235,Inputs!$B$33),Z235)</f>
        <v>0</v>
      </c>
      <c r="AC235" s="5">
        <f ca="1">IF(Y235&gt;Inputs!$B$34,Inputs!$B$34,AA235)</f>
        <v>0</v>
      </c>
      <c r="AD235" s="5">
        <f ca="1">IF(AB235&gt;Inputs!$B$34,Inputs!$B$34,AB235)</f>
        <v>0</v>
      </c>
      <c r="AE235" s="5">
        <f ca="1">IF(AC235&gt;Inputs!$B$34,Inputs!$B$34,AC235)</f>
        <v>0</v>
      </c>
      <c r="AF235" s="11">
        <f ca="1">IF(AND(E235=1,G235=0),Inputs!$B$3,AD235)</f>
        <v>0</v>
      </c>
      <c r="AG235" s="11">
        <f ca="1">IF(AND(E235=1,G235=0),Inputs!$B$3,AE235)</f>
        <v>0</v>
      </c>
    </row>
    <row r="236" spans="1:33" x14ac:dyDescent="0.25">
      <c r="A236" s="1">
        <f>'Salary and Rating'!A237</f>
        <v>0</v>
      </c>
      <c r="B236" s="1">
        <f>'Salary and Rating'!B237</f>
        <v>0</v>
      </c>
      <c r="C236" s="13">
        <f ca="1">'2013-2014'!AF236</f>
        <v>0</v>
      </c>
      <c r="D236" s="44">
        <f ca="1">IF('2013-2014'!G236=0,0,'2013-2014'!D236+1)</f>
        <v>0</v>
      </c>
      <c r="E236" s="5">
        <f>'2012-2013'!E236</f>
        <v>0</v>
      </c>
      <c r="F236" s="42">
        <f ca="1">IF('Salary and Rating'!G237=1,VLOOKUP(D236,'Attrition Probabilities'!$A$5:$E$45,2,TRUE),IF('Salary and Rating'!G237=2,VLOOKUP(D236,'Attrition Probabilities'!$A$5:$E$45,3,TRUE),IF('Salary and Rating'!G237=3,VLOOKUP(D236,'Attrition Probabilities'!$A$5:$E$45,4,TRUE),IF('Salary and Rating'!G237=4,VLOOKUP(D236,'Attrition Probabilities'!$A$5:$E$45,5,TRUE),0))))</f>
        <v>0</v>
      </c>
      <c r="G236" s="5">
        <f t="shared" ca="1" si="18"/>
        <v>0</v>
      </c>
      <c r="H236" s="5">
        <f t="shared" ca="1" si="19"/>
        <v>0</v>
      </c>
      <c r="I236" s="5">
        <f ca="1">IF(E236=0,0,IF(RAND()&lt;'Demand Component Probability'!$B$4,1,0))</f>
        <v>0</v>
      </c>
      <c r="J236" s="5">
        <f ca="1">IF(E236=0,0,IF(RAND()&lt;'Demand Component Probability'!$B$6,1,0))</f>
        <v>0</v>
      </c>
      <c r="K236" s="5">
        <f ca="1">'Salary and Rating'!M237</f>
        <v>0</v>
      </c>
      <c r="L236" s="5">
        <f ca="1">IFERROR(IF(VLOOKUP(K236,Inputs!$A$20:$G$29,3,FALSE)="Stipend Award",VLOOKUP(K236,Inputs!$A$7:$G$16,3,FALSE),0),0)</f>
        <v>0</v>
      </c>
      <c r="M236" s="5">
        <f ca="1">IFERROR(IF(VLOOKUP(K236,Inputs!$A$20:$G$29,4,FALSE)="Stipend Award",VLOOKUP(K236,Inputs!$A$7:$G$16,4,FALSE),0),0)</f>
        <v>0</v>
      </c>
      <c r="N236" s="5">
        <f ca="1">IFERROR(IF(H236=1,IF(VLOOKUP(K236,Inputs!$A$20:$G$29,5,FALSE)="Stipend Award",VLOOKUP(K236,Inputs!$A$7:$G$16,5,FALSE),0),0),0)</f>
        <v>0</v>
      </c>
      <c r="O236" s="5">
        <f ca="1">IFERROR(IF(I236=1,IF(VLOOKUP(K236,Inputs!$A$20:$G$29,6,FALSE)="Stipend Award",VLOOKUP(K236,Inputs!$A$7:$G$16,6,FALSE),0),0),0)</f>
        <v>0</v>
      </c>
      <c r="P236" s="5">
        <f ca="1">IFERROR(IF(J236=1,IF(VLOOKUP(K236,Inputs!$A$20:$G$29,7,FALSE)="Stipend Award",VLOOKUP(K236,Inputs!$A$7:$G$16,7,FALSE),0),0),0)</f>
        <v>0</v>
      </c>
      <c r="Q236" s="5">
        <f ca="1">IFERROR(IF(VLOOKUP(K236,Inputs!$A$20:$G$29,3,FALSE)="Base Increase",VLOOKUP(K236,Inputs!$A$7:$G$16,3,FALSE),0),0)</f>
        <v>0</v>
      </c>
      <c r="R236" s="5">
        <f ca="1">IFERROR(IF(VLOOKUP(K236,Inputs!$A$20:$G$29,4,FALSE)="Base Increase",VLOOKUP(K236,Inputs!$A$7:$G$16,4,FALSE),0),0)</f>
        <v>0</v>
      </c>
      <c r="S236" s="5">
        <f ca="1">IFERROR(IF(H236=1,IF(VLOOKUP(K236,Inputs!$A$20:$G$29,5,FALSE)="Base Increase",VLOOKUP(K236,Inputs!$A$7:$G$16,5,FALSE),0),0),0)</f>
        <v>0</v>
      </c>
      <c r="T236" s="5">
        <f ca="1">IFERROR(IF(I236=1,IF(VLOOKUP(K236,Inputs!$A$20:$G$29,6,FALSE)="Base Increase",VLOOKUP(K236,Inputs!$A$7:$G$16,6,FALSE),0),0),0)</f>
        <v>0</v>
      </c>
      <c r="U236" s="5">
        <f ca="1">IFERROR(IF(J236=1,IF(VLOOKUP(K236,Inputs!$A$20:$G$29,7,FALSE)="Base Increase",VLOOKUP(K236,Inputs!$A$7:$G$16,7,FALSE),0),0),0)</f>
        <v>0</v>
      </c>
      <c r="V236" s="5">
        <f t="shared" ca="1" si="20"/>
        <v>0</v>
      </c>
      <c r="W236" s="5">
        <f t="shared" ca="1" si="21"/>
        <v>0</v>
      </c>
      <c r="X236" s="5">
        <f t="shared" ca="1" si="22"/>
        <v>0</v>
      </c>
      <c r="Y236" s="5">
        <f t="shared" ca="1" si="23"/>
        <v>0</v>
      </c>
      <c r="Z236" s="5">
        <f ca="1">IF(AND(K236&lt;=4,X236&gt;Inputs!$B$32),MAX(C236,Inputs!$B$32),X236)</f>
        <v>0</v>
      </c>
      <c r="AA236" s="5">
        <f ca="1">IF(AND(K236&lt;=4,Y236&gt;Inputs!$B$32),MAX(C236,Inputs!$B$32),Y236)</f>
        <v>0</v>
      </c>
      <c r="AB236" s="5">
        <f ca="1">IF(AND(K236&lt;=7,Z236&gt;Inputs!$B$33),MAX(C236,Inputs!$B$33),Z236)</f>
        <v>0</v>
      </c>
      <c r="AC236" s="5">
        <f ca="1">IF(Y236&gt;Inputs!$B$34,Inputs!$B$34,AA236)</f>
        <v>0</v>
      </c>
      <c r="AD236" s="5">
        <f ca="1">IF(AB236&gt;Inputs!$B$34,Inputs!$B$34,AB236)</f>
        <v>0</v>
      </c>
      <c r="AE236" s="5">
        <f ca="1">IF(AC236&gt;Inputs!$B$34,Inputs!$B$34,AC236)</f>
        <v>0</v>
      </c>
      <c r="AF236" s="11">
        <f ca="1">IF(AND(E236=1,G236=0),Inputs!$B$3,AD236)</f>
        <v>0</v>
      </c>
      <c r="AG236" s="11">
        <f ca="1">IF(AND(E236=1,G236=0),Inputs!$B$3,AE236)</f>
        <v>0</v>
      </c>
    </row>
    <row r="237" spans="1:33" x14ac:dyDescent="0.25">
      <c r="A237" s="1">
        <f>'Salary and Rating'!A238</f>
        <v>0</v>
      </c>
      <c r="B237" s="1">
        <f>'Salary and Rating'!B238</f>
        <v>0</v>
      </c>
      <c r="C237" s="13">
        <f ca="1">'2013-2014'!AF237</f>
        <v>0</v>
      </c>
      <c r="D237" s="44">
        <f ca="1">IF('2013-2014'!G237=0,0,'2013-2014'!D237+1)</f>
        <v>0</v>
      </c>
      <c r="E237" s="5">
        <f>'2012-2013'!E237</f>
        <v>0</v>
      </c>
      <c r="F237" s="42">
        <f ca="1">IF('Salary and Rating'!G238=1,VLOOKUP(D237,'Attrition Probabilities'!$A$5:$E$45,2,TRUE),IF('Salary and Rating'!G238=2,VLOOKUP(D237,'Attrition Probabilities'!$A$5:$E$45,3,TRUE),IF('Salary and Rating'!G238=3,VLOOKUP(D237,'Attrition Probabilities'!$A$5:$E$45,4,TRUE),IF('Salary and Rating'!G238=4,VLOOKUP(D237,'Attrition Probabilities'!$A$5:$E$45,5,TRUE),0))))</f>
        <v>0</v>
      </c>
      <c r="G237" s="5">
        <f t="shared" ca="1" si="18"/>
        <v>0</v>
      </c>
      <c r="H237" s="5">
        <f t="shared" ca="1" si="19"/>
        <v>0</v>
      </c>
      <c r="I237" s="5">
        <f ca="1">IF(E237=0,0,IF(RAND()&lt;'Demand Component Probability'!$B$4,1,0))</f>
        <v>0</v>
      </c>
      <c r="J237" s="5">
        <f ca="1">IF(E237=0,0,IF(RAND()&lt;'Demand Component Probability'!$B$6,1,0))</f>
        <v>0</v>
      </c>
      <c r="K237" s="5">
        <f ca="1">'Salary and Rating'!M238</f>
        <v>0</v>
      </c>
      <c r="L237" s="5">
        <f ca="1">IFERROR(IF(VLOOKUP(K237,Inputs!$A$20:$G$29,3,FALSE)="Stipend Award",VLOOKUP(K237,Inputs!$A$7:$G$16,3,FALSE),0),0)</f>
        <v>0</v>
      </c>
      <c r="M237" s="5">
        <f ca="1">IFERROR(IF(VLOOKUP(K237,Inputs!$A$20:$G$29,4,FALSE)="Stipend Award",VLOOKUP(K237,Inputs!$A$7:$G$16,4,FALSE),0),0)</f>
        <v>0</v>
      </c>
      <c r="N237" s="5">
        <f ca="1">IFERROR(IF(H237=1,IF(VLOOKUP(K237,Inputs!$A$20:$G$29,5,FALSE)="Stipend Award",VLOOKUP(K237,Inputs!$A$7:$G$16,5,FALSE),0),0),0)</f>
        <v>0</v>
      </c>
      <c r="O237" s="5">
        <f ca="1">IFERROR(IF(I237=1,IF(VLOOKUP(K237,Inputs!$A$20:$G$29,6,FALSE)="Stipend Award",VLOOKUP(K237,Inputs!$A$7:$G$16,6,FALSE),0),0),0)</f>
        <v>0</v>
      </c>
      <c r="P237" s="5">
        <f ca="1">IFERROR(IF(J237=1,IF(VLOOKUP(K237,Inputs!$A$20:$G$29,7,FALSE)="Stipend Award",VLOOKUP(K237,Inputs!$A$7:$G$16,7,FALSE),0),0),0)</f>
        <v>0</v>
      </c>
      <c r="Q237" s="5">
        <f ca="1">IFERROR(IF(VLOOKUP(K237,Inputs!$A$20:$G$29,3,FALSE)="Base Increase",VLOOKUP(K237,Inputs!$A$7:$G$16,3,FALSE),0),0)</f>
        <v>0</v>
      </c>
      <c r="R237" s="5">
        <f ca="1">IFERROR(IF(VLOOKUP(K237,Inputs!$A$20:$G$29,4,FALSE)="Base Increase",VLOOKUP(K237,Inputs!$A$7:$G$16,4,FALSE),0),0)</f>
        <v>0</v>
      </c>
      <c r="S237" s="5">
        <f ca="1">IFERROR(IF(H237=1,IF(VLOOKUP(K237,Inputs!$A$20:$G$29,5,FALSE)="Base Increase",VLOOKUP(K237,Inputs!$A$7:$G$16,5,FALSE),0),0),0)</f>
        <v>0</v>
      </c>
      <c r="T237" s="5">
        <f ca="1">IFERROR(IF(I237=1,IF(VLOOKUP(K237,Inputs!$A$20:$G$29,6,FALSE)="Base Increase",VLOOKUP(K237,Inputs!$A$7:$G$16,6,FALSE),0),0),0)</f>
        <v>0</v>
      </c>
      <c r="U237" s="5">
        <f ca="1">IFERROR(IF(J237=1,IF(VLOOKUP(K237,Inputs!$A$20:$G$29,7,FALSE)="Base Increase",VLOOKUP(K237,Inputs!$A$7:$G$16,7,FALSE),0),0),0)</f>
        <v>0</v>
      </c>
      <c r="V237" s="5">
        <f t="shared" ca="1" si="20"/>
        <v>0</v>
      </c>
      <c r="W237" s="5">
        <f t="shared" ca="1" si="21"/>
        <v>0</v>
      </c>
      <c r="X237" s="5">
        <f t="shared" ca="1" si="22"/>
        <v>0</v>
      </c>
      <c r="Y237" s="5">
        <f t="shared" ca="1" si="23"/>
        <v>0</v>
      </c>
      <c r="Z237" s="5">
        <f ca="1">IF(AND(K237&lt;=4,X237&gt;Inputs!$B$32),MAX(C237,Inputs!$B$32),X237)</f>
        <v>0</v>
      </c>
      <c r="AA237" s="5">
        <f ca="1">IF(AND(K237&lt;=4,Y237&gt;Inputs!$B$32),MAX(C237,Inputs!$B$32),Y237)</f>
        <v>0</v>
      </c>
      <c r="AB237" s="5">
        <f ca="1">IF(AND(K237&lt;=7,Z237&gt;Inputs!$B$33),MAX(C237,Inputs!$B$33),Z237)</f>
        <v>0</v>
      </c>
      <c r="AC237" s="5">
        <f ca="1">IF(Y237&gt;Inputs!$B$34,Inputs!$B$34,AA237)</f>
        <v>0</v>
      </c>
      <c r="AD237" s="5">
        <f ca="1">IF(AB237&gt;Inputs!$B$34,Inputs!$B$34,AB237)</f>
        <v>0</v>
      </c>
      <c r="AE237" s="5">
        <f ca="1">IF(AC237&gt;Inputs!$B$34,Inputs!$B$34,AC237)</f>
        <v>0</v>
      </c>
      <c r="AF237" s="11">
        <f ca="1">IF(AND(E237=1,G237=0),Inputs!$B$3,AD237)</f>
        <v>0</v>
      </c>
      <c r="AG237" s="11">
        <f ca="1">IF(AND(E237=1,G237=0),Inputs!$B$3,AE237)</f>
        <v>0</v>
      </c>
    </row>
    <row r="238" spans="1:33" x14ac:dyDescent="0.25">
      <c r="A238" s="1">
        <f>'Salary and Rating'!A239</f>
        <v>0</v>
      </c>
      <c r="B238" s="1">
        <f>'Salary and Rating'!B239</f>
        <v>0</v>
      </c>
      <c r="C238" s="13">
        <f ca="1">'2013-2014'!AF238</f>
        <v>0</v>
      </c>
      <c r="D238" s="44">
        <f ca="1">IF('2013-2014'!G238=0,0,'2013-2014'!D238+1)</f>
        <v>0</v>
      </c>
      <c r="E238" s="5">
        <f>'2012-2013'!E238</f>
        <v>0</v>
      </c>
      <c r="F238" s="42">
        <f ca="1">IF('Salary and Rating'!G239=1,VLOOKUP(D238,'Attrition Probabilities'!$A$5:$E$45,2,TRUE),IF('Salary and Rating'!G239=2,VLOOKUP(D238,'Attrition Probabilities'!$A$5:$E$45,3,TRUE),IF('Salary and Rating'!G239=3,VLOOKUP(D238,'Attrition Probabilities'!$A$5:$E$45,4,TRUE),IF('Salary and Rating'!G239=4,VLOOKUP(D238,'Attrition Probabilities'!$A$5:$E$45,5,TRUE),0))))</f>
        <v>0</v>
      </c>
      <c r="G238" s="5">
        <f t="shared" ca="1" si="18"/>
        <v>0</v>
      </c>
      <c r="H238" s="5">
        <f t="shared" ca="1" si="19"/>
        <v>0</v>
      </c>
      <c r="I238" s="5">
        <f ca="1">IF(E238=0,0,IF(RAND()&lt;'Demand Component Probability'!$B$4,1,0))</f>
        <v>0</v>
      </c>
      <c r="J238" s="5">
        <f ca="1">IF(E238=0,0,IF(RAND()&lt;'Demand Component Probability'!$B$6,1,0))</f>
        <v>0</v>
      </c>
      <c r="K238" s="5">
        <f ca="1">'Salary and Rating'!M239</f>
        <v>0</v>
      </c>
      <c r="L238" s="5">
        <f ca="1">IFERROR(IF(VLOOKUP(K238,Inputs!$A$20:$G$29,3,FALSE)="Stipend Award",VLOOKUP(K238,Inputs!$A$7:$G$16,3,FALSE),0),0)</f>
        <v>0</v>
      </c>
      <c r="M238" s="5">
        <f ca="1">IFERROR(IF(VLOOKUP(K238,Inputs!$A$20:$G$29,4,FALSE)="Stipend Award",VLOOKUP(K238,Inputs!$A$7:$G$16,4,FALSE),0),0)</f>
        <v>0</v>
      </c>
      <c r="N238" s="5">
        <f ca="1">IFERROR(IF(H238=1,IF(VLOOKUP(K238,Inputs!$A$20:$G$29,5,FALSE)="Stipend Award",VLOOKUP(K238,Inputs!$A$7:$G$16,5,FALSE),0),0),0)</f>
        <v>0</v>
      </c>
      <c r="O238" s="5">
        <f ca="1">IFERROR(IF(I238=1,IF(VLOOKUP(K238,Inputs!$A$20:$G$29,6,FALSE)="Stipend Award",VLOOKUP(K238,Inputs!$A$7:$G$16,6,FALSE),0),0),0)</f>
        <v>0</v>
      </c>
      <c r="P238" s="5">
        <f ca="1">IFERROR(IF(J238=1,IF(VLOOKUP(K238,Inputs!$A$20:$G$29,7,FALSE)="Stipend Award",VLOOKUP(K238,Inputs!$A$7:$G$16,7,FALSE),0),0),0)</f>
        <v>0</v>
      </c>
      <c r="Q238" s="5">
        <f ca="1">IFERROR(IF(VLOOKUP(K238,Inputs!$A$20:$G$29,3,FALSE)="Base Increase",VLOOKUP(K238,Inputs!$A$7:$G$16,3,FALSE),0),0)</f>
        <v>0</v>
      </c>
      <c r="R238" s="5">
        <f ca="1">IFERROR(IF(VLOOKUP(K238,Inputs!$A$20:$G$29,4,FALSE)="Base Increase",VLOOKUP(K238,Inputs!$A$7:$G$16,4,FALSE),0),0)</f>
        <v>0</v>
      </c>
      <c r="S238" s="5">
        <f ca="1">IFERROR(IF(H238=1,IF(VLOOKUP(K238,Inputs!$A$20:$G$29,5,FALSE)="Base Increase",VLOOKUP(K238,Inputs!$A$7:$G$16,5,FALSE),0),0),0)</f>
        <v>0</v>
      </c>
      <c r="T238" s="5">
        <f ca="1">IFERROR(IF(I238=1,IF(VLOOKUP(K238,Inputs!$A$20:$G$29,6,FALSE)="Base Increase",VLOOKUP(K238,Inputs!$A$7:$G$16,6,FALSE),0),0),0)</f>
        <v>0</v>
      </c>
      <c r="U238" s="5">
        <f ca="1">IFERROR(IF(J238=1,IF(VLOOKUP(K238,Inputs!$A$20:$G$29,7,FALSE)="Base Increase",VLOOKUP(K238,Inputs!$A$7:$G$16,7,FALSE),0),0),0)</f>
        <v>0</v>
      </c>
      <c r="V238" s="5">
        <f t="shared" ca="1" si="20"/>
        <v>0</v>
      </c>
      <c r="W238" s="5">
        <f t="shared" ca="1" si="21"/>
        <v>0</v>
      </c>
      <c r="X238" s="5">
        <f t="shared" ca="1" si="22"/>
        <v>0</v>
      </c>
      <c r="Y238" s="5">
        <f t="shared" ca="1" si="23"/>
        <v>0</v>
      </c>
      <c r="Z238" s="5">
        <f ca="1">IF(AND(K238&lt;=4,X238&gt;Inputs!$B$32),MAX(C238,Inputs!$B$32),X238)</f>
        <v>0</v>
      </c>
      <c r="AA238" s="5">
        <f ca="1">IF(AND(K238&lt;=4,Y238&gt;Inputs!$B$32),MAX(C238,Inputs!$B$32),Y238)</f>
        <v>0</v>
      </c>
      <c r="AB238" s="5">
        <f ca="1">IF(AND(K238&lt;=7,Z238&gt;Inputs!$B$33),MAX(C238,Inputs!$B$33),Z238)</f>
        <v>0</v>
      </c>
      <c r="AC238" s="5">
        <f ca="1">IF(Y238&gt;Inputs!$B$34,Inputs!$B$34,AA238)</f>
        <v>0</v>
      </c>
      <c r="AD238" s="5">
        <f ca="1">IF(AB238&gt;Inputs!$B$34,Inputs!$B$34,AB238)</f>
        <v>0</v>
      </c>
      <c r="AE238" s="5">
        <f ca="1">IF(AC238&gt;Inputs!$B$34,Inputs!$B$34,AC238)</f>
        <v>0</v>
      </c>
      <c r="AF238" s="11">
        <f ca="1">IF(AND(E238=1,G238=0),Inputs!$B$3,AD238)</f>
        <v>0</v>
      </c>
      <c r="AG238" s="11">
        <f ca="1">IF(AND(E238=1,G238=0),Inputs!$B$3,AE238)</f>
        <v>0</v>
      </c>
    </row>
    <row r="239" spans="1:33" x14ac:dyDescent="0.25">
      <c r="A239" s="1">
        <f>'Salary and Rating'!A240</f>
        <v>0</v>
      </c>
      <c r="B239" s="1">
        <f>'Salary and Rating'!B240</f>
        <v>0</v>
      </c>
      <c r="C239" s="13">
        <f ca="1">'2013-2014'!AF239</f>
        <v>0</v>
      </c>
      <c r="D239" s="44">
        <f ca="1">IF('2013-2014'!G239=0,0,'2013-2014'!D239+1)</f>
        <v>0</v>
      </c>
      <c r="E239" s="5">
        <f>'2012-2013'!E239</f>
        <v>0</v>
      </c>
      <c r="F239" s="42">
        <f ca="1">IF('Salary and Rating'!G240=1,VLOOKUP(D239,'Attrition Probabilities'!$A$5:$E$45,2,TRUE),IF('Salary and Rating'!G240=2,VLOOKUP(D239,'Attrition Probabilities'!$A$5:$E$45,3,TRUE),IF('Salary and Rating'!G240=3,VLOOKUP(D239,'Attrition Probabilities'!$A$5:$E$45,4,TRUE),IF('Salary and Rating'!G240=4,VLOOKUP(D239,'Attrition Probabilities'!$A$5:$E$45,5,TRUE),0))))</f>
        <v>0</v>
      </c>
      <c r="G239" s="5">
        <f t="shared" ca="1" si="18"/>
        <v>0</v>
      </c>
      <c r="H239" s="5">
        <f t="shared" ca="1" si="19"/>
        <v>0</v>
      </c>
      <c r="I239" s="5">
        <f ca="1">IF(E239=0,0,IF(RAND()&lt;'Demand Component Probability'!$B$4,1,0))</f>
        <v>0</v>
      </c>
      <c r="J239" s="5">
        <f ca="1">IF(E239=0,0,IF(RAND()&lt;'Demand Component Probability'!$B$6,1,0))</f>
        <v>0</v>
      </c>
      <c r="K239" s="5">
        <f ca="1">'Salary and Rating'!M240</f>
        <v>0</v>
      </c>
      <c r="L239" s="5">
        <f ca="1">IFERROR(IF(VLOOKUP(K239,Inputs!$A$20:$G$29,3,FALSE)="Stipend Award",VLOOKUP(K239,Inputs!$A$7:$G$16,3,FALSE),0),0)</f>
        <v>0</v>
      </c>
      <c r="M239" s="5">
        <f ca="1">IFERROR(IF(VLOOKUP(K239,Inputs!$A$20:$G$29,4,FALSE)="Stipend Award",VLOOKUP(K239,Inputs!$A$7:$G$16,4,FALSE),0),0)</f>
        <v>0</v>
      </c>
      <c r="N239" s="5">
        <f ca="1">IFERROR(IF(H239=1,IF(VLOOKUP(K239,Inputs!$A$20:$G$29,5,FALSE)="Stipend Award",VLOOKUP(K239,Inputs!$A$7:$G$16,5,FALSE),0),0),0)</f>
        <v>0</v>
      </c>
      <c r="O239" s="5">
        <f ca="1">IFERROR(IF(I239=1,IF(VLOOKUP(K239,Inputs!$A$20:$G$29,6,FALSE)="Stipend Award",VLOOKUP(K239,Inputs!$A$7:$G$16,6,FALSE),0),0),0)</f>
        <v>0</v>
      </c>
      <c r="P239" s="5">
        <f ca="1">IFERROR(IF(J239=1,IF(VLOOKUP(K239,Inputs!$A$20:$G$29,7,FALSE)="Stipend Award",VLOOKUP(K239,Inputs!$A$7:$G$16,7,FALSE),0),0),0)</f>
        <v>0</v>
      </c>
      <c r="Q239" s="5">
        <f ca="1">IFERROR(IF(VLOOKUP(K239,Inputs!$A$20:$G$29,3,FALSE)="Base Increase",VLOOKUP(K239,Inputs!$A$7:$G$16,3,FALSE),0),0)</f>
        <v>0</v>
      </c>
      <c r="R239" s="5">
        <f ca="1">IFERROR(IF(VLOOKUP(K239,Inputs!$A$20:$G$29,4,FALSE)="Base Increase",VLOOKUP(K239,Inputs!$A$7:$G$16,4,FALSE),0),0)</f>
        <v>0</v>
      </c>
      <c r="S239" s="5">
        <f ca="1">IFERROR(IF(H239=1,IF(VLOOKUP(K239,Inputs!$A$20:$G$29,5,FALSE)="Base Increase",VLOOKUP(K239,Inputs!$A$7:$G$16,5,FALSE),0),0),0)</f>
        <v>0</v>
      </c>
      <c r="T239" s="5">
        <f ca="1">IFERROR(IF(I239=1,IF(VLOOKUP(K239,Inputs!$A$20:$G$29,6,FALSE)="Base Increase",VLOOKUP(K239,Inputs!$A$7:$G$16,6,FALSE),0),0),0)</f>
        <v>0</v>
      </c>
      <c r="U239" s="5">
        <f ca="1">IFERROR(IF(J239=1,IF(VLOOKUP(K239,Inputs!$A$20:$G$29,7,FALSE)="Base Increase",VLOOKUP(K239,Inputs!$A$7:$G$16,7,FALSE),0),0),0)</f>
        <v>0</v>
      </c>
      <c r="V239" s="5">
        <f t="shared" ca="1" si="20"/>
        <v>0</v>
      </c>
      <c r="W239" s="5">
        <f t="shared" ca="1" si="21"/>
        <v>0</v>
      </c>
      <c r="X239" s="5">
        <f t="shared" ca="1" si="22"/>
        <v>0</v>
      </c>
      <c r="Y239" s="5">
        <f t="shared" ca="1" si="23"/>
        <v>0</v>
      </c>
      <c r="Z239" s="5">
        <f ca="1">IF(AND(K239&lt;=4,X239&gt;Inputs!$B$32),MAX(C239,Inputs!$B$32),X239)</f>
        <v>0</v>
      </c>
      <c r="AA239" s="5">
        <f ca="1">IF(AND(K239&lt;=4,Y239&gt;Inputs!$B$32),MAX(C239,Inputs!$B$32),Y239)</f>
        <v>0</v>
      </c>
      <c r="AB239" s="5">
        <f ca="1">IF(AND(K239&lt;=7,Z239&gt;Inputs!$B$33),MAX(C239,Inputs!$B$33),Z239)</f>
        <v>0</v>
      </c>
      <c r="AC239" s="5">
        <f ca="1">IF(Y239&gt;Inputs!$B$34,Inputs!$B$34,AA239)</f>
        <v>0</v>
      </c>
      <c r="AD239" s="5">
        <f ca="1">IF(AB239&gt;Inputs!$B$34,Inputs!$B$34,AB239)</f>
        <v>0</v>
      </c>
      <c r="AE239" s="5">
        <f ca="1">IF(AC239&gt;Inputs!$B$34,Inputs!$B$34,AC239)</f>
        <v>0</v>
      </c>
      <c r="AF239" s="11">
        <f ca="1">IF(AND(E239=1,G239=0),Inputs!$B$3,AD239)</f>
        <v>0</v>
      </c>
      <c r="AG239" s="11">
        <f ca="1">IF(AND(E239=1,G239=0),Inputs!$B$3,AE239)</f>
        <v>0</v>
      </c>
    </row>
    <row r="240" spans="1:33" x14ac:dyDescent="0.25">
      <c r="A240" s="1">
        <f>'Salary and Rating'!A241</f>
        <v>0</v>
      </c>
      <c r="B240" s="1">
        <f>'Salary and Rating'!B241</f>
        <v>0</v>
      </c>
      <c r="C240" s="13">
        <f ca="1">'2013-2014'!AF240</f>
        <v>0</v>
      </c>
      <c r="D240" s="44">
        <f ca="1">IF('2013-2014'!G240=0,0,'2013-2014'!D240+1)</f>
        <v>0</v>
      </c>
      <c r="E240" s="5">
        <f>'2012-2013'!E240</f>
        <v>0</v>
      </c>
      <c r="F240" s="42">
        <f ca="1">IF('Salary and Rating'!G241=1,VLOOKUP(D240,'Attrition Probabilities'!$A$5:$E$45,2,TRUE),IF('Salary and Rating'!G241=2,VLOOKUP(D240,'Attrition Probabilities'!$A$5:$E$45,3,TRUE),IF('Salary and Rating'!G241=3,VLOOKUP(D240,'Attrition Probabilities'!$A$5:$E$45,4,TRUE),IF('Salary and Rating'!G241=4,VLOOKUP(D240,'Attrition Probabilities'!$A$5:$E$45,5,TRUE),0))))</f>
        <v>0</v>
      </c>
      <c r="G240" s="5">
        <f t="shared" ca="1" si="18"/>
        <v>0</v>
      </c>
      <c r="H240" s="5">
        <f t="shared" ca="1" si="19"/>
        <v>0</v>
      </c>
      <c r="I240" s="5">
        <f ca="1">IF(E240=0,0,IF(RAND()&lt;'Demand Component Probability'!$B$4,1,0))</f>
        <v>0</v>
      </c>
      <c r="J240" s="5">
        <f ca="1">IF(E240=0,0,IF(RAND()&lt;'Demand Component Probability'!$B$6,1,0))</f>
        <v>0</v>
      </c>
      <c r="K240" s="5">
        <f ca="1">'Salary and Rating'!M241</f>
        <v>0</v>
      </c>
      <c r="L240" s="5">
        <f ca="1">IFERROR(IF(VLOOKUP(K240,Inputs!$A$20:$G$29,3,FALSE)="Stipend Award",VLOOKUP(K240,Inputs!$A$7:$G$16,3,FALSE),0),0)</f>
        <v>0</v>
      </c>
      <c r="M240" s="5">
        <f ca="1">IFERROR(IF(VLOOKUP(K240,Inputs!$A$20:$G$29,4,FALSE)="Stipend Award",VLOOKUP(K240,Inputs!$A$7:$G$16,4,FALSE),0),0)</f>
        <v>0</v>
      </c>
      <c r="N240" s="5">
        <f ca="1">IFERROR(IF(H240=1,IF(VLOOKUP(K240,Inputs!$A$20:$G$29,5,FALSE)="Stipend Award",VLOOKUP(K240,Inputs!$A$7:$G$16,5,FALSE),0),0),0)</f>
        <v>0</v>
      </c>
      <c r="O240" s="5">
        <f ca="1">IFERROR(IF(I240=1,IF(VLOOKUP(K240,Inputs!$A$20:$G$29,6,FALSE)="Stipend Award",VLOOKUP(K240,Inputs!$A$7:$G$16,6,FALSE),0),0),0)</f>
        <v>0</v>
      </c>
      <c r="P240" s="5">
        <f ca="1">IFERROR(IF(J240=1,IF(VLOOKUP(K240,Inputs!$A$20:$G$29,7,FALSE)="Stipend Award",VLOOKUP(K240,Inputs!$A$7:$G$16,7,FALSE),0),0),0)</f>
        <v>0</v>
      </c>
      <c r="Q240" s="5">
        <f ca="1">IFERROR(IF(VLOOKUP(K240,Inputs!$A$20:$G$29,3,FALSE)="Base Increase",VLOOKUP(K240,Inputs!$A$7:$G$16,3,FALSE),0),0)</f>
        <v>0</v>
      </c>
      <c r="R240" s="5">
        <f ca="1">IFERROR(IF(VLOOKUP(K240,Inputs!$A$20:$G$29,4,FALSE)="Base Increase",VLOOKUP(K240,Inputs!$A$7:$G$16,4,FALSE),0),0)</f>
        <v>0</v>
      </c>
      <c r="S240" s="5">
        <f ca="1">IFERROR(IF(H240=1,IF(VLOOKUP(K240,Inputs!$A$20:$G$29,5,FALSE)="Base Increase",VLOOKUP(K240,Inputs!$A$7:$G$16,5,FALSE),0),0),0)</f>
        <v>0</v>
      </c>
      <c r="T240" s="5">
        <f ca="1">IFERROR(IF(I240=1,IF(VLOOKUP(K240,Inputs!$A$20:$G$29,6,FALSE)="Base Increase",VLOOKUP(K240,Inputs!$A$7:$G$16,6,FALSE),0),0),0)</f>
        <v>0</v>
      </c>
      <c r="U240" s="5">
        <f ca="1">IFERROR(IF(J240=1,IF(VLOOKUP(K240,Inputs!$A$20:$G$29,7,FALSE)="Base Increase",VLOOKUP(K240,Inputs!$A$7:$G$16,7,FALSE),0),0),0)</f>
        <v>0</v>
      </c>
      <c r="V240" s="5">
        <f t="shared" ca="1" si="20"/>
        <v>0</v>
      </c>
      <c r="W240" s="5">
        <f t="shared" ca="1" si="21"/>
        <v>0</v>
      </c>
      <c r="X240" s="5">
        <f t="shared" ca="1" si="22"/>
        <v>0</v>
      </c>
      <c r="Y240" s="5">
        <f t="shared" ca="1" si="23"/>
        <v>0</v>
      </c>
      <c r="Z240" s="5">
        <f ca="1">IF(AND(K240&lt;=4,X240&gt;Inputs!$B$32),MAX(C240,Inputs!$B$32),X240)</f>
        <v>0</v>
      </c>
      <c r="AA240" s="5">
        <f ca="1">IF(AND(K240&lt;=4,Y240&gt;Inputs!$B$32),MAX(C240,Inputs!$B$32),Y240)</f>
        <v>0</v>
      </c>
      <c r="AB240" s="5">
        <f ca="1">IF(AND(K240&lt;=7,Z240&gt;Inputs!$B$33),MAX(C240,Inputs!$B$33),Z240)</f>
        <v>0</v>
      </c>
      <c r="AC240" s="5">
        <f ca="1">IF(Y240&gt;Inputs!$B$34,Inputs!$B$34,AA240)</f>
        <v>0</v>
      </c>
      <c r="AD240" s="5">
        <f ca="1">IF(AB240&gt;Inputs!$B$34,Inputs!$B$34,AB240)</f>
        <v>0</v>
      </c>
      <c r="AE240" s="5">
        <f ca="1">IF(AC240&gt;Inputs!$B$34,Inputs!$B$34,AC240)</f>
        <v>0</v>
      </c>
      <c r="AF240" s="11">
        <f ca="1">IF(AND(E240=1,G240=0),Inputs!$B$3,AD240)</f>
        <v>0</v>
      </c>
      <c r="AG240" s="11">
        <f ca="1">IF(AND(E240=1,G240=0),Inputs!$B$3,AE240)</f>
        <v>0</v>
      </c>
    </row>
    <row r="241" spans="1:33" x14ac:dyDescent="0.25">
      <c r="A241" s="1">
        <f>'Salary and Rating'!A242</f>
        <v>0</v>
      </c>
      <c r="B241" s="1">
        <f>'Salary and Rating'!B242</f>
        <v>0</v>
      </c>
      <c r="C241" s="13">
        <f ca="1">'2013-2014'!AF241</f>
        <v>0</v>
      </c>
      <c r="D241" s="44">
        <f ca="1">IF('2013-2014'!G241=0,0,'2013-2014'!D241+1)</f>
        <v>0</v>
      </c>
      <c r="E241" s="5">
        <f>'2012-2013'!E241</f>
        <v>0</v>
      </c>
      <c r="F241" s="42">
        <f ca="1">IF('Salary and Rating'!G242=1,VLOOKUP(D241,'Attrition Probabilities'!$A$5:$E$45,2,TRUE),IF('Salary and Rating'!G242=2,VLOOKUP(D241,'Attrition Probabilities'!$A$5:$E$45,3,TRUE),IF('Salary and Rating'!G242=3,VLOOKUP(D241,'Attrition Probabilities'!$A$5:$E$45,4,TRUE),IF('Salary and Rating'!G242=4,VLOOKUP(D241,'Attrition Probabilities'!$A$5:$E$45,5,TRUE),0))))</f>
        <v>0</v>
      </c>
      <c r="G241" s="5">
        <f t="shared" ca="1" si="18"/>
        <v>0</v>
      </c>
      <c r="H241" s="5">
        <f t="shared" ca="1" si="19"/>
        <v>0</v>
      </c>
      <c r="I241" s="5">
        <f ca="1">IF(E241=0,0,IF(RAND()&lt;'Demand Component Probability'!$B$4,1,0))</f>
        <v>0</v>
      </c>
      <c r="J241" s="5">
        <f ca="1">IF(E241=0,0,IF(RAND()&lt;'Demand Component Probability'!$B$6,1,0))</f>
        <v>0</v>
      </c>
      <c r="K241" s="5">
        <f ca="1">'Salary and Rating'!M242</f>
        <v>0</v>
      </c>
      <c r="L241" s="5">
        <f ca="1">IFERROR(IF(VLOOKUP(K241,Inputs!$A$20:$G$29,3,FALSE)="Stipend Award",VLOOKUP(K241,Inputs!$A$7:$G$16,3,FALSE),0),0)</f>
        <v>0</v>
      </c>
      <c r="M241" s="5">
        <f ca="1">IFERROR(IF(VLOOKUP(K241,Inputs!$A$20:$G$29,4,FALSE)="Stipend Award",VLOOKUP(K241,Inputs!$A$7:$G$16,4,FALSE),0),0)</f>
        <v>0</v>
      </c>
      <c r="N241" s="5">
        <f ca="1">IFERROR(IF(H241=1,IF(VLOOKUP(K241,Inputs!$A$20:$G$29,5,FALSE)="Stipend Award",VLOOKUP(K241,Inputs!$A$7:$G$16,5,FALSE),0),0),0)</f>
        <v>0</v>
      </c>
      <c r="O241" s="5">
        <f ca="1">IFERROR(IF(I241=1,IF(VLOOKUP(K241,Inputs!$A$20:$G$29,6,FALSE)="Stipend Award",VLOOKUP(K241,Inputs!$A$7:$G$16,6,FALSE),0),0),0)</f>
        <v>0</v>
      </c>
      <c r="P241" s="5">
        <f ca="1">IFERROR(IF(J241=1,IF(VLOOKUP(K241,Inputs!$A$20:$G$29,7,FALSE)="Stipend Award",VLOOKUP(K241,Inputs!$A$7:$G$16,7,FALSE),0),0),0)</f>
        <v>0</v>
      </c>
      <c r="Q241" s="5">
        <f ca="1">IFERROR(IF(VLOOKUP(K241,Inputs!$A$20:$G$29,3,FALSE)="Base Increase",VLOOKUP(K241,Inputs!$A$7:$G$16,3,FALSE),0),0)</f>
        <v>0</v>
      </c>
      <c r="R241" s="5">
        <f ca="1">IFERROR(IF(VLOOKUP(K241,Inputs!$A$20:$G$29,4,FALSE)="Base Increase",VLOOKUP(K241,Inputs!$A$7:$G$16,4,FALSE),0),0)</f>
        <v>0</v>
      </c>
      <c r="S241" s="5">
        <f ca="1">IFERROR(IF(H241=1,IF(VLOOKUP(K241,Inputs!$A$20:$G$29,5,FALSE)="Base Increase",VLOOKUP(K241,Inputs!$A$7:$G$16,5,FALSE),0),0),0)</f>
        <v>0</v>
      </c>
      <c r="T241" s="5">
        <f ca="1">IFERROR(IF(I241=1,IF(VLOOKUP(K241,Inputs!$A$20:$G$29,6,FALSE)="Base Increase",VLOOKUP(K241,Inputs!$A$7:$G$16,6,FALSE),0),0),0)</f>
        <v>0</v>
      </c>
      <c r="U241" s="5">
        <f ca="1">IFERROR(IF(J241=1,IF(VLOOKUP(K241,Inputs!$A$20:$G$29,7,FALSE)="Base Increase",VLOOKUP(K241,Inputs!$A$7:$G$16,7,FALSE),0),0),0)</f>
        <v>0</v>
      </c>
      <c r="V241" s="5">
        <f t="shared" ca="1" si="20"/>
        <v>0</v>
      </c>
      <c r="W241" s="5">
        <f t="shared" ca="1" si="21"/>
        <v>0</v>
      </c>
      <c r="X241" s="5">
        <f t="shared" ca="1" si="22"/>
        <v>0</v>
      </c>
      <c r="Y241" s="5">
        <f t="shared" ca="1" si="23"/>
        <v>0</v>
      </c>
      <c r="Z241" s="5">
        <f ca="1">IF(AND(K241&lt;=4,X241&gt;Inputs!$B$32),MAX(C241,Inputs!$B$32),X241)</f>
        <v>0</v>
      </c>
      <c r="AA241" s="5">
        <f ca="1">IF(AND(K241&lt;=4,Y241&gt;Inputs!$B$32),MAX(C241,Inputs!$B$32),Y241)</f>
        <v>0</v>
      </c>
      <c r="AB241" s="5">
        <f ca="1">IF(AND(K241&lt;=7,Z241&gt;Inputs!$B$33),MAX(C241,Inputs!$B$33),Z241)</f>
        <v>0</v>
      </c>
      <c r="AC241" s="5">
        <f ca="1">IF(Y241&gt;Inputs!$B$34,Inputs!$B$34,AA241)</f>
        <v>0</v>
      </c>
      <c r="AD241" s="5">
        <f ca="1">IF(AB241&gt;Inputs!$B$34,Inputs!$B$34,AB241)</f>
        <v>0</v>
      </c>
      <c r="AE241" s="5">
        <f ca="1">IF(AC241&gt;Inputs!$B$34,Inputs!$B$34,AC241)</f>
        <v>0</v>
      </c>
      <c r="AF241" s="11">
        <f ca="1">IF(AND(E241=1,G241=0),Inputs!$B$3,AD241)</f>
        <v>0</v>
      </c>
      <c r="AG241" s="11">
        <f ca="1">IF(AND(E241=1,G241=0),Inputs!$B$3,AE241)</f>
        <v>0</v>
      </c>
    </row>
    <row r="242" spans="1:33" x14ac:dyDescent="0.25">
      <c r="A242" s="1">
        <f>'Salary and Rating'!A243</f>
        <v>0</v>
      </c>
      <c r="B242" s="1">
        <f>'Salary and Rating'!B243</f>
        <v>0</v>
      </c>
      <c r="C242" s="13">
        <f ca="1">'2013-2014'!AF242</f>
        <v>0</v>
      </c>
      <c r="D242" s="44">
        <f ca="1">IF('2013-2014'!G242=0,0,'2013-2014'!D242+1)</f>
        <v>0</v>
      </c>
      <c r="E242" s="5">
        <f>'2012-2013'!E242</f>
        <v>0</v>
      </c>
      <c r="F242" s="42">
        <f ca="1">IF('Salary and Rating'!G243=1,VLOOKUP(D242,'Attrition Probabilities'!$A$5:$E$45,2,TRUE),IF('Salary and Rating'!G243=2,VLOOKUP(D242,'Attrition Probabilities'!$A$5:$E$45,3,TRUE),IF('Salary and Rating'!G243=3,VLOOKUP(D242,'Attrition Probabilities'!$A$5:$E$45,4,TRUE),IF('Salary and Rating'!G243=4,VLOOKUP(D242,'Attrition Probabilities'!$A$5:$E$45,5,TRUE),0))))</f>
        <v>0</v>
      </c>
      <c r="G242" s="5">
        <f t="shared" ca="1" si="18"/>
        <v>0</v>
      </c>
      <c r="H242" s="5">
        <f t="shared" ca="1" si="19"/>
        <v>0</v>
      </c>
      <c r="I242" s="5">
        <f ca="1">IF(E242=0,0,IF(RAND()&lt;'Demand Component Probability'!$B$4,1,0))</f>
        <v>0</v>
      </c>
      <c r="J242" s="5">
        <f ca="1">IF(E242=0,0,IF(RAND()&lt;'Demand Component Probability'!$B$6,1,0))</f>
        <v>0</v>
      </c>
      <c r="K242" s="5">
        <f ca="1">'Salary and Rating'!M243</f>
        <v>0</v>
      </c>
      <c r="L242" s="5">
        <f ca="1">IFERROR(IF(VLOOKUP(K242,Inputs!$A$20:$G$29,3,FALSE)="Stipend Award",VLOOKUP(K242,Inputs!$A$7:$G$16,3,FALSE),0),0)</f>
        <v>0</v>
      </c>
      <c r="M242" s="5">
        <f ca="1">IFERROR(IF(VLOOKUP(K242,Inputs!$A$20:$G$29,4,FALSE)="Stipend Award",VLOOKUP(K242,Inputs!$A$7:$G$16,4,FALSE),0),0)</f>
        <v>0</v>
      </c>
      <c r="N242" s="5">
        <f ca="1">IFERROR(IF(H242=1,IF(VLOOKUP(K242,Inputs!$A$20:$G$29,5,FALSE)="Stipend Award",VLOOKUP(K242,Inputs!$A$7:$G$16,5,FALSE),0),0),0)</f>
        <v>0</v>
      </c>
      <c r="O242" s="5">
        <f ca="1">IFERROR(IF(I242=1,IF(VLOOKUP(K242,Inputs!$A$20:$G$29,6,FALSE)="Stipend Award",VLOOKUP(K242,Inputs!$A$7:$G$16,6,FALSE),0),0),0)</f>
        <v>0</v>
      </c>
      <c r="P242" s="5">
        <f ca="1">IFERROR(IF(J242=1,IF(VLOOKUP(K242,Inputs!$A$20:$G$29,7,FALSE)="Stipend Award",VLOOKUP(K242,Inputs!$A$7:$G$16,7,FALSE),0),0),0)</f>
        <v>0</v>
      </c>
      <c r="Q242" s="5">
        <f ca="1">IFERROR(IF(VLOOKUP(K242,Inputs!$A$20:$G$29,3,FALSE)="Base Increase",VLOOKUP(K242,Inputs!$A$7:$G$16,3,FALSE),0),0)</f>
        <v>0</v>
      </c>
      <c r="R242" s="5">
        <f ca="1">IFERROR(IF(VLOOKUP(K242,Inputs!$A$20:$G$29,4,FALSE)="Base Increase",VLOOKUP(K242,Inputs!$A$7:$G$16,4,FALSE),0),0)</f>
        <v>0</v>
      </c>
      <c r="S242" s="5">
        <f ca="1">IFERROR(IF(H242=1,IF(VLOOKUP(K242,Inputs!$A$20:$G$29,5,FALSE)="Base Increase",VLOOKUP(K242,Inputs!$A$7:$G$16,5,FALSE),0),0),0)</f>
        <v>0</v>
      </c>
      <c r="T242" s="5">
        <f ca="1">IFERROR(IF(I242=1,IF(VLOOKUP(K242,Inputs!$A$20:$G$29,6,FALSE)="Base Increase",VLOOKUP(K242,Inputs!$A$7:$G$16,6,FALSE),0),0),0)</f>
        <v>0</v>
      </c>
      <c r="U242" s="5">
        <f ca="1">IFERROR(IF(J242=1,IF(VLOOKUP(K242,Inputs!$A$20:$G$29,7,FALSE)="Base Increase",VLOOKUP(K242,Inputs!$A$7:$G$16,7,FALSE),0),0),0)</f>
        <v>0</v>
      </c>
      <c r="V242" s="5">
        <f t="shared" ca="1" si="20"/>
        <v>0</v>
      </c>
      <c r="W242" s="5">
        <f t="shared" ca="1" si="21"/>
        <v>0</v>
      </c>
      <c r="X242" s="5">
        <f t="shared" ca="1" si="22"/>
        <v>0</v>
      </c>
      <c r="Y242" s="5">
        <f t="shared" ca="1" si="23"/>
        <v>0</v>
      </c>
      <c r="Z242" s="5">
        <f ca="1">IF(AND(K242&lt;=4,X242&gt;Inputs!$B$32),MAX(C242,Inputs!$B$32),X242)</f>
        <v>0</v>
      </c>
      <c r="AA242" s="5">
        <f ca="1">IF(AND(K242&lt;=4,Y242&gt;Inputs!$B$32),MAX(C242,Inputs!$B$32),Y242)</f>
        <v>0</v>
      </c>
      <c r="AB242" s="5">
        <f ca="1">IF(AND(K242&lt;=7,Z242&gt;Inputs!$B$33),MAX(C242,Inputs!$B$33),Z242)</f>
        <v>0</v>
      </c>
      <c r="AC242" s="5">
        <f ca="1">IF(Y242&gt;Inputs!$B$34,Inputs!$B$34,AA242)</f>
        <v>0</v>
      </c>
      <c r="AD242" s="5">
        <f ca="1">IF(AB242&gt;Inputs!$B$34,Inputs!$B$34,AB242)</f>
        <v>0</v>
      </c>
      <c r="AE242" s="5">
        <f ca="1">IF(AC242&gt;Inputs!$B$34,Inputs!$B$34,AC242)</f>
        <v>0</v>
      </c>
      <c r="AF242" s="11">
        <f ca="1">IF(AND(E242=1,G242=0),Inputs!$B$3,AD242)</f>
        <v>0</v>
      </c>
      <c r="AG242" s="11">
        <f ca="1">IF(AND(E242=1,G242=0),Inputs!$B$3,AE242)</f>
        <v>0</v>
      </c>
    </row>
    <row r="243" spans="1:33" x14ac:dyDescent="0.25">
      <c r="A243" s="1">
        <f>'Salary and Rating'!A244</f>
        <v>0</v>
      </c>
      <c r="B243" s="1">
        <f>'Salary and Rating'!B244</f>
        <v>0</v>
      </c>
      <c r="C243" s="13">
        <f ca="1">'2013-2014'!AF243</f>
        <v>0</v>
      </c>
      <c r="D243" s="44">
        <f ca="1">IF('2013-2014'!G243=0,0,'2013-2014'!D243+1)</f>
        <v>0</v>
      </c>
      <c r="E243" s="5">
        <f>'2012-2013'!E243</f>
        <v>0</v>
      </c>
      <c r="F243" s="42">
        <f ca="1">IF('Salary and Rating'!G244=1,VLOOKUP(D243,'Attrition Probabilities'!$A$5:$E$45,2,TRUE),IF('Salary and Rating'!G244=2,VLOOKUP(D243,'Attrition Probabilities'!$A$5:$E$45,3,TRUE),IF('Salary and Rating'!G244=3,VLOOKUP(D243,'Attrition Probabilities'!$A$5:$E$45,4,TRUE),IF('Salary and Rating'!G244=4,VLOOKUP(D243,'Attrition Probabilities'!$A$5:$E$45,5,TRUE),0))))</f>
        <v>0</v>
      </c>
      <c r="G243" s="5">
        <f t="shared" ca="1" si="18"/>
        <v>0</v>
      </c>
      <c r="H243" s="5">
        <f t="shared" ca="1" si="19"/>
        <v>0</v>
      </c>
      <c r="I243" s="5">
        <f ca="1">IF(E243=0,0,IF(RAND()&lt;'Demand Component Probability'!$B$4,1,0))</f>
        <v>0</v>
      </c>
      <c r="J243" s="5">
        <f ca="1">IF(E243=0,0,IF(RAND()&lt;'Demand Component Probability'!$B$6,1,0))</f>
        <v>0</v>
      </c>
      <c r="K243" s="5">
        <f ca="1">'Salary and Rating'!M244</f>
        <v>0</v>
      </c>
      <c r="L243" s="5">
        <f ca="1">IFERROR(IF(VLOOKUP(K243,Inputs!$A$20:$G$29,3,FALSE)="Stipend Award",VLOOKUP(K243,Inputs!$A$7:$G$16,3,FALSE),0),0)</f>
        <v>0</v>
      </c>
      <c r="M243" s="5">
        <f ca="1">IFERROR(IF(VLOOKUP(K243,Inputs!$A$20:$G$29,4,FALSE)="Stipend Award",VLOOKUP(K243,Inputs!$A$7:$G$16,4,FALSE),0),0)</f>
        <v>0</v>
      </c>
      <c r="N243" s="5">
        <f ca="1">IFERROR(IF(H243=1,IF(VLOOKUP(K243,Inputs!$A$20:$G$29,5,FALSE)="Stipend Award",VLOOKUP(K243,Inputs!$A$7:$G$16,5,FALSE),0),0),0)</f>
        <v>0</v>
      </c>
      <c r="O243" s="5">
        <f ca="1">IFERROR(IF(I243=1,IF(VLOOKUP(K243,Inputs!$A$20:$G$29,6,FALSE)="Stipend Award",VLOOKUP(K243,Inputs!$A$7:$G$16,6,FALSE),0),0),0)</f>
        <v>0</v>
      </c>
      <c r="P243" s="5">
        <f ca="1">IFERROR(IF(J243=1,IF(VLOOKUP(K243,Inputs!$A$20:$G$29,7,FALSE)="Stipend Award",VLOOKUP(K243,Inputs!$A$7:$G$16,7,FALSE),0),0),0)</f>
        <v>0</v>
      </c>
      <c r="Q243" s="5">
        <f ca="1">IFERROR(IF(VLOOKUP(K243,Inputs!$A$20:$G$29,3,FALSE)="Base Increase",VLOOKUP(K243,Inputs!$A$7:$G$16,3,FALSE),0),0)</f>
        <v>0</v>
      </c>
      <c r="R243" s="5">
        <f ca="1">IFERROR(IF(VLOOKUP(K243,Inputs!$A$20:$G$29,4,FALSE)="Base Increase",VLOOKUP(K243,Inputs!$A$7:$G$16,4,FALSE),0),0)</f>
        <v>0</v>
      </c>
      <c r="S243" s="5">
        <f ca="1">IFERROR(IF(H243=1,IF(VLOOKUP(K243,Inputs!$A$20:$G$29,5,FALSE)="Base Increase",VLOOKUP(K243,Inputs!$A$7:$G$16,5,FALSE),0),0),0)</f>
        <v>0</v>
      </c>
      <c r="T243" s="5">
        <f ca="1">IFERROR(IF(I243=1,IF(VLOOKUP(K243,Inputs!$A$20:$G$29,6,FALSE)="Base Increase",VLOOKUP(K243,Inputs!$A$7:$G$16,6,FALSE),0),0),0)</f>
        <v>0</v>
      </c>
      <c r="U243" s="5">
        <f ca="1">IFERROR(IF(J243=1,IF(VLOOKUP(K243,Inputs!$A$20:$G$29,7,FALSE)="Base Increase",VLOOKUP(K243,Inputs!$A$7:$G$16,7,FALSE),0),0),0)</f>
        <v>0</v>
      </c>
      <c r="V243" s="5">
        <f t="shared" ca="1" si="20"/>
        <v>0</v>
      </c>
      <c r="W243" s="5">
        <f t="shared" ca="1" si="21"/>
        <v>0</v>
      </c>
      <c r="X243" s="5">
        <f t="shared" ca="1" si="22"/>
        <v>0</v>
      </c>
      <c r="Y243" s="5">
        <f t="shared" ca="1" si="23"/>
        <v>0</v>
      </c>
      <c r="Z243" s="5">
        <f ca="1">IF(AND(K243&lt;=4,X243&gt;Inputs!$B$32),MAX(C243,Inputs!$B$32),X243)</f>
        <v>0</v>
      </c>
      <c r="AA243" s="5">
        <f ca="1">IF(AND(K243&lt;=4,Y243&gt;Inputs!$B$32),MAX(C243,Inputs!$B$32),Y243)</f>
        <v>0</v>
      </c>
      <c r="AB243" s="5">
        <f ca="1">IF(AND(K243&lt;=7,Z243&gt;Inputs!$B$33),MAX(C243,Inputs!$B$33),Z243)</f>
        <v>0</v>
      </c>
      <c r="AC243" s="5">
        <f ca="1">IF(Y243&gt;Inputs!$B$34,Inputs!$B$34,AA243)</f>
        <v>0</v>
      </c>
      <c r="AD243" s="5">
        <f ca="1">IF(AB243&gt;Inputs!$B$34,Inputs!$B$34,AB243)</f>
        <v>0</v>
      </c>
      <c r="AE243" s="5">
        <f ca="1">IF(AC243&gt;Inputs!$B$34,Inputs!$B$34,AC243)</f>
        <v>0</v>
      </c>
      <c r="AF243" s="11">
        <f ca="1">IF(AND(E243=1,G243=0),Inputs!$B$3,AD243)</f>
        <v>0</v>
      </c>
      <c r="AG243" s="11">
        <f ca="1">IF(AND(E243=1,G243=0),Inputs!$B$3,AE243)</f>
        <v>0</v>
      </c>
    </row>
    <row r="244" spans="1:33" x14ac:dyDescent="0.25">
      <c r="A244" s="1">
        <f>'Salary and Rating'!A245</f>
        <v>0</v>
      </c>
      <c r="B244" s="1">
        <f>'Salary and Rating'!B245</f>
        <v>0</v>
      </c>
      <c r="C244" s="13">
        <f ca="1">'2013-2014'!AF244</f>
        <v>0</v>
      </c>
      <c r="D244" s="44">
        <f ca="1">IF('2013-2014'!G244=0,0,'2013-2014'!D244+1)</f>
        <v>0</v>
      </c>
      <c r="E244" s="5">
        <f>'2012-2013'!E244</f>
        <v>0</v>
      </c>
      <c r="F244" s="42">
        <f ca="1">IF('Salary and Rating'!G245=1,VLOOKUP(D244,'Attrition Probabilities'!$A$5:$E$45,2,TRUE),IF('Salary and Rating'!G245=2,VLOOKUP(D244,'Attrition Probabilities'!$A$5:$E$45,3,TRUE),IF('Salary and Rating'!G245=3,VLOOKUP(D244,'Attrition Probabilities'!$A$5:$E$45,4,TRUE),IF('Salary and Rating'!G245=4,VLOOKUP(D244,'Attrition Probabilities'!$A$5:$E$45,5,TRUE),0))))</f>
        <v>0</v>
      </c>
      <c r="G244" s="5">
        <f t="shared" ca="1" si="18"/>
        <v>0</v>
      </c>
      <c r="H244" s="5">
        <f t="shared" ca="1" si="19"/>
        <v>0</v>
      </c>
      <c r="I244" s="5">
        <f ca="1">IF(E244=0,0,IF(RAND()&lt;'Demand Component Probability'!$B$4,1,0))</f>
        <v>0</v>
      </c>
      <c r="J244" s="5">
        <f ca="1">IF(E244=0,0,IF(RAND()&lt;'Demand Component Probability'!$B$6,1,0))</f>
        <v>0</v>
      </c>
      <c r="K244" s="5">
        <f ca="1">'Salary and Rating'!M245</f>
        <v>0</v>
      </c>
      <c r="L244" s="5">
        <f ca="1">IFERROR(IF(VLOOKUP(K244,Inputs!$A$20:$G$29,3,FALSE)="Stipend Award",VLOOKUP(K244,Inputs!$A$7:$G$16,3,FALSE),0),0)</f>
        <v>0</v>
      </c>
      <c r="M244" s="5">
        <f ca="1">IFERROR(IF(VLOOKUP(K244,Inputs!$A$20:$G$29,4,FALSE)="Stipend Award",VLOOKUP(K244,Inputs!$A$7:$G$16,4,FALSE),0),0)</f>
        <v>0</v>
      </c>
      <c r="N244" s="5">
        <f ca="1">IFERROR(IF(H244=1,IF(VLOOKUP(K244,Inputs!$A$20:$G$29,5,FALSE)="Stipend Award",VLOOKUP(K244,Inputs!$A$7:$G$16,5,FALSE),0),0),0)</f>
        <v>0</v>
      </c>
      <c r="O244" s="5">
        <f ca="1">IFERROR(IF(I244=1,IF(VLOOKUP(K244,Inputs!$A$20:$G$29,6,FALSE)="Stipend Award",VLOOKUP(K244,Inputs!$A$7:$G$16,6,FALSE),0),0),0)</f>
        <v>0</v>
      </c>
      <c r="P244" s="5">
        <f ca="1">IFERROR(IF(J244=1,IF(VLOOKUP(K244,Inputs!$A$20:$G$29,7,FALSE)="Stipend Award",VLOOKUP(K244,Inputs!$A$7:$G$16,7,FALSE),0),0),0)</f>
        <v>0</v>
      </c>
      <c r="Q244" s="5">
        <f ca="1">IFERROR(IF(VLOOKUP(K244,Inputs!$A$20:$G$29,3,FALSE)="Base Increase",VLOOKUP(K244,Inputs!$A$7:$G$16,3,FALSE),0),0)</f>
        <v>0</v>
      </c>
      <c r="R244" s="5">
        <f ca="1">IFERROR(IF(VLOOKUP(K244,Inputs!$A$20:$G$29,4,FALSE)="Base Increase",VLOOKUP(K244,Inputs!$A$7:$G$16,4,FALSE),0),0)</f>
        <v>0</v>
      </c>
      <c r="S244" s="5">
        <f ca="1">IFERROR(IF(H244=1,IF(VLOOKUP(K244,Inputs!$A$20:$G$29,5,FALSE)="Base Increase",VLOOKUP(K244,Inputs!$A$7:$G$16,5,FALSE),0),0),0)</f>
        <v>0</v>
      </c>
      <c r="T244" s="5">
        <f ca="1">IFERROR(IF(I244=1,IF(VLOOKUP(K244,Inputs!$A$20:$G$29,6,FALSE)="Base Increase",VLOOKUP(K244,Inputs!$A$7:$G$16,6,FALSE),0),0),0)</f>
        <v>0</v>
      </c>
      <c r="U244" s="5">
        <f ca="1">IFERROR(IF(J244=1,IF(VLOOKUP(K244,Inputs!$A$20:$G$29,7,FALSE)="Base Increase",VLOOKUP(K244,Inputs!$A$7:$G$16,7,FALSE),0),0),0)</f>
        <v>0</v>
      </c>
      <c r="V244" s="5">
        <f t="shared" ca="1" si="20"/>
        <v>0</v>
      </c>
      <c r="W244" s="5">
        <f t="shared" ca="1" si="21"/>
        <v>0</v>
      </c>
      <c r="X244" s="5">
        <f t="shared" ca="1" si="22"/>
        <v>0</v>
      </c>
      <c r="Y244" s="5">
        <f t="shared" ca="1" si="23"/>
        <v>0</v>
      </c>
      <c r="Z244" s="5">
        <f ca="1">IF(AND(K244&lt;=4,X244&gt;Inputs!$B$32),MAX(C244,Inputs!$B$32),X244)</f>
        <v>0</v>
      </c>
      <c r="AA244" s="5">
        <f ca="1">IF(AND(K244&lt;=4,Y244&gt;Inputs!$B$32),MAX(C244,Inputs!$B$32),Y244)</f>
        <v>0</v>
      </c>
      <c r="AB244" s="5">
        <f ca="1">IF(AND(K244&lt;=7,Z244&gt;Inputs!$B$33),MAX(C244,Inputs!$B$33),Z244)</f>
        <v>0</v>
      </c>
      <c r="AC244" s="5">
        <f ca="1">IF(Y244&gt;Inputs!$B$34,Inputs!$B$34,AA244)</f>
        <v>0</v>
      </c>
      <c r="AD244" s="5">
        <f ca="1">IF(AB244&gt;Inputs!$B$34,Inputs!$B$34,AB244)</f>
        <v>0</v>
      </c>
      <c r="AE244" s="5">
        <f ca="1">IF(AC244&gt;Inputs!$B$34,Inputs!$B$34,AC244)</f>
        <v>0</v>
      </c>
      <c r="AF244" s="11">
        <f ca="1">IF(AND(E244=1,G244=0),Inputs!$B$3,AD244)</f>
        <v>0</v>
      </c>
      <c r="AG244" s="11">
        <f ca="1">IF(AND(E244=1,G244=0),Inputs!$B$3,AE244)</f>
        <v>0</v>
      </c>
    </row>
    <row r="245" spans="1:33" x14ac:dyDescent="0.25">
      <c r="A245" s="1">
        <f>'Salary and Rating'!A246</f>
        <v>0</v>
      </c>
      <c r="B245" s="1">
        <f>'Salary and Rating'!B246</f>
        <v>0</v>
      </c>
      <c r="C245" s="13">
        <f ca="1">'2013-2014'!AF245</f>
        <v>0</v>
      </c>
      <c r="D245" s="44">
        <f ca="1">IF('2013-2014'!G245=0,0,'2013-2014'!D245+1)</f>
        <v>0</v>
      </c>
      <c r="E245" s="5">
        <f>'2012-2013'!E245</f>
        <v>0</v>
      </c>
      <c r="F245" s="42">
        <f ca="1">IF('Salary and Rating'!G246=1,VLOOKUP(D245,'Attrition Probabilities'!$A$5:$E$45,2,TRUE),IF('Salary and Rating'!G246=2,VLOOKUP(D245,'Attrition Probabilities'!$A$5:$E$45,3,TRUE),IF('Salary and Rating'!G246=3,VLOOKUP(D245,'Attrition Probabilities'!$A$5:$E$45,4,TRUE),IF('Salary and Rating'!G246=4,VLOOKUP(D245,'Attrition Probabilities'!$A$5:$E$45,5,TRUE),0))))</f>
        <v>0</v>
      </c>
      <c r="G245" s="5">
        <f t="shared" ca="1" si="18"/>
        <v>0</v>
      </c>
      <c r="H245" s="5">
        <f t="shared" ca="1" si="19"/>
        <v>0</v>
      </c>
      <c r="I245" s="5">
        <f ca="1">IF(E245=0,0,IF(RAND()&lt;'Demand Component Probability'!$B$4,1,0))</f>
        <v>0</v>
      </c>
      <c r="J245" s="5">
        <f ca="1">IF(E245=0,0,IF(RAND()&lt;'Demand Component Probability'!$B$6,1,0))</f>
        <v>0</v>
      </c>
      <c r="K245" s="5">
        <f ca="1">'Salary and Rating'!M246</f>
        <v>0</v>
      </c>
      <c r="L245" s="5">
        <f ca="1">IFERROR(IF(VLOOKUP(K245,Inputs!$A$20:$G$29,3,FALSE)="Stipend Award",VLOOKUP(K245,Inputs!$A$7:$G$16,3,FALSE),0),0)</f>
        <v>0</v>
      </c>
      <c r="M245" s="5">
        <f ca="1">IFERROR(IF(VLOOKUP(K245,Inputs!$A$20:$G$29,4,FALSE)="Stipend Award",VLOOKUP(K245,Inputs!$A$7:$G$16,4,FALSE),0),0)</f>
        <v>0</v>
      </c>
      <c r="N245" s="5">
        <f ca="1">IFERROR(IF(H245=1,IF(VLOOKUP(K245,Inputs!$A$20:$G$29,5,FALSE)="Stipend Award",VLOOKUP(K245,Inputs!$A$7:$G$16,5,FALSE),0),0),0)</f>
        <v>0</v>
      </c>
      <c r="O245" s="5">
        <f ca="1">IFERROR(IF(I245=1,IF(VLOOKUP(K245,Inputs!$A$20:$G$29,6,FALSE)="Stipend Award",VLOOKUP(K245,Inputs!$A$7:$G$16,6,FALSE),0),0),0)</f>
        <v>0</v>
      </c>
      <c r="P245" s="5">
        <f ca="1">IFERROR(IF(J245=1,IF(VLOOKUP(K245,Inputs!$A$20:$G$29,7,FALSE)="Stipend Award",VLOOKUP(K245,Inputs!$A$7:$G$16,7,FALSE),0),0),0)</f>
        <v>0</v>
      </c>
      <c r="Q245" s="5">
        <f ca="1">IFERROR(IF(VLOOKUP(K245,Inputs!$A$20:$G$29,3,FALSE)="Base Increase",VLOOKUP(K245,Inputs!$A$7:$G$16,3,FALSE),0),0)</f>
        <v>0</v>
      </c>
      <c r="R245" s="5">
        <f ca="1">IFERROR(IF(VLOOKUP(K245,Inputs!$A$20:$G$29,4,FALSE)="Base Increase",VLOOKUP(K245,Inputs!$A$7:$G$16,4,FALSE),0),0)</f>
        <v>0</v>
      </c>
      <c r="S245" s="5">
        <f ca="1">IFERROR(IF(H245=1,IF(VLOOKUP(K245,Inputs!$A$20:$G$29,5,FALSE)="Base Increase",VLOOKUP(K245,Inputs!$A$7:$G$16,5,FALSE),0),0),0)</f>
        <v>0</v>
      </c>
      <c r="T245" s="5">
        <f ca="1">IFERROR(IF(I245=1,IF(VLOOKUP(K245,Inputs!$A$20:$G$29,6,FALSE)="Base Increase",VLOOKUP(K245,Inputs!$A$7:$G$16,6,FALSE),0),0),0)</f>
        <v>0</v>
      </c>
      <c r="U245" s="5">
        <f ca="1">IFERROR(IF(J245=1,IF(VLOOKUP(K245,Inputs!$A$20:$G$29,7,FALSE)="Base Increase",VLOOKUP(K245,Inputs!$A$7:$G$16,7,FALSE),0),0),0)</f>
        <v>0</v>
      </c>
      <c r="V245" s="5">
        <f t="shared" ca="1" si="20"/>
        <v>0</v>
      </c>
      <c r="W245" s="5">
        <f t="shared" ca="1" si="21"/>
        <v>0</v>
      </c>
      <c r="X245" s="5">
        <f t="shared" ca="1" si="22"/>
        <v>0</v>
      </c>
      <c r="Y245" s="5">
        <f t="shared" ca="1" si="23"/>
        <v>0</v>
      </c>
      <c r="Z245" s="5">
        <f ca="1">IF(AND(K245&lt;=4,X245&gt;Inputs!$B$32),MAX(C245,Inputs!$B$32),X245)</f>
        <v>0</v>
      </c>
      <c r="AA245" s="5">
        <f ca="1">IF(AND(K245&lt;=4,Y245&gt;Inputs!$B$32),MAX(C245,Inputs!$B$32),Y245)</f>
        <v>0</v>
      </c>
      <c r="AB245" s="5">
        <f ca="1">IF(AND(K245&lt;=7,Z245&gt;Inputs!$B$33),MAX(C245,Inputs!$B$33),Z245)</f>
        <v>0</v>
      </c>
      <c r="AC245" s="5">
        <f ca="1">IF(Y245&gt;Inputs!$B$34,Inputs!$B$34,AA245)</f>
        <v>0</v>
      </c>
      <c r="AD245" s="5">
        <f ca="1">IF(AB245&gt;Inputs!$B$34,Inputs!$B$34,AB245)</f>
        <v>0</v>
      </c>
      <c r="AE245" s="5">
        <f ca="1">IF(AC245&gt;Inputs!$B$34,Inputs!$B$34,AC245)</f>
        <v>0</v>
      </c>
      <c r="AF245" s="11">
        <f ca="1">IF(AND(E245=1,G245=0),Inputs!$B$3,AD245)</f>
        <v>0</v>
      </c>
      <c r="AG245" s="11">
        <f ca="1">IF(AND(E245=1,G245=0),Inputs!$B$3,AE245)</f>
        <v>0</v>
      </c>
    </row>
    <row r="246" spans="1:33" x14ac:dyDescent="0.25">
      <c r="A246" s="1">
        <f>'Salary and Rating'!A247</f>
        <v>0</v>
      </c>
      <c r="B246" s="1">
        <f>'Salary and Rating'!B247</f>
        <v>0</v>
      </c>
      <c r="C246" s="13">
        <f ca="1">'2013-2014'!AF246</f>
        <v>0</v>
      </c>
      <c r="D246" s="44">
        <f ca="1">IF('2013-2014'!G246=0,0,'2013-2014'!D246+1)</f>
        <v>0</v>
      </c>
      <c r="E246" s="5">
        <f>'2012-2013'!E246</f>
        <v>0</v>
      </c>
      <c r="F246" s="42">
        <f ca="1">IF('Salary and Rating'!G247=1,VLOOKUP(D246,'Attrition Probabilities'!$A$5:$E$45,2,TRUE),IF('Salary and Rating'!G247=2,VLOOKUP(D246,'Attrition Probabilities'!$A$5:$E$45,3,TRUE),IF('Salary and Rating'!G247=3,VLOOKUP(D246,'Attrition Probabilities'!$A$5:$E$45,4,TRUE),IF('Salary and Rating'!G247=4,VLOOKUP(D246,'Attrition Probabilities'!$A$5:$E$45,5,TRUE),0))))</f>
        <v>0</v>
      </c>
      <c r="G246" s="5">
        <f t="shared" ca="1" si="18"/>
        <v>0</v>
      </c>
      <c r="H246" s="5">
        <f t="shared" ca="1" si="19"/>
        <v>0</v>
      </c>
      <c r="I246" s="5">
        <f ca="1">IF(E246=0,0,IF(RAND()&lt;'Demand Component Probability'!$B$4,1,0))</f>
        <v>0</v>
      </c>
      <c r="J246" s="5">
        <f ca="1">IF(E246=0,0,IF(RAND()&lt;'Demand Component Probability'!$B$6,1,0))</f>
        <v>0</v>
      </c>
      <c r="K246" s="5">
        <f ca="1">'Salary and Rating'!M247</f>
        <v>0</v>
      </c>
      <c r="L246" s="5">
        <f ca="1">IFERROR(IF(VLOOKUP(K246,Inputs!$A$20:$G$29,3,FALSE)="Stipend Award",VLOOKUP(K246,Inputs!$A$7:$G$16,3,FALSE),0),0)</f>
        <v>0</v>
      </c>
      <c r="M246" s="5">
        <f ca="1">IFERROR(IF(VLOOKUP(K246,Inputs!$A$20:$G$29,4,FALSE)="Stipend Award",VLOOKUP(K246,Inputs!$A$7:$G$16,4,FALSE),0),0)</f>
        <v>0</v>
      </c>
      <c r="N246" s="5">
        <f ca="1">IFERROR(IF(H246=1,IF(VLOOKUP(K246,Inputs!$A$20:$G$29,5,FALSE)="Stipend Award",VLOOKUP(K246,Inputs!$A$7:$G$16,5,FALSE),0),0),0)</f>
        <v>0</v>
      </c>
      <c r="O246" s="5">
        <f ca="1">IFERROR(IF(I246=1,IF(VLOOKUP(K246,Inputs!$A$20:$G$29,6,FALSE)="Stipend Award",VLOOKUP(K246,Inputs!$A$7:$G$16,6,FALSE),0),0),0)</f>
        <v>0</v>
      </c>
      <c r="P246" s="5">
        <f ca="1">IFERROR(IF(J246=1,IF(VLOOKUP(K246,Inputs!$A$20:$G$29,7,FALSE)="Stipend Award",VLOOKUP(K246,Inputs!$A$7:$G$16,7,FALSE),0),0),0)</f>
        <v>0</v>
      </c>
      <c r="Q246" s="5">
        <f ca="1">IFERROR(IF(VLOOKUP(K246,Inputs!$A$20:$G$29,3,FALSE)="Base Increase",VLOOKUP(K246,Inputs!$A$7:$G$16,3,FALSE),0),0)</f>
        <v>0</v>
      </c>
      <c r="R246" s="5">
        <f ca="1">IFERROR(IF(VLOOKUP(K246,Inputs!$A$20:$G$29,4,FALSE)="Base Increase",VLOOKUP(K246,Inputs!$A$7:$G$16,4,FALSE),0),0)</f>
        <v>0</v>
      </c>
      <c r="S246" s="5">
        <f ca="1">IFERROR(IF(H246=1,IF(VLOOKUP(K246,Inputs!$A$20:$G$29,5,FALSE)="Base Increase",VLOOKUP(K246,Inputs!$A$7:$G$16,5,FALSE),0),0),0)</f>
        <v>0</v>
      </c>
      <c r="T246" s="5">
        <f ca="1">IFERROR(IF(I246=1,IF(VLOOKUP(K246,Inputs!$A$20:$G$29,6,FALSE)="Base Increase",VLOOKUP(K246,Inputs!$A$7:$G$16,6,FALSE),0),0),0)</f>
        <v>0</v>
      </c>
      <c r="U246" s="5">
        <f ca="1">IFERROR(IF(J246=1,IF(VLOOKUP(K246,Inputs!$A$20:$G$29,7,FALSE)="Base Increase",VLOOKUP(K246,Inputs!$A$7:$G$16,7,FALSE),0),0),0)</f>
        <v>0</v>
      </c>
      <c r="V246" s="5">
        <f t="shared" ca="1" si="20"/>
        <v>0</v>
      </c>
      <c r="W246" s="5">
        <f t="shared" ca="1" si="21"/>
        <v>0</v>
      </c>
      <c r="X246" s="5">
        <f t="shared" ca="1" si="22"/>
        <v>0</v>
      </c>
      <c r="Y246" s="5">
        <f t="shared" ca="1" si="23"/>
        <v>0</v>
      </c>
      <c r="Z246" s="5">
        <f ca="1">IF(AND(K246&lt;=4,X246&gt;Inputs!$B$32),MAX(C246,Inputs!$B$32),X246)</f>
        <v>0</v>
      </c>
      <c r="AA246" s="5">
        <f ca="1">IF(AND(K246&lt;=4,Y246&gt;Inputs!$B$32),MAX(C246,Inputs!$B$32),Y246)</f>
        <v>0</v>
      </c>
      <c r="AB246" s="5">
        <f ca="1">IF(AND(K246&lt;=7,Z246&gt;Inputs!$B$33),MAX(C246,Inputs!$B$33),Z246)</f>
        <v>0</v>
      </c>
      <c r="AC246" s="5">
        <f ca="1">IF(Y246&gt;Inputs!$B$34,Inputs!$B$34,AA246)</f>
        <v>0</v>
      </c>
      <c r="AD246" s="5">
        <f ca="1">IF(AB246&gt;Inputs!$B$34,Inputs!$B$34,AB246)</f>
        <v>0</v>
      </c>
      <c r="AE246" s="5">
        <f ca="1">IF(AC246&gt;Inputs!$B$34,Inputs!$B$34,AC246)</f>
        <v>0</v>
      </c>
      <c r="AF246" s="11">
        <f ca="1">IF(AND(E246=1,G246=0),Inputs!$B$3,AD246)</f>
        <v>0</v>
      </c>
      <c r="AG246" s="11">
        <f ca="1">IF(AND(E246=1,G246=0),Inputs!$B$3,AE246)</f>
        <v>0</v>
      </c>
    </row>
    <row r="247" spans="1:33" x14ac:dyDescent="0.25">
      <c r="A247" s="1">
        <f>'Salary and Rating'!A248</f>
        <v>0</v>
      </c>
      <c r="B247" s="1">
        <f>'Salary and Rating'!B248</f>
        <v>0</v>
      </c>
      <c r="C247" s="13">
        <f ca="1">'2013-2014'!AF247</f>
        <v>0</v>
      </c>
      <c r="D247" s="44">
        <f ca="1">IF('2013-2014'!G247=0,0,'2013-2014'!D247+1)</f>
        <v>0</v>
      </c>
      <c r="E247" s="5">
        <f>'2012-2013'!E247</f>
        <v>0</v>
      </c>
      <c r="F247" s="42">
        <f ca="1">IF('Salary and Rating'!G248=1,VLOOKUP(D247,'Attrition Probabilities'!$A$5:$E$45,2,TRUE),IF('Salary and Rating'!G248=2,VLOOKUP(D247,'Attrition Probabilities'!$A$5:$E$45,3,TRUE),IF('Salary and Rating'!G248=3,VLOOKUP(D247,'Attrition Probabilities'!$A$5:$E$45,4,TRUE),IF('Salary and Rating'!G248=4,VLOOKUP(D247,'Attrition Probabilities'!$A$5:$E$45,5,TRUE),0))))</f>
        <v>0</v>
      </c>
      <c r="G247" s="5">
        <f t="shared" ca="1" si="18"/>
        <v>0</v>
      </c>
      <c r="H247" s="5">
        <f t="shared" ca="1" si="19"/>
        <v>0</v>
      </c>
      <c r="I247" s="5">
        <f ca="1">IF(E247=0,0,IF(RAND()&lt;'Demand Component Probability'!$B$4,1,0))</f>
        <v>0</v>
      </c>
      <c r="J247" s="5">
        <f ca="1">IF(E247=0,0,IF(RAND()&lt;'Demand Component Probability'!$B$6,1,0))</f>
        <v>0</v>
      </c>
      <c r="K247" s="5">
        <f ca="1">'Salary and Rating'!M248</f>
        <v>0</v>
      </c>
      <c r="L247" s="5">
        <f ca="1">IFERROR(IF(VLOOKUP(K247,Inputs!$A$20:$G$29,3,FALSE)="Stipend Award",VLOOKUP(K247,Inputs!$A$7:$G$16,3,FALSE),0),0)</f>
        <v>0</v>
      </c>
      <c r="M247" s="5">
        <f ca="1">IFERROR(IF(VLOOKUP(K247,Inputs!$A$20:$G$29,4,FALSE)="Stipend Award",VLOOKUP(K247,Inputs!$A$7:$G$16,4,FALSE),0),0)</f>
        <v>0</v>
      </c>
      <c r="N247" s="5">
        <f ca="1">IFERROR(IF(H247=1,IF(VLOOKUP(K247,Inputs!$A$20:$G$29,5,FALSE)="Stipend Award",VLOOKUP(K247,Inputs!$A$7:$G$16,5,FALSE),0),0),0)</f>
        <v>0</v>
      </c>
      <c r="O247" s="5">
        <f ca="1">IFERROR(IF(I247=1,IF(VLOOKUP(K247,Inputs!$A$20:$G$29,6,FALSE)="Stipend Award",VLOOKUP(K247,Inputs!$A$7:$G$16,6,FALSE),0),0),0)</f>
        <v>0</v>
      </c>
      <c r="P247" s="5">
        <f ca="1">IFERROR(IF(J247=1,IF(VLOOKUP(K247,Inputs!$A$20:$G$29,7,FALSE)="Stipend Award",VLOOKUP(K247,Inputs!$A$7:$G$16,7,FALSE),0),0),0)</f>
        <v>0</v>
      </c>
      <c r="Q247" s="5">
        <f ca="1">IFERROR(IF(VLOOKUP(K247,Inputs!$A$20:$G$29,3,FALSE)="Base Increase",VLOOKUP(K247,Inputs!$A$7:$G$16,3,FALSE),0),0)</f>
        <v>0</v>
      </c>
      <c r="R247" s="5">
        <f ca="1">IFERROR(IF(VLOOKUP(K247,Inputs!$A$20:$G$29,4,FALSE)="Base Increase",VLOOKUP(K247,Inputs!$A$7:$G$16,4,FALSE),0),0)</f>
        <v>0</v>
      </c>
      <c r="S247" s="5">
        <f ca="1">IFERROR(IF(H247=1,IF(VLOOKUP(K247,Inputs!$A$20:$G$29,5,FALSE)="Base Increase",VLOOKUP(K247,Inputs!$A$7:$G$16,5,FALSE),0),0),0)</f>
        <v>0</v>
      </c>
      <c r="T247" s="5">
        <f ca="1">IFERROR(IF(I247=1,IF(VLOOKUP(K247,Inputs!$A$20:$G$29,6,FALSE)="Base Increase",VLOOKUP(K247,Inputs!$A$7:$G$16,6,FALSE),0),0),0)</f>
        <v>0</v>
      </c>
      <c r="U247" s="5">
        <f ca="1">IFERROR(IF(J247=1,IF(VLOOKUP(K247,Inputs!$A$20:$G$29,7,FALSE)="Base Increase",VLOOKUP(K247,Inputs!$A$7:$G$16,7,FALSE),0),0),0)</f>
        <v>0</v>
      </c>
      <c r="V247" s="5">
        <f t="shared" ca="1" si="20"/>
        <v>0</v>
      </c>
      <c r="W247" s="5">
        <f t="shared" ca="1" si="21"/>
        <v>0</v>
      </c>
      <c r="X247" s="5">
        <f t="shared" ca="1" si="22"/>
        <v>0</v>
      </c>
      <c r="Y247" s="5">
        <f t="shared" ca="1" si="23"/>
        <v>0</v>
      </c>
      <c r="Z247" s="5">
        <f ca="1">IF(AND(K247&lt;=4,X247&gt;Inputs!$B$32),MAX(C247,Inputs!$B$32),X247)</f>
        <v>0</v>
      </c>
      <c r="AA247" s="5">
        <f ca="1">IF(AND(K247&lt;=4,Y247&gt;Inputs!$B$32),MAX(C247,Inputs!$B$32),Y247)</f>
        <v>0</v>
      </c>
      <c r="AB247" s="5">
        <f ca="1">IF(AND(K247&lt;=7,Z247&gt;Inputs!$B$33),MAX(C247,Inputs!$B$33),Z247)</f>
        <v>0</v>
      </c>
      <c r="AC247" s="5">
        <f ca="1">IF(Y247&gt;Inputs!$B$34,Inputs!$B$34,AA247)</f>
        <v>0</v>
      </c>
      <c r="AD247" s="5">
        <f ca="1">IF(AB247&gt;Inputs!$B$34,Inputs!$B$34,AB247)</f>
        <v>0</v>
      </c>
      <c r="AE247" s="5">
        <f ca="1">IF(AC247&gt;Inputs!$B$34,Inputs!$B$34,AC247)</f>
        <v>0</v>
      </c>
      <c r="AF247" s="11">
        <f ca="1">IF(AND(E247=1,G247=0),Inputs!$B$3,AD247)</f>
        <v>0</v>
      </c>
      <c r="AG247" s="11">
        <f ca="1">IF(AND(E247=1,G247=0),Inputs!$B$3,AE247)</f>
        <v>0</v>
      </c>
    </row>
    <row r="248" spans="1:33" x14ac:dyDescent="0.25">
      <c r="A248" s="1">
        <f>'Salary and Rating'!A249</f>
        <v>0</v>
      </c>
      <c r="B248" s="1">
        <f>'Salary and Rating'!B249</f>
        <v>0</v>
      </c>
      <c r="C248" s="13">
        <f ca="1">'2013-2014'!AF248</f>
        <v>0</v>
      </c>
      <c r="D248" s="44">
        <f ca="1">IF('2013-2014'!G248=0,0,'2013-2014'!D248+1)</f>
        <v>0</v>
      </c>
      <c r="E248" s="5">
        <f>'2012-2013'!E248</f>
        <v>0</v>
      </c>
      <c r="F248" s="42">
        <f ca="1">IF('Salary and Rating'!G249=1,VLOOKUP(D248,'Attrition Probabilities'!$A$5:$E$45,2,TRUE),IF('Salary and Rating'!G249=2,VLOOKUP(D248,'Attrition Probabilities'!$A$5:$E$45,3,TRUE),IF('Salary and Rating'!G249=3,VLOOKUP(D248,'Attrition Probabilities'!$A$5:$E$45,4,TRUE),IF('Salary and Rating'!G249=4,VLOOKUP(D248,'Attrition Probabilities'!$A$5:$E$45,5,TRUE),0))))</f>
        <v>0</v>
      </c>
      <c r="G248" s="5">
        <f t="shared" ca="1" si="18"/>
        <v>0</v>
      </c>
      <c r="H248" s="5">
        <f t="shared" ca="1" si="19"/>
        <v>0</v>
      </c>
      <c r="I248" s="5">
        <f ca="1">IF(E248=0,0,IF(RAND()&lt;'Demand Component Probability'!$B$4,1,0))</f>
        <v>0</v>
      </c>
      <c r="J248" s="5">
        <f ca="1">IF(E248=0,0,IF(RAND()&lt;'Demand Component Probability'!$B$6,1,0))</f>
        <v>0</v>
      </c>
      <c r="K248" s="5">
        <f ca="1">'Salary and Rating'!M249</f>
        <v>0</v>
      </c>
      <c r="L248" s="5">
        <f ca="1">IFERROR(IF(VLOOKUP(K248,Inputs!$A$20:$G$29,3,FALSE)="Stipend Award",VLOOKUP(K248,Inputs!$A$7:$G$16,3,FALSE),0),0)</f>
        <v>0</v>
      </c>
      <c r="M248" s="5">
        <f ca="1">IFERROR(IF(VLOOKUP(K248,Inputs!$A$20:$G$29,4,FALSE)="Stipend Award",VLOOKUP(K248,Inputs!$A$7:$G$16,4,FALSE),0),0)</f>
        <v>0</v>
      </c>
      <c r="N248" s="5">
        <f ca="1">IFERROR(IF(H248=1,IF(VLOOKUP(K248,Inputs!$A$20:$G$29,5,FALSE)="Stipend Award",VLOOKUP(K248,Inputs!$A$7:$G$16,5,FALSE),0),0),0)</f>
        <v>0</v>
      </c>
      <c r="O248" s="5">
        <f ca="1">IFERROR(IF(I248=1,IF(VLOOKUP(K248,Inputs!$A$20:$G$29,6,FALSE)="Stipend Award",VLOOKUP(K248,Inputs!$A$7:$G$16,6,FALSE),0),0),0)</f>
        <v>0</v>
      </c>
      <c r="P248" s="5">
        <f ca="1">IFERROR(IF(J248=1,IF(VLOOKUP(K248,Inputs!$A$20:$G$29,7,FALSE)="Stipend Award",VLOOKUP(K248,Inputs!$A$7:$G$16,7,FALSE),0),0),0)</f>
        <v>0</v>
      </c>
      <c r="Q248" s="5">
        <f ca="1">IFERROR(IF(VLOOKUP(K248,Inputs!$A$20:$G$29,3,FALSE)="Base Increase",VLOOKUP(K248,Inputs!$A$7:$G$16,3,FALSE),0),0)</f>
        <v>0</v>
      </c>
      <c r="R248" s="5">
        <f ca="1">IFERROR(IF(VLOOKUP(K248,Inputs!$A$20:$G$29,4,FALSE)="Base Increase",VLOOKUP(K248,Inputs!$A$7:$G$16,4,FALSE),0),0)</f>
        <v>0</v>
      </c>
      <c r="S248" s="5">
        <f ca="1">IFERROR(IF(H248=1,IF(VLOOKUP(K248,Inputs!$A$20:$G$29,5,FALSE)="Base Increase",VLOOKUP(K248,Inputs!$A$7:$G$16,5,FALSE),0),0),0)</f>
        <v>0</v>
      </c>
      <c r="T248" s="5">
        <f ca="1">IFERROR(IF(I248=1,IF(VLOOKUP(K248,Inputs!$A$20:$G$29,6,FALSE)="Base Increase",VLOOKUP(K248,Inputs!$A$7:$G$16,6,FALSE),0),0),0)</f>
        <v>0</v>
      </c>
      <c r="U248" s="5">
        <f ca="1">IFERROR(IF(J248=1,IF(VLOOKUP(K248,Inputs!$A$20:$G$29,7,FALSE)="Base Increase",VLOOKUP(K248,Inputs!$A$7:$G$16,7,FALSE),0),0),0)</f>
        <v>0</v>
      </c>
      <c r="V248" s="5">
        <f t="shared" ca="1" si="20"/>
        <v>0</v>
      </c>
      <c r="W248" s="5">
        <f t="shared" ca="1" si="21"/>
        <v>0</v>
      </c>
      <c r="X248" s="5">
        <f t="shared" ca="1" si="22"/>
        <v>0</v>
      </c>
      <c r="Y248" s="5">
        <f t="shared" ca="1" si="23"/>
        <v>0</v>
      </c>
      <c r="Z248" s="5">
        <f ca="1">IF(AND(K248&lt;=4,X248&gt;Inputs!$B$32),MAX(C248,Inputs!$B$32),X248)</f>
        <v>0</v>
      </c>
      <c r="AA248" s="5">
        <f ca="1">IF(AND(K248&lt;=4,Y248&gt;Inputs!$B$32),MAX(C248,Inputs!$B$32),Y248)</f>
        <v>0</v>
      </c>
      <c r="AB248" s="5">
        <f ca="1">IF(AND(K248&lt;=7,Z248&gt;Inputs!$B$33),MAX(C248,Inputs!$B$33),Z248)</f>
        <v>0</v>
      </c>
      <c r="AC248" s="5">
        <f ca="1">IF(Y248&gt;Inputs!$B$34,Inputs!$B$34,AA248)</f>
        <v>0</v>
      </c>
      <c r="AD248" s="5">
        <f ca="1">IF(AB248&gt;Inputs!$B$34,Inputs!$B$34,AB248)</f>
        <v>0</v>
      </c>
      <c r="AE248" s="5">
        <f ca="1">IF(AC248&gt;Inputs!$B$34,Inputs!$B$34,AC248)</f>
        <v>0</v>
      </c>
      <c r="AF248" s="11">
        <f ca="1">IF(AND(E248=1,G248=0),Inputs!$B$3,AD248)</f>
        <v>0</v>
      </c>
      <c r="AG248" s="11">
        <f ca="1">IF(AND(E248=1,G248=0),Inputs!$B$3,AE248)</f>
        <v>0</v>
      </c>
    </row>
    <row r="249" spans="1:33" x14ac:dyDescent="0.25">
      <c r="A249" s="1">
        <f>'Salary and Rating'!A250</f>
        <v>0</v>
      </c>
      <c r="B249" s="1">
        <f>'Salary and Rating'!B250</f>
        <v>0</v>
      </c>
      <c r="C249" s="13">
        <f ca="1">'2013-2014'!AF249</f>
        <v>0</v>
      </c>
      <c r="D249" s="44">
        <f ca="1">IF('2013-2014'!G249=0,0,'2013-2014'!D249+1)</f>
        <v>0</v>
      </c>
      <c r="E249" s="5">
        <f>'2012-2013'!E249</f>
        <v>0</v>
      </c>
      <c r="F249" s="42">
        <f ca="1">IF('Salary and Rating'!G250=1,VLOOKUP(D249,'Attrition Probabilities'!$A$5:$E$45,2,TRUE),IF('Salary and Rating'!G250=2,VLOOKUP(D249,'Attrition Probabilities'!$A$5:$E$45,3,TRUE),IF('Salary and Rating'!G250=3,VLOOKUP(D249,'Attrition Probabilities'!$A$5:$E$45,4,TRUE),IF('Salary and Rating'!G250=4,VLOOKUP(D249,'Attrition Probabilities'!$A$5:$E$45,5,TRUE),0))))</f>
        <v>0</v>
      </c>
      <c r="G249" s="5">
        <f t="shared" ca="1" si="18"/>
        <v>0</v>
      </c>
      <c r="H249" s="5">
        <f t="shared" ca="1" si="19"/>
        <v>0</v>
      </c>
      <c r="I249" s="5">
        <f ca="1">IF(E249=0,0,IF(RAND()&lt;'Demand Component Probability'!$B$4,1,0))</f>
        <v>0</v>
      </c>
      <c r="J249" s="5">
        <f ca="1">IF(E249=0,0,IF(RAND()&lt;'Demand Component Probability'!$B$6,1,0))</f>
        <v>0</v>
      </c>
      <c r="K249" s="5">
        <f ca="1">'Salary and Rating'!M250</f>
        <v>0</v>
      </c>
      <c r="L249" s="5">
        <f ca="1">IFERROR(IF(VLOOKUP(K249,Inputs!$A$20:$G$29,3,FALSE)="Stipend Award",VLOOKUP(K249,Inputs!$A$7:$G$16,3,FALSE),0),0)</f>
        <v>0</v>
      </c>
      <c r="M249" s="5">
        <f ca="1">IFERROR(IF(VLOOKUP(K249,Inputs!$A$20:$G$29,4,FALSE)="Stipend Award",VLOOKUP(K249,Inputs!$A$7:$G$16,4,FALSE),0),0)</f>
        <v>0</v>
      </c>
      <c r="N249" s="5">
        <f ca="1">IFERROR(IF(H249=1,IF(VLOOKUP(K249,Inputs!$A$20:$G$29,5,FALSE)="Stipend Award",VLOOKUP(K249,Inputs!$A$7:$G$16,5,FALSE),0),0),0)</f>
        <v>0</v>
      </c>
      <c r="O249" s="5">
        <f ca="1">IFERROR(IF(I249=1,IF(VLOOKUP(K249,Inputs!$A$20:$G$29,6,FALSE)="Stipend Award",VLOOKUP(K249,Inputs!$A$7:$G$16,6,FALSE),0),0),0)</f>
        <v>0</v>
      </c>
      <c r="P249" s="5">
        <f ca="1">IFERROR(IF(J249=1,IF(VLOOKUP(K249,Inputs!$A$20:$G$29,7,FALSE)="Stipend Award",VLOOKUP(K249,Inputs!$A$7:$G$16,7,FALSE),0),0),0)</f>
        <v>0</v>
      </c>
      <c r="Q249" s="5">
        <f ca="1">IFERROR(IF(VLOOKUP(K249,Inputs!$A$20:$G$29,3,FALSE)="Base Increase",VLOOKUP(K249,Inputs!$A$7:$G$16,3,FALSE),0),0)</f>
        <v>0</v>
      </c>
      <c r="R249" s="5">
        <f ca="1">IFERROR(IF(VLOOKUP(K249,Inputs!$A$20:$G$29,4,FALSE)="Base Increase",VLOOKUP(K249,Inputs!$A$7:$G$16,4,FALSE),0),0)</f>
        <v>0</v>
      </c>
      <c r="S249" s="5">
        <f ca="1">IFERROR(IF(H249=1,IF(VLOOKUP(K249,Inputs!$A$20:$G$29,5,FALSE)="Base Increase",VLOOKUP(K249,Inputs!$A$7:$G$16,5,FALSE),0),0),0)</f>
        <v>0</v>
      </c>
      <c r="T249" s="5">
        <f ca="1">IFERROR(IF(I249=1,IF(VLOOKUP(K249,Inputs!$A$20:$G$29,6,FALSE)="Base Increase",VLOOKUP(K249,Inputs!$A$7:$G$16,6,FALSE),0),0),0)</f>
        <v>0</v>
      </c>
      <c r="U249" s="5">
        <f ca="1">IFERROR(IF(J249=1,IF(VLOOKUP(K249,Inputs!$A$20:$G$29,7,FALSE)="Base Increase",VLOOKUP(K249,Inputs!$A$7:$G$16,7,FALSE),0),0),0)</f>
        <v>0</v>
      </c>
      <c r="V249" s="5">
        <f t="shared" ca="1" si="20"/>
        <v>0</v>
      </c>
      <c r="W249" s="5">
        <f t="shared" ca="1" si="21"/>
        <v>0</v>
      </c>
      <c r="X249" s="5">
        <f t="shared" ca="1" si="22"/>
        <v>0</v>
      </c>
      <c r="Y249" s="5">
        <f t="shared" ca="1" si="23"/>
        <v>0</v>
      </c>
      <c r="Z249" s="5">
        <f ca="1">IF(AND(K249&lt;=4,X249&gt;Inputs!$B$32),MAX(C249,Inputs!$B$32),X249)</f>
        <v>0</v>
      </c>
      <c r="AA249" s="5">
        <f ca="1">IF(AND(K249&lt;=4,Y249&gt;Inputs!$B$32),MAX(C249,Inputs!$B$32),Y249)</f>
        <v>0</v>
      </c>
      <c r="AB249" s="5">
        <f ca="1">IF(AND(K249&lt;=7,Z249&gt;Inputs!$B$33),MAX(C249,Inputs!$B$33),Z249)</f>
        <v>0</v>
      </c>
      <c r="AC249" s="5">
        <f ca="1">IF(Y249&gt;Inputs!$B$34,Inputs!$B$34,AA249)</f>
        <v>0</v>
      </c>
      <c r="AD249" s="5">
        <f ca="1">IF(AB249&gt;Inputs!$B$34,Inputs!$B$34,AB249)</f>
        <v>0</v>
      </c>
      <c r="AE249" s="5">
        <f ca="1">IF(AC249&gt;Inputs!$B$34,Inputs!$B$34,AC249)</f>
        <v>0</v>
      </c>
      <c r="AF249" s="11">
        <f ca="1">IF(AND(E249=1,G249=0),Inputs!$B$3,AD249)</f>
        <v>0</v>
      </c>
      <c r="AG249" s="11">
        <f ca="1">IF(AND(E249=1,G249=0),Inputs!$B$3,AE249)</f>
        <v>0</v>
      </c>
    </row>
    <row r="250" spans="1:33" x14ac:dyDescent="0.25">
      <c r="A250" s="1">
        <f>'Salary and Rating'!A251</f>
        <v>0</v>
      </c>
      <c r="B250" s="1">
        <f>'Salary and Rating'!B251</f>
        <v>0</v>
      </c>
      <c r="C250" s="13">
        <f ca="1">'2013-2014'!AF250</f>
        <v>0</v>
      </c>
      <c r="D250" s="44">
        <f ca="1">IF('2013-2014'!G250=0,0,'2013-2014'!D250+1)</f>
        <v>0</v>
      </c>
      <c r="E250" s="5">
        <f>'2012-2013'!E250</f>
        <v>0</v>
      </c>
      <c r="F250" s="42">
        <f ca="1">IF('Salary and Rating'!G251=1,VLOOKUP(D250,'Attrition Probabilities'!$A$5:$E$45,2,TRUE),IF('Salary and Rating'!G251=2,VLOOKUP(D250,'Attrition Probabilities'!$A$5:$E$45,3,TRUE),IF('Salary and Rating'!G251=3,VLOOKUP(D250,'Attrition Probabilities'!$A$5:$E$45,4,TRUE),IF('Salary and Rating'!G251=4,VLOOKUP(D250,'Attrition Probabilities'!$A$5:$E$45,5,TRUE),0))))</f>
        <v>0</v>
      </c>
      <c r="G250" s="5">
        <f t="shared" ca="1" si="18"/>
        <v>0</v>
      </c>
      <c r="H250" s="5">
        <f t="shared" ca="1" si="19"/>
        <v>0</v>
      </c>
      <c r="I250" s="5">
        <f ca="1">IF(E250=0,0,IF(RAND()&lt;'Demand Component Probability'!$B$4,1,0))</f>
        <v>0</v>
      </c>
      <c r="J250" s="5">
        <f ca="1">IF(E250=0,0,IF(RAND()&lt;'Demand Component Probability'!$B$6,1,0))</f>
        <v>0</v>
      </c>
      <c r="K250" s="5">
        <f ca="1">'Salary and Rating'!M251</f>
        <v>0</v>
      </c>
      <c r="L250" s="5">
        <f ca="1">IFERROR(IF(VLOOKUP(K250,Inputs!$A$20:$G$29,3,FALSE)="Stipend Award",VLOOKUP(K250,Inputs!$A$7:$G$16,3,FALSE),0),0)</f>
        <v>0</v>
      </c>
      <c r="M250" s="5">
        <f ca="1">IFERROR(IF(VLOOKUP(K250,Inputs!$A$20:$G$29,4,FALSE)="Stipend Award",VLOOKUP(K250,Inputs!$A$7:$G$16,4,FALSE),0),0)</f>
        <v>0</v>
      </c>
      <c r="N250" s="5">
        <f ca="1">IFERROR(IF(H250=1,IF(VLOOKUP(K250,Inputs!$A$20:$G$29,5,FALSE)="Stipend Award",VLOOKUP(K250,Inputs!$A$7:$G$16,5,FALSE),0),0),0)</f>
        <v>0</v>
      </c>
      <c r="O250" s="5">
        <f ca="1">IFERROR(IF(I250=1,IF(VLOOKUP(K250,Inputs!$A$20:$G$29,6,FALSE)="Stipend Award",VLOOKUP(K250,Inputs!$A$7:$G$16,6,FALSE),0),0),0)</f>
        <v>0</v>
      </c>
      <c r="P250" s="5">
        <f ca="1">IFERROR(IF(J250=1,IF(VLOOKUP(K250,Inputs!$A$20:$G$29,7,FALSE)="Stipend Award",VLOOKUP(K250,Inputs!$A$7:$G$16,7,FALSE),0),0),0)</f>
        <v>0</v>
      </c>
      <c r="Q250" s="5">
        <f ca="1">IFERROR(IF(VLOOKUP(K250,Inputs!$A$20:$G$29,3,FALSE)="Base Increase",VLOOKUP(K250,Inputs!$A$7:$G$16,3,FALSE),0),0)</f>
        <v>0</v>
      </c>
      <c r="R250" s="5">
        <f ca="1">IFERROR(IF(VLOOKUP(K250,Inputs!$A$20:$G$29,4,FALSE)="Base Increase",VLOOKUP(K250,Inputs!$A$7:$G$16,4,FALSE),0),0)</f>
        <v>0</v>
      </c>
      <c r="S250" s="5">
        <f ca="1">IFERROR(IF(H250=1,IF(VLOOKUP(K250,Inputs!$A$20:$G$29,5,FALSE)="Base Increase",VLOOKUP(K250,Inputs!$A$7:$G$16,5,FALSE),0),0),0)</f>
        <v>0</v>
      </c>
      <c r="T250" s="5">
        <f ca="1">IFERROR(IF(I250=1,IF(VLOOKUP(K250,Inputs!$A$20:$G$29,6,FALSE)="Base Increase",VLOOKUP(K250,Inputs!$A$7:$G$16,6,FALSE),0),0),0)</f>
        <v>0</v>
      </c>
      <c r="U250" s="5">
        <f ca="1">IFERROR(IF(J250=1,IF(VLOOKUP(K250,Inputs!$A$20:$G$29,7,FALSE)="Base Increase",VLOOKUP(K250,Inputs!$A$7:$G$16,7,FALSE),0),0),0)</f>
        <v>0</v>
      </c>
      <c r="V250" s="5">
        <f t="shared" ca="1" si="20"/>
        <v>0</v>
      </c>
      <c r="W250" s="5">
        <f t="shared" ca="1" si="21"/>
        <v>0</v>
      </c>
      <c r="X250" s="5">
        <f t="shared" ca="1" si="22"/>
        <v>0</v>
      </c>
      <c r="Y250" s="5">
        <f t="shared" ca="1" si="23"/>
        <v>0</v>
      </c>
      <c r="Z250" s="5">
        <f ca="1">IF(AND(K250&lt;=4,X250&gt;Inputs!$B$32),MAX(C250,Inputs!$B$32),X250)</f>
        <v>0</v>
      </c>
      <c r="AA250" s="5">
        <f ca="1">IF(AND(K250&lt;=4,Y250&gt;Inputs!$B$32),MAX(C250,Inputs!$B$32),Y250)</f>
        <v>0</v>
      </c>
      <c r="AB250" s="5">
        <f ca="1">IF(AND(K250&lt;=7,Z250&gt;Inputs!$B$33),MAX(C250,Inputs!$B$33),Z250)</f>
        <v>0</v>
      </c>
      <c r="AC250" s="5">
        <f ca="1">IF(Y250&gt;Inputs!$B$34,Inputs!$B$34,AA250)</f>
        <v>0</v>
      </c>
      <c r="AD250" s="5">
        <f ca="1">IF(AB250&gt;Inputs!$B$34,Inputs!$B$34,AB250)</f>
        <v>0</v>
      </c>
      <c r="AE250" s="5">
        <f ca="1">IF(AC250&gt;Inputs!$B$34,Inputs!$B$34,AC250)</f>
        <v>0</v>
      </c>
      <c r="AF250" s="11">
        <f ca="1">IF(AND(E250=1,G250=0),Inputs!$B$3,AD250)</f>
        <v>0</v>
      </c>
      <c r="AG250" s="11">
        <f ca="1">IF(AND(E250=1,G250=0),Inputs!$B$3,AE250)</f>
        <v>0</v>
      </c>
    </row>
    <row r="251" spans="1:33" x14ac:dyDescent="0.25">
      <c r="A251" s="1">
        <f>'Salary and Rating'!A252</f>
        <v>0</v>
      </c>
      <c r="B251" s="1">
        <f>'Salary and Rating'!B252</f>
        <v>0</v>
      </c>
      <c r="C251" s="13">
        <f ca="1">'2013-2014'!AF251</f>
        <v>0</v>
      </c>
      <c r="D251" s="44">
        <f ca="1">IF('2013-2014'!G251=0,0,'2013-2014'!D251+1)</f>
        <v>0</v>
      </c>
      <c r="E251" s="5">
        <f>'2012-2013'!E251</f>
        <v>0</v>
      </c>
      <c r="F251" s="42">
        <f ca="1">IF('Salary and Rating'!G252=1,VLOOKUP(D251,'Attrition Probabilities'!$A$5:$E$45,2,TRUE),IF('Salary and Rating'!G252=2,VLOOKUP(D251,'Attrition Probabilities'!$A$5:$E$45,3,TRUE),IF('Salary and Rating'!G252=3,VLOOKUP(D251,'Attrition Probabilities'!$A$5:$E$45,4,TRUE),IF('Salary and Rating'!G252=4,VLOOKUP(D251,'Attrition Probabilities'!$A$5:$E$45,5,TRUE),0))))</f>
        <v>0</v>
      </c>
      <c r="G251" s="5">
        <f t="shared" ca="1" si="18"/>
        <v>0</v>
      </c>
      <c r="H251" s="5">
        <f t="shared" ca="1" si="19"/>
        <v>0</v>
      </c>
      <c r="I251" s="5">
        <f ca="1">IF(E251=0,0,IF(RAND()&lt;'Demand Component Probability'!$B$4,1,0))</f>
        <v>0</v>
      </c>
      <c r="J251" s="5">
        <f ca="1">IF(E251=0,0,IF(RAND()&lt;'Demand Component Probability'!$B$6,1,0))</f>
        <v>0</v>
      </c>
      <c r="K251" s="5">
        <f ca="1">'Salary and Rating'!M252</f>
        <v>0</v>
      </c>
      <c r="L251" s="5">
        <f ca="1">IFERROR(IF(VLOOKUP(K251,Inputs!$A$20:$G$29,3,FALSE)="Stipend Award",VLOOKUP(K251,Inputs!$A$7:$G$16,3,FALSE),0),0)</f>
        <v>0</v>
      </c>
      <c r="M251" s="5">
        <f ca="1">IFERROR(IF(VLOOKUP(K251,Inputs!$A$20:$G$29,4,FALSE)="Stipend Award",VLOOKUP(K251,Inputs!$A$7:$G$16,4,FALSE),0),0)</f>
        <v>0</v>
      </c>
      <c r="N251" s="5">
        <f ca="1">IFERROR(IF(H251=1,IF(VLOOKUP(K251,Inputs!$A$20:$G$29,5,FALSE)="Stipend Award",VLOOKUP(K251,Inputs!$A$7:$G$16,5,FALSE),0),0),0)</f>
        <v>0</v>
      </c>
      <c r="O251" s="5">
        <f ca="1">IFERROR(IF(I251=1,IF(VLOOKUP(K251,Inputs!$A$20:$G$29,6,FALSE)="Stipend Award",VLOOKUP(K251,Inputs!$A$7:$G$16,6,FALSE),0),0),0)</f>
        <v>0</v>
      </c>
      <c r="P251" s="5">
        <f ca="1">IFERROR(IF(J251=1,IF(VLOOKUP(K251,Inputs!$A$20:$G$29,7,FALSE)="Stipend Award",VLOOKUP(K251,Inputs!$A$7:$G$16,7,FALSE),0),0),0)</f>
        <v>0</v>
      </c>
      <c r="Q251" s="5">
        <f ca="1">IFERROR(IF(VLOOKUP(K251,Inputs!$A$20:$G$29,3,FALSE)="Base Increase",VLOOKUP(K251,Inputs!$A$7:$G$16,3,FALSE),0),0)</f>
        <v>0</v>
      </c>
      <c r="R251" s="5">
        <f ca="1">IFERROR(IF(VLOOKUP(K251,Inputs!$A$20:$G$29,4,FALSE)="Base Increase",VLOOKUP(K251,Inputs!$A$7:$G$16,4,FALSE),0),0)</f>
        <v>0</v>
      </c>
      <c r="S251" s="5">
        <f ca="1">IFERROR(IF(H251=1,IF(VLOOKUP(K251,Inputs!$A$20:$G$29,5,FALSE)="Base Increase",VLOOKUP(K251,Inputs!$A$7:$G$16,5,FALSE),0),0),0)</f>
        <v>0</v>
      </c>
      <c r="T251" s="5">
        <f ca="1">IFERROR(IF(I251=1,IF(VLOOKUP(K251,Inputs!$A$20:$G$29,6,FALSE)="Base Increase",VLOOKUP(K251,Inputs!$A$7:$G$16,6,FALSE),0),0),0)</f>
        <v>0</v>
      </c>
      <c r="U251" s="5">
        <f ca="1">IFERROR(IF(J251=1,IF(VLOOKUP(K251,Inputs!$A$20:$G$29,7,FALSE)="Base Increase",VLOOKUP(K251,Inputs!$A$7:$G$16,7,FALSE),0),0),0)</f>
        <v>0</v>
      </c>
      <c r="V251" s="5">
        <f t="shared" ca="1" si="20"/>
        <v>0</v>
      </c>
      <c r="W251" s="5">
        <f t="shared" ca="1" si="21"/>
        <v>0</v>
      </c>
      <c r="X251" s="5">
        <f t="shared" ca="1" si="22"/>
        <v>0</v>
      </c>
      <c r="Y251" s="5">
        <f t="shared" ca="1" si="23"/>
        <v>0</v>
      </c>
      <c r="Z251" s="5">
        <f ca="1">IF(AND(K251&lt;=4,X251&gt;Inputs!$B$32),MAX(C251,Inputs!$B$32),X251)</f>
        <v>0</v>
      </c>
      <c r="AA251" s="5">
        <f ca="1">IF(AND(K251&lt;=4,Y251&gt;Inputs!$B$32),MAX(C251,Inputs!$B$32),Y251)</f>
        <v>0</v>
      </c>
      <c r="AB251" s="5">
        <f ca="1">IF(AND(K251&lt;=7,Z251&gt;Inputs!$B$33),MAX(C251,Inputs!$B$33),Z251)</f>
        <v>0</v>
      </c>
      <c r="AC251" s="5">
        <f ca="1">IF(Y251&gt;Inputs!$B$34,Inputs!$B$34,AA251)</f>
        <v>0</v>
      </c>
      <c r="AD251" s="5">
        <f ca="1">IF(AB251&gt;Inputs!$B$34,Inputs!$B$34,AB251)</f>
        <v>0</v>
      </c>
      <c r="AE251" s="5">
        <f ca="1">IF(AC251&gt;Inputs!$B$34,Inputs!$B$34,AC251)</f>
        <v>0</v>
      </c>
      <c r="AF251" s="11">
        <f ca="1">IF(AND(E251=1,G251=0),Inputs!$B$3,AD251)</f>
        <v>0</v>
      </c>
      <c r="AG251" s="11">
        <f ca="1">IF(AND(E251=1,G251=0),Inputs!$B$3,AE251)</f>
        <v>0</v>
      </c>
    </row>
    <row r="252" spans="1:33" x14ac:dyDescent="0.25">
      <c r="A252" s="1">
        <f>'Salary and Rating'!A253</f>
        <v>0</v>
      </c>
      <c r="B252" s="1">
        <f>'Salary and Rating'!B253</f>
        <v>0</v>
      </c>
      <c r="C252" s="13">
        <f ca="1">'2013-2014'!AF252</f>
        <v>0</v>
      </c>
      <c r="D252" s="44">
        <f ca="1">IF('2013-2014'!G252=0,0,'2013-2014'!D252+1)</f>
        <v>0</v>
      </c>
      <c r="E252" s="5">
        <f>'2012-2013'!E252</f>
        <v>0</v>
      </c>
      <c r="F252" s="42">
        <f ca="1">IF('Salary and Rating'!G253=1,VLOOKUP(D252,'Attrition Probabilities'!$A$5:$E$45,2,TRUE),IF('Salary and Rating'!G253=2,VLOOKUP(D252,'Attrition Probabilities'!$A$5:$E$45,3,TRUE),IF('Salary and Rating'!G253=3,VLOOKUP(D252,'Attrition Probabilities'!$A$5:$E$45,4,TRUE),IF('Salary and Rating'!G253=4,VLOOKUP(D252,'Attrition Probabilities'!$A$5:$E$45,5,TRUE),0))))</f>
        <v>0</v>
      </c>
      <c r="G252" s="5">
        <f t="shared" ca="1" si="18"/>
        <v>0</v>
      </c>
      <c r="H252" s="5">
        <f t="shared" ca="1" si="19"/>
        <v>0</v>
      </c>
      <c r="I252" s="5">
        <f ca="1">IF(E252=0,0,IF(RAND()&lt;'Demand Component Probability'!$B$4,1,0))</f>
        <v>0</v>
      </c>
      <c r="J252" s="5">
        <f ca="1">IF(E252=0,0,IF(RAND()&lt;'Demand Component Probability'!$B$6,1,0))</f>
        <v>0</v>
      </c>
      <c r="K252" s="5">
        <f ca="1">'Salary and Rating'!M253</f>
        <v>0</v>
      </c>
      <c r="L252" s="5">
        <f ca="1">IFERROR(IF(VLOOKUP(K252,Inputs!$A$20:$G$29,3,FALSE)="Stipend Award",VLOOKUP(K252,Inputs!$A$7:$G$16,3,FALSE),0),0)</f>
        <v>0</v>
      </c>
      <c r="M252" s="5">
        <f ca="1">IFERROR(IF(VLOOKUP(K252,Inputs!$A$20:$G$29,4,FALSE)="Stipend Award",VLOOKUP(K252,Inputs!$A$7:$G$16,4,FALSE),0),0)</f>
        <v>0</v>
      </c>
      <c r="N252" s="5">
        <f ca="1">IFERROR(IF(H252=1,IF(VLOOKUP(K252,Inputs!$A$20:$G$29,5,FALSE)="Stipend Award",VLOOKUP(K252,Inputs!$A$7:$G$16,5,FALSE),0),0),0)</f>
        <v>0</v>
      </c>
      <c r="O252" s="5">
        <f ca="1">IFERROR(IF(I252=1,IF(VLOOKUP(K252,Inputs!$A$20:$G$29,6,FALSE)="Stipend Award",VLOOKUP(K252,Inputs!$A$7:$G$16,6,FALSE),0),0),0)</f>
        <v>0</v>
      </c>
      <c r="P252" s="5">
        <f ca="1">IFERROR(IF(J252=1,IF(VLOOKUP(K252,Inputs!$A$20:$G$29,7,FALSE)="Stipend Award",VLOOKUP(K252,Inputs!$A$7:$G$16,7,FALSE),0),0),0)</f>
        <v>0</v>
      </c>
      <c r="Q252" s="5">
        <f ca="1">IFERROR(IF(VLOOKUP(K252,Inputs!$A$20:$G$29,3,FALSE)="Base Increase",VLOOKUP(K252,Inputs!$A$7:$G$16,3,FALSE),0),0)</f>
        <v>0</v>
      </c>
      <c r="R252" s="5">
        <f ca="1">IFERROR(IF(VLOOKUP(K252,Inputs!$A$20:$G$29,4,FALSE)="Base Increase",VLOOKUP(K252,Inputs!$A$7:$G$16,4,FALSE),0),0)</f>
        <v>0</v>
      </c>
      <c r="S252" s="5">
        <f ca="1">IFERROR(IF(H252=1,IF(VLOOKUP(K252,Inputs!$A$20:$G$29,5,FALSE)="Base Increase",VLOOKUP(K252,Inputs!$A$7:$G$16,5,FALSE),0),0),0)</f>
        <v>0</v>
      </c>
      <c r="T252" s="5">
        <f ca="1">IFERROR(IF(I252=1,IF(VLOOKUP(K252,Inputs!$A$20:$G$29,6,FALSE)="Base Increase",VLOOKUP(K252,Inputs!$A$7:$G$16,6,FALSE),0),0),0)</f>
        <v>0</v>
      </c>
      <c r="U252" s="5">
        <f ca="1">IFERROR(IF(J252=1,IF(VLOOKUP(K252,Inputs!$A$20:$G$29,7,FALSE)="Base Increase",VLOOKUP(K252,Inputs!$A$7:$G$16,7,FALSE),0),0),0)</f>
        <v>0</v>
      </c>
      <c r="V252" s="5">
        <f t="shared" ca="1" si="20"/>
        <v>0</v>
      </c>
      <c r="W252" s="5">
        <f t="shared" ca="1" si="21"/>
        <v>0</v>
      </c>
      <c r="X252" s="5">
        <f t="shared" ca="1" si="22"/>
        <v>0</v>
      </c>
      <c r="Y252" s="5">
        <f t="shared" ca="1" si="23"/>
        <v>0</v>
      </c>
      <c r="Z252" s="5">
        <f ca="1">IF(AND(K252&lt;=4,X252&gt;Inputs!$B$32),MAX(C252,Inputs!$B$32),X252)</f>
        <v>0</v>
      </c>
      <c r="AA252" s="5">
        <f ca="1">IF(AND(K252&lt;=4,Y252&gt;Inputs!$B$32),MAX(C252,Inputs!$B$32),Y252)</f>
        <v>0</v>
      </c>
      <c r="AB252" s="5">
        <f ca="1">IF(AND(K252&lt;=7,Z252&gt;Inputs!$B$33),MAX(C252,Inputs!$B$33),Z252)</f>
        <v>0</v>
      </c>
      <c r="AC252" s="5">
        <f ca="1">IF(Y252&gt;Inputs!$B$34,Inputs!$B$34,AA252)</f>
        <v>0</v>
      </c>
      <c r="AD252" s="5">
        <f ca="1">IF(AB252&gt;Inputs!$B$34,Inputs!$B$34,AB252)</f>
        <v>0</v>
      </c>
      <c r="AE252" s="5">
        <f ca="1">IF(AC252&gt;Inputs!$B$34,Inputs!$B$34,AC252)</f>
        <v>0</v>
      </c>
      <c r="AF252" s="11">
        <f ca="1">IF(AND(E252=1,G252=0),Inputs!$B$3,AD252)</f>
        <v>0</v>
      </c>
      <c r="AG252" s="11">
        <f ca="1">IF(AND(E252=1,G252=0),Inputs!$B$3,AE252)</f>
        <v>0</v>
      </c>
    </row>
    <row r="253" spans="1:33" x14ac:dyDescent="0.25">
      <c r="A253" s="1">
        <f>'Salary and Rating'!A254</f>
        <v>0</v>
      </c>
      <c r="B253" s="1">
        <f>'Salary and Rating'!B254</f>
        <v>0</v>
      </c>
      <c r="C253" s="13">
        <f ca="1">'2013-2014'!AF253</f>
        <v>0</v>
      </c>
      <c r="D253" s="44">
        <f ca="1">IF('2013-2014'!G253=0,0,'2013-2014'!D253+1)</f>
        <v>0</v>
      </c>
      <c r="E253" s="5">
        <f>'2012-2013'!E253</f>
        <v>0</v>
      </c>
      <c r="F253" s="42">
        <f ca="1">IF('Salary and Rating'!G254=1,VLOOKUP(D253,'Attrition Probabilities'!$A$5:$E$45,2,TRUE),IF('Salary and Rating'!G254=2,VLOOKUP(D253,'Attrition Probabilities'!$A$5:$E$45,3,TRUE),IF('Salary and Rating'!G254=3,VLOOKUP(D253,'Attrition Probabilities'!$A$5:$E$45,4,TRUE),IF('Salary and Rating'!G254=4,VLOOKUP(D253,'Attrition Probabilities'!$A$5:$E$45,5,TRUE),0))))</f>
        <v>0</v>
      </c>
      <c r="G253" s="5">
        <f t="shared" ca="1" si="18"/>
        <v>0</v>
      </c>
      <c r="H253" s="5">
        <f t="shared" ca="1" si="19"/>
        <v>0</v>
      </c>
      <c r="I253" s="5">
        <f ca="1">IF(E253=0,0,IF(RAND()&lt;'Demand Component Probability'!$B$4,1,0))</f>
        <v>0</v>
      </c>
      <c r="J253" s="5">
        <f ca="1">IF(E253=0,0,IF(RAND()&lt;'Demand Component Probability'!$B$6,1,0))</f>
        <v>0</v>
      </c>
      <c r="K253" s="5">
        <f ca="1">'Salary and Rating'!M254</f>
        <v>0</v>
      </c>
      <c r="L253" s="5">
        <f ca="1">IFERROR(IF(VLOOKUP(K253,Inputs!$A$20:$G$29,3,FALSE)="Stipend Award",VLOOKUP(K253,Inputs!$A$7:$G$16,3,FALSE),0),0)</f>
        <v>0</v>
      </c>
      <c r="M253" s="5">
        <f ca="1">IFERROR(IF(VLOOKUP(K253,Inputs!$A$20:$G$29,4,FALSE)="Stipend Award",VLOOKUP(K253,Inputs!$A$7:$G$16,4,FALSE),0),0)</f>
        <v>0</v>
      </c>
      <c r="N253" s="5">
        <f ca="1">IFERROR(IF(H253=1,IF(VLOOKUP(K253,Inputs!$A$20:$G$29,5,FALSE)="Stipend Award",VLOOKUP(K253,Inputs!$A$7:$G$16,5,FALSE),0),0),0)</f>
        <v>0</v>
      </c>
      <c r="O253" s="5">
        <f ca="1">IFERROR(IF(I253=1,IF(VLOOKUP(K253,Inputs!$A$20:$G$29,6,FALSE)="Stipend Award",VLOOKUP(K253,Inputs!$A$7:$G$16,6,FALSE),0),0),0)</f>
        <v>0</v>
      </c>
      <c r="P253" s="5">
        <f ca="1">IFERROR(IF(J253=1,IF(VLOOKUP(K253,Inputs!$A$20:$G$29,7,FALSE)="Stipend Award",VLOOKUP(K253,Inputs!$A$7:$G$16,7,FALSE),0),0),0)</f>
        <v>0</v>
      </c>
      <c r="Q253" s="5">
        <f ca="1">IFERROR(IF(VLOOKUP(K253,Inputs!$A$20:$G$29,3,FALSE)="Base Increase",VLOOKUP(K253,Inputs!$A$7:$G$16,3,FALSE),0),0)</f>
        <v>0</v>
      </c>
      <c r="R253" s="5">
        <f ca="1">IFERROR(IF(VLOOKUP(K253,Inputs!$A$20:$G$29,4,FALSE)="Base Increase",VLOOKUP(K253,Inputs!$A$7:$G$16,4,FALSE),0),0)</f>
        <v>0</v>
      </c>
      <c r="S253" s="5">
        <f ca="1">IFERROR(IF(H253=1,IF(VLOOKUP(K253,Inputs!$A$20:$G$29,5,FALSE)="Base Increase",VLOOKUP(K253,Inputs!$A$7:$G$16,5,FALSE),0),0),0)</f>
        <v>0</v>
      </c>
      <c r="T253" s="5">
        <f ca="1">IFERROR(IF(I253=1,IF(VLOOKUP(K253,Inputs!$A$20:$G$29,6,FALSE)="Base Increase",VLOOKUP(K253,Inputs!$A$7:$G$16,6,FALSE),0),0),0)</f>
        <v>0</v>
      </c>
      <c r="U253" s="5">
        <f ca="1">IFERROR(IF(J253=1,IF(VLOOKUP(K253,Inputs!$A$20:$G$29,7,FALSE)="Base Increase",VLOOKUP(K253,Inputs!$A$7:$G$16,7,FALSE),0),0),0)</f>
        <v>0</v>
      </c>
      <c r="V253" s="5">
        <f t="shared" ca="1" si="20"/>
        <v>0</v>
      </c>
      <c r="W253" s="5">
        <f t="shared" ca="1" si="21"/>
        <v>0</v>
      </c>
      <c r="X253" s="5">
        <f t="shared" ca="1" si="22"/>
        <v>0</v>
      </c>
      <c r="Y253" s="5">
        <f t="shared" ca="1" si="23"/>
        <v>0</v>
      </c>
      <c r="Z253" s="5">
        <f ca="1">IF(AND(K253&lt;=4,X253&gt;Inputs!$B$32),MAX(C253,Inputs!$B$32),X253)</f>
        <v>0</v>
      </c>
      <c r="AA253" s="5">
        <f ca="1">IF(AND(K253&lt;=4,Y253&gt;Inputs!$B$32),MAX(C253,Inputs!$B$32),Y253)</f>
        <v>0</v>
      </c>
      <c r="AB253" s="5">
        <f ca="1">IF(AND(K253&lt;=7,Z253&gt;Inputs!$B$33),MAX(C253,Inputs!$B$33),Z253)</f>
        <v>0</v>
      </c>
      <c r="AC253" s="5">
        <f ca="1">IF(Y253&gt;Inputs!$B$34,Inputs!$B$34,AA253)</f>
        <v>0</v>
      </c>
      <c r="AD253" s="5">
        <f ca="1">IF(AB253&gt;Inputs!$B$34,Inputs!$B$34,AB253)</f>
        <v>0</v>
      </c>
      <c r="AE253" s="5">
        <f ca="1">IF(AC253&gt;Inputs!$B$34,Inputs!$B$34,AC253)</f>
        <v>0</v>
      </c>
      <c r="AF253" s="11">
        <f ca="1">IF(AND(E253=1,G253=0),Inputs!$B$3,AD253)</f>
        <v>0</v>
      </c>
      <c r="AG253" s="11">
        <f ca="1">IF(AND(E253=1,G253=0),Inputs!$B$3,AE253)</f>
        <v>0</v>
      </c>
    </row>
    <row r="254" spans="1:33" x14ac:dyDescent="0.25">
      <c r="A254" s="1">
        <f>'Salary and Rating'!A255</f>
        <v>0</v>
      </c>
      <c r="B254" s="1">
        <f>'Salary and Rating'!B255</f>
        <v>0</v>
      </c>
      <c r="C254" s="13">
        <f ca="1">'2013-2014'!AF254</f>
        <v>0</v>
      </c>
      <c r="D254" s="44">
        <f ca="1">IF('2013-2014'!G254=0,0,'2013-2014'!D254+1)</f>
        <v>0</v>
      </c>
      <c r="E254" s="5">
        <f>'2012-2013'!E254</f>
        <v>0</v>
      </c>
      <c r="F254" s="42">
        <f ca="1">IF('Salary and Rating'!G255=1,VLOOKUP(D254,'Attrition Probabilities'!$A$5:$E$45,2,TRUE),IF('Salary and Rating'!G255=2,VLOOKUP(D254,'Attrition Probabilities'!$A$5:$E$45,3,TRUE),IF('Salary and Rating'!G255=3,VLOOKUP(D254,'Attrition Probabilities'!$A$5:$E$45,4,TRUE),IF('Salary and Rating'!G255=4,VLOOKUP(D254,'Attrition Probabilities'!$A$5:$E$45,5,TRUE),0))))</f>
        <v>0</v>
      </c>
      <c r="G254" s="5">
        <f t="shared" ca="1" si="18"/>
        <v>0</v>
      </c>
      <c r="H254" s="5">
        <f t="shared" ca="1" si="19"/>
        <v>0</v>
      </c>
      <c r="I254" s="5">
        <f ca="1">IF(E254=0,0,IF(RAND()&lt;'Demand Component Probability'!$B$4,1,0))</f>
        <v>0</v>
      </c>
      <c r="J254" s="5">
        <f ca="1">IF(E254=0,0,IF(RAND()&lt;'Demand Component Probability'!$B$6,1,0))</f>
        <v>0</v>
      </c>
      <c r="K254" s="5">
        <f ca="1">'Salary and Rating'!M255</f>
        <v>0</v>
      </c>
      <c r="L254" s="5">
        <f ca="1">IFERROR(IF(VLOOKUP(K254,Inputs!$A$20:$G$29,3,FALSE)="Stipend Award",VLOOKUP(K254,Inputs!$A$7:$G$16,3,FALSE),0),0)</f>
        <v>0</v>
      </c>
      <c r="M254" s="5">
        <f ca="1">IFERROR(IF(VLOOKUP(K254,Inputs!$A$20:$G$29,4,FALSE)="Stipend Award",VLOOKUP(K254,Inputs!$A$7:$G$16,4,FALSE),0),0)</f>
        <v>0</v>
      </c>
      <c r="N254" s="5">
        <f ca="1">IFERROR(IF(H254=1,IF(VLOOKUP(K254,Inputs!$A$20:$G$29,5,FALSE)="Stipend Award",VLOOKUP(K254,Inputs!$A$7:$G$16,5,FALSE),0),0),0)</f>
        <v>0</v>
      </c>
      <c r="O254" s="5">
        <f ca="1">IFERROR(IF(I254=1,IF(VLOOKUP(K254,Inputs!$A$20:$G$29,6,FALSE)="Stipend Award",VLOOKUP(K254,Inputs!$A$7:$G$16,6,FALSE),0),0),0)</f>
        <v>0</v>
      </c>
      <c r="P254" s="5">
        <f ca="1">IFERROR(IF(J254=1,IF(VLOOKUP(K254,Inputs!$A$20:$G$29,7,FALSE)="Stipend Award",VLOOKUP(K254,Inputs!$A$7:$G$16,7,FALSE),0),0),0)</f>
        <v>0</v>
      </c>
      <c r="Q254" s="5">
        <f ca="1">IFERROR(IF(VLOOKUP(K254,Inputs!$A$20:$G$29,3,FALSE)="Base Increase",VLOOKUP(K254,Inputs!$A$7:$G$16,3,FALSE),0),0)</f>
        <v>0</v>
      </c>
      <c r="R254" s="5">
        <f ca="1">IFERROR(IF(VLOOKUP(K254,Inputs!$A$20:$G$29,4,FALSE)="Base Increase",VLOOKUP(K254,Inputs!$A$7:$G$16,4,FALSE),0),0)</f>
        <v>0</v>
      </c>
      <c r="S254" s="5">
        <f ca="1">IFERROR(IF(H254=1,IF(VLOOKUP(K254,Inputs!$A$20:$G$29,5,FALSE)="Base Increase",VLOOKUP(K254,Inputs!$A$7:$G$16,5,FALSE),0),0),0)</f>
        <v>0</v>
      </c>
      <c r="T254" s="5">
        <f ca="1">IFERROR(IF(I254=1,IF(VLOOKUP(K254,Inputs!$A$20:$G$29,6,FALSE)="Base Increase",VLOOKUP(K254,Inputs!$A$7:$G$16,6,FALSE),0),0),0)</f>
        <v>0</v>
      </c>
      <c r="U254" s="5">
        <f ca="1">IFERROR(IF(J254=1,IF(VLOOKUP(K254,Inputs!$A$20:$G$29,7,FALSE)="Base Increase",VLOOKUP(K254,Inputs!$A$7:$G$16,7,FALSE),0),0),0)</f>
        <v>0</v>
      </c>
      <c r="V254" s="5">
        <f t="shared" ca="1" si="20"/>
        <v>0</v>
      </c>
      <c r="W254" s="5">
        <f t="shared" ca="1" si="21"/>
        <v>0</v>
      </c>
      <c r="X254" s="5">
        <f t="shared" ca="1" si="22"/>
        <v>0</v>
      </c>
      <c r="Y254" s="5">
        <f t="shared" ca="1" si="23"/>
        <v>0</v>
      </c>
      <c r="Z254" s="5">
        <f ca="1">IF(AND(K254&lt;=4,X254&gt;Inputs!$B$32),MAX(C254,Inputs!$B$32),X254)</f>
        <v>0</v>
      </c>
      <c r="AA254" s="5">
        <f ca="1">IF(AND(K254&lt;=4,Y254&gt;Inputs!$B$32),MAX(C254,Inputs!$B$32),Y254)</f>
        <v>0</v>
      </c>
      <c r="AB254" s="5">
        <f ca="1">IF(AND(K254&lt;=7,Z254&gt;Inputs!$B$33),MAX(C254,Inputs!$B$33),Z254)</f>
        <v>0</v>
      </c>
      <c r="AC254" s="5">
        <f ca="1">IF(Y254&gt;Inputs!$B$34,Inputs!$B$34,AA254)</f>
        <v>0</v>
      </c>
      <c r="AD254" s="5">
        <f ca="1">IF(AB254&gt;Inputs!$B$34,Inputs!$B$34,AB254)</f>
        <v>0</v>
      </c>
      <c r="AE254" s="5">
        <f ca="1">IF(AC254&gt;Inputs!$B$34,Inputs!$B$34,AC254)</f>
        <v>0</v>
      </c>
      <c r="AF254" s="11">
        <f ca="1">IF(AND(E254=1,G254=0),Inputs!$B$3,AD254)</f>
        <v>0</v>
      </c>
      <c r="AG254" s="11">
        <f ca="1">IF(AND(E254=1,G254=0),Inputs!$B$3,AE254)</f>
        <v>0</v>
      </c>
    </row>
    <row r="255" spans="1:33" x14ac:dyDescent="0.25">
      <c r="A255" s="1">
        <f>'Salary and Rating'!A256</f>
        <v>0</v>
      </c>
      <c r="B255" s="1">
        <f>'Salary and Rating'!B256</f>
        <v>0</v>
      </c>
      <c r="C255" s="13">
        <f ca="1">'2013-2014'!AF255</f>
        <v>0</v>
      </c>
      <c r="D255" s="44">
        <f ca="1">IF('2013-2014'!G255=0,0,'2013-2014'!D255+1)</f>
        <v>0</v>
      </c>
      <c r="E255" s="5">
        <f>'2012-2013'!E255</f>
        <v>0</v>
      </c>
      <c r="F255" s="42">
        <f ca="1">IF('Salary and Rating'!G256=1,VLOOKUP(D255,'Attrition Probabilities'!$A$5:$E$45,2,TRUE),IF('Salary and Rating'!G256=2,VLOOKUP(D255,'Attrition Probabilities'!$A$5:$E$45,3,TRUE),IF('Salary and Rating'!G256=3,VLOOKUP(D255,'Attrition Probabilities'!$A$5:$E$45,4,TRUE),IF('Salary and Rating'!G256=4,VLOOKUP(D255,'Attrition Probabilities'!$A$5:$E$45,5,TRUE),0))))</f>
        <v>0</v>
      </c>
      <c r="G255" s="5">
        <f t="shared" ca="1" si="18"/>
        <v>0</v>
      </c>
      <c r="H255" s="5">
        <f t="shared" ca="1" si="19"/>
        <v>0</v>
      </c>
      <c r="I255" s="5">
        <f ca="1">IF(E255=0,0,IF(RAND()&lt;'Demand Component Probability'!$B$4,1,0))</f>
        <v>0</v>
      </c>
      <c r="J255" s="5">
        <f ca="1">IF(E255=0,0,IF(RAND()&lt;'Demand Component Probability'!$B$6,1,0))</f>
        <v>0</v>
      </c>
      <c r="K255" s="5">
        <f ca="1">'Salary and Rating'!M256</f>
        <v>0</v>
      </c>
      <c r="L255" s="5">
        <f ca="1">IFERROR(IF(VLOOKUP(K255,Inputs!$A$20:$G$29,3,FALSE)="Stipend Award",VLOOKUP(K255,Inputs!$A$7:$G$16,3,FALSE),0),0)</f>
        <v>0</v>
      </c>
      <c r="M255" s="5">
        <f ca="1">IFERROR(IF(VLOOKUP(K255,Inputs!$A$20:$G$29,4,FALSE)="Stipend Award",VLOOKUP(K255,Inputs!$A$7:$G$16,4,FALSE),0),0)</f>
        <v>0</v>
      </c>
      <c r="N255" s="5">
        <f ca="1">IFERROR(IF(H255=1,IF(VLOOKUP(K255,Inputs!$A$20:$G$29,5,FALSE)="Stipend Award",VLOOKUP(K255,Inputs!$A$7:$G$16,5,FALSE),0),0),0)</f>
        <v>0</v>
      </c>
      <c r="O255" s="5">
        <f ca="1">IFERROR(IF(I255=1,IF(VLOOKUP(K255,Inputs!$A$20:$G$29,6,FALSE)="Stipend Award",VLOOKUP(K255,Inputs!$A$7:$G$16,6,FALSE),0),0),0)</f>
        <v>0</v>
      </c>
      <c r="P255" s="5">
        <f ca="1">IFERROR(IF(J255=1,IF(VLOOKUP(K255,Inputs!$A$20:$G$29,7,FALSE)="Stipend Award",VLOOKUP(K255,Inputs!$A$7:$G$16,7,FALSE),0),0),0)</f>
        <v>0</v>
      </c>
      <c r="Q255" s="5">
        <f ca="1">IFERROR(IF(VLOOKUP(K255,Inputs!$A$20:$G$29,3,FALSE)="Base Increase",VLOOKUP(K255,Inputs!$A$7:$G$16,3,FALSE),0),0)</f>
        <v>0</v>
      </c>
      <c r="R255" s="5">
        <f ca="1">IFERROR(IF(VLOOKUP(K255,Inputs!$A$20:$G$29,4,FALSE)="Base Increase",VLOOKUP(K255,Inputs!$A$7:$G$16,4,FALSE),0),0)</f>
        <v>0</v>
      </c>
      <c r="S255" s="5">
        <f ca="1">IFERROR(IF(H255=1,IF(VLOOKUP(K255,Inputs!$A$20:$G$29,5,FALSE)="Base Increase",VLOOKUP(K255,Inputs!$A$7:$G$16,5,FALSE),0),0),0)</f>
        <v>0</v>
      </c>
      <c r="T255" s="5">
        <f ca="1">IFERROR(IF(I255=1,IF(VLOOKUP(K255,Inputs!$A$20:$G$29,6,FALSE)="Base Increase",VLOOKUP(K255,Inputs!$A$7:$G$16,6,FALSE),0),0),0)</f>
        <v>0</v>
      </c>
      <c r="U255" s="5">
        <f ca="1">IFERROR(IF(J255=1,IF(VLOOKUP(K255,Inputs!$A$20:$G$29,7,FALSE)="Base Increase",VLOOKUP(K255,Inputs!$A$7:$G$16,7,FALSE),0),0),0)</f>
        <v>0</v>
      </c>
      <c r="V255" s="5">
        <f t="shared" ca="1" si="20"/>
        <v>0</v>
      </c>
      <c r="W255" s="5">
        <f t="shared" ca="1" si="21"/>
        <v>0</v>
      </c>
      <c r="X255" s="5">
        <f t="shared" ca="1" si="22"/>
        <v>0</v>
      </c>
      <c r="Y255" s="5">
        <f t="shared" ca="1" si="23"/>
        <v>0</v>
      </c>
      <c r="Z255" s="5">
        <f ca="1">IF(AND(K255&lt;=4,X255&gt;Inputs!$B$32),MAX(C255,Inputs!$B$32),X255)</f>
        <v>0</v>
      </c>
      <c r="AA255" s="5">
        <f ca="1">IF(AND(K255&lt;=4,Y255&gt;Inputs!$B$32),MAX(C255,Inputs!$B$32),Y255)</f>
        <v>0</v>
      </c>
      <c r="AB255" s="5">
        <f ca="1">IF(AND(K255&lt;=7,Z255&gt;Inputs!$B$33),MAX(C255,Inputs!$B$33),Z255)</f>
        <v>0</v>
      </c>
      <c r="AC255" s="5">
        <f ca="1">IF(Y255&gt;Inputs!$B$34,Inputs!$B$34,AA255)</f>
        <v>0</v>
      </c>
      <c r="AD255" s="5">
        <f ca="1">IF(AB255&gt;Inputs!$B$34,Inputs!$B$34,AB255)</f>
        <v>0</v>
      </c>
      <c r="AE255" s="5">
        <f ca="1">IF(AC255&gt;Inputs!$B$34,Inputs!$B$34,AC255)</f>
        <v>0</v>
      </c>
      <c r="AF255" s="11">
        <f ca="1">IF(AND(E255=1,G255=0),Inputs!$B$3,AD255)</f>
        <v>0</v>
      </c>
      <c r="AG255" s="11">
        <f ca="1">IF(AND(E255=1,G255=0),Inputs!$B$3,AE255)</f>
        <v>0</v>
      </c>
    </row>
    <row r="256" spans="1:33" x14ac:dyDescent="0.25">
      <c r="A256" s="1">
        <f>'Salary and Rating'!A257</f>
        <v>0</v>
      </c>
      <c r="B256" s="1">
        <f>'Salary and Rating'!B257</f>
        <v>0</v>
      </c>
      <c r="C256" s="13">
        <f ca="1">'2013-2014'!AF256</f>
        <v>0</v>
      </c>
      <c r="D256" s="44">
        <f ca="1">IF('2013-2014'!G256=0,0,'2013-2014'!D256+1)</f>
        <v>0</v>
      </c>
      <c r="E256" s="5">
        <f>'2012-2013'!E256</f>
        <v>0</v>
      </c>
      <c r="F256" s="42">
        <f ca="1">IF('Salary and Rating'!G257=1,VLOOKUP(D256,'Attrition Probabilities'!$A$5:$E$45,2,TRUE),IF('Salary and Rating'!G257=2,VLOOKUP(D256,'Attrition Probabilities'!$A$5:$E$45,3,TRUE),IF('Salary and Rating'!G257=3,VLOOKUP(D256,'Attrition Probabilities'!$A$5:$E$45,4,TRUE),IF('Salary and Rating'!G257=4,VLOOKUP(D256,'Attrition Probabilities'!$A$5:$E$45,5,TRUE),0))))</f>
        <v>0</v>
      </c>
      <c r="G256" s="5">
        <f t="shared" ca="1" si="18"/>
        <v>0</v>
      </c>
      <c r="H256" s="5">
        <f t="shared" ca="1" si="19"/>
        <v>0</v>
      </c>
      <c r="I256" s="5">
        <f ca="1">IF(E256=0,0,IF(RAND()&lt;'Demand Component Probability'!$B$4,1,0))</f>
        <v>0</v>
      </c>
      <c r="J256" s="5">
        <f ca="1">IF(E256=0,0,IF(RAND()&lt;'Demand Component Probability'!$B$6,1,0))</f>
        <v>0</v>
      </c>
      <c r="K256" s="5">
        <f ca="1">'Salary and Rating'!M257</f>
        <v>0</v>
      </c>
      <c r="L256" s="5">
        <f ca="1">IFERROR(IF(VLOOKUP(K256,Inputs!$A$20:$G$29,3,FALSE)="Stipend Award",VLOOKUP(K256,Inputs!$A$7:$G$16,3,FALSE),0),0)</f>
        <v>0</v>
      </c>
      <c r="M256" s="5">
        <f ca="1">IFERROR(IF(VLOOKUP(K256,Inputs!$A$20:$G$29,4,FALSE)="Stipend Award",VLOOKUP(K256,Inputs!$A$7:$G$16,4,FALSE),0),0)</f>
        <v>0</v>
      </c>
      <c r="N256" s="5">
        <f ca="1">IFERROR(IF(H256=1,IF(VLOOKUP(K256,Inputs!$A$20:$G$29,5,FALSE)="Stipend Award",VLOOKUP(K256,Inputs!$A$7:$G$16,5,FALSE),0),0),0)</f>
        <v>0</v>
      </c>
      <c r="O256" s="5">
        <f ca="1">IFERROR(IF(I256=1,IF(VLOOKUP(K256,Inputs!$A$20:$G$29,6,FALSE)="Stipend Award",VLOOKUP(K256,Inputs!$A$7:$G$16,6,FALSE),0),0),0)</f>
        <v>0</v>
      </c>
      <c r="P256" s="5">
        <f ca="1">IFERROR(IF(J256=1,IF(VLOOKUP(K256,Inputs!$A$20:$G$29,7,FALSE)="Stipend Award",VLOOKUP(K256,Inputs!$A$7:$G$16,7,FALSE),0),0),0)</f>
        <v>0</v>
      </c>
      <c r="Q256" s="5">
        <f ca="1">IFERROR(IF(VLOOKUP(K256,Inputs!$A$20:$G$29,3,FALSE)="Base Increase",VLOOKUP(K256,Inputs!$A$7:$G$16,3,FALSE),0),0)</f>
        <v>0</v>
      </c>
      <c r="R256" s="5">
        <f ca="1">IFERROR(IF(VLOOKUP(K256,Inputs!$A$20:$G$29,4,FALSE)="Base Increase",VLOOKUP(K256,Inputs!$A$7:$G$16,4,FALSE),0),0)</f>
        <v>0</v>
      </c>
      <c r="S256" s="5">
        <f ca="1">IFERROR(IF(H256=1,IF(VLOOKUP(K256,Inputs!$A$20:$G$29,5,FALSE)="Base Increase",VLOOKUP(K256,Inputs!$A$7:$G$16,5,FALSE),0),0),0)</f>
        <v>0</v>
      </c>
      <c r="T256" s="5">
        <f ca="1">IFERROR(IF(I256=1,IF(VLOOKUP(K256,Inputs!$A$20:$G$29,6,FALSE)="Base Increase",VLOOKUP(K256,Inputs!$A$7:$G$16,6,FALSE),0),0),0)</f>
        <v>0</v>
      </c>
      <c r="U256" s="5">
        <f ca="1">IFERROR(IF(J256=1,IF(VLOOKUP(K256,Inputs!$A$20:$G$29,7,FALSE)="Base Increase",VLOOKUP(K256,Inputs!$A$7:$G$16,7,FALSE),0),0),0)</f>
        <v>0</v>
      </c>
      <c r="V256" s="5">
        <f t="shared" ca="1" si="20"/>
        <v>0</v>
      </c>
      <c r="W256" s="5">
        <f t="shared" ca="1" si="21"/>
        <v>0</v>
      </c>
      <c r="X256" s="5">
        <f t="shared" ca="1" si="22"/>
        <v>0</v>
      </c>
      <c r="Y256" s="5">
        <f t="shared" ca="1" si="23"/>
        <v>0</v>
      </c>
      <c r="Z256" s="5">
        <f ca="1">IF(AND(K256&lt;=4,X256&gt;Inputs!$B$32),MAX(C256,Inputs!$B$32),X256)</f>
        <v>0</v>
      </c>
      <c r="AA256" s="5">
        <f ca="1">IF(AND(K256&lt;=4,Y256&gt;Inputs!$B$32),MAX(C256,Inputs!$B$32),Y256)</f>
        <v>0</v>
      </c>
      <c r="AB256" s="5">
        <f ca="1">IF(AND(K256&lt;=7,Z256&gt;Inputs!$B$33),MAX(C256,Inputs!$B$33),Z256)</f>
        <v>0</v>
      </c>
      <c r="AC256" s="5">
        <f ca="1">IF(Y256&gt;Inputs!$B$34,Inputs!$B$34,AA256)</f>
        <v>0</v>
      </c>
      <c r="AD256" s="5">
        <f ca="1">IF(AB256&gt;Inputs!$B$34,Inputs!$B$34,AB256)</f>
        <v>0</v>
      </c>
      <c r="AE256" s="5">
        <f ca="1">IF(AC256&gt;Inputs!$B$34,Inputs!$B$34,AC256)</f>
        <v>0</v>
      </c>
      <c r="AF256" s="11">
        <f ca="1">IF(AND(E256=1,G256=0),Inputs!$B$3,AD256)</f>
        <v>0</v>
      </c>
      <c r="AG256" s="11">
        <f ca="1">IF(AND(E256=1,G256=0),Inputs!$B$3,AE256)</f>
        <v>0</v>
      </c>
    </row>
    <row r="257" spans="1:33" x14ac:dyDescent="0.25">
      <c r="A257" s="1">
        <f>'Salary and Rating'!A258</f>
        <v>0</v>
      </c>
      <c r="B257" s="1">
        <f>'Salary and Rating'!B258</f>
        <v>0</v>
      </c>
      <c r="C257" s="13">
        <f ca="1">'2013-2014'!AF257</f>
        <v>0</v>
      </c>
      <c r="D257" s="44">
        <f ca="1">IF('2013-2014'!G257=0,0,'2013-2014'!D257+1)</f>
        <v>0</v>
      </c>
      <c r="E257" s="5">
        <f>'2012-2013'!E257</f>
        <v>0</v>
      </c>
      <c r="F257" s="42">
        <f ca="1">IF('Salary and Rating'!G258=1,VLOOKUP(D257,'Attrition Probabilities'!$A$5:$E$45,2,TRUE),IF('Salary and Rating'!G258=2,VLOOKUP(D257,'Attrition Probabilities'!$A$5:$E$45,3,TRUE),IF('Salary and Rating'!G258=3,VLOOKUP(D257,'Attrition Probabilities'!$A$5:$E$45,4,TRUE),IF('Salary and Rating'!G258=4,VLOOKUP(D257,'Attrition Probabilities'!$A$5:$E$45,5,TRUE),0))))</f>
        <v>0</v>
      </c>
      <c r="G257" s="5">
        <f t="shared" ca="1" si="18"/>
        <v>0</v>
      </c>
      <c r="H257" s="5">
        <f t="shared" ca="1" si="19"/>
        <v>0</v>
      </c>
      <c r="I257" s="5">
        <f ca="1">IF(E257=0,0,IF(RAND()&lt;'Demand Component Probability'!$B$4,1,0))</f>
        <v>0</v>
      </c>
      <c r="J257" s="5">
        <f ca="1">IF(E257=0,0,IF(RAND()&lt;'Demand Component Probability'!$B$6,1,0))</f>
        <v>0</v>
      </c>
      <c r="K257" s="5">
        <f ca="1">'Salary and Rating'!M258</f>
        <v>0</v>
      </c>
      <c r="L257" s="5">
        <f ca="1">IFERROR(IF(VLOOKUP(K257,Inputs!$A$20:$G$29,3,FALSE)="Stipend Award",VLOOKUP(K257,Inputs!$A$7:$G$16,3,FALSE),0),0)</f>
        <v>0</v>
      </c>
      <c r="M257" s="5">
        <f ca="1">IFERROR(IF(VLOOKUP(K257,Inputs!$A$20:$G$29,4,FALSE)="Stipend Award",VLOOKUP(K257,Inputs!$A$7:$G$16,4,FALSE),0),0)</f>
        <v>0</v>
      </c>
      <c r="N257" s="5">
        <f ca="1">IFERROR(IF(H257=1,IF(VLOOKUP(K257,Inputs!$A$20:$G$29,5,FALSE)="Stipend Award",VLOOKUP(K257,Inputs!$A$7:$G$16,5,FALSE),0),0),0)</f>
        <v>0</v>
      </c>
      <c r="O257" s="5">
        <f ca="1">IFERROR(IF(I257=1,IF(VLOOKUP(K257,Inputs!$A$20:$G$29,6,FALSE)="Stipend Award",VLOOKUP(K257,Inputs!$A$7:$G$16,6,FALSE),0),0),0)</f>
        <v>0</v>
      </c>
      <c r="P257" s="5">
        <f ca="1">IFERROR(IF(J257=1,IF(VLOOKUP(K257,Inputs!$A$20:$G$29,7,FALSE)="Stipend Award",VLOOKUP(K257,Inputs!$A$7:$G$16,7,FALSE),0),0),0)</f>
        <v>0</v>
      </c>
      <c r="Q257" s="5">
        <f ca="1">IFERROR(IF(VLOOKUP(K257,Inputs!$A$20:$G$29,3,FALSE)="Base Increase",VLOOKUP(K257,Inputs!$A$7:$G$16,3,FALSE),0),0)</f>
        <v>0</v>
      </c>
      <c r="R257" s="5">
        <f ca="1">IFERROR(IF(VLOOKUP(K257,Inputs!$A$20:$G$29,4,FALSE)="Base Increase",VLOOKUP(K257,Inputs!$A$7:$G$16,4,FALSE),0),0)</f>
        <v>0</v>
      </c>
      <c r="S257" s="5">
        <f ca="1">IFERROR(IF(H257=1,IF(VLOOKUP(K257,Inputs!$A$20:$G$29,5,FALSE)="Base Increase",VLOOKUP(K257,Inputs!$A$7:$G$16,5,FALSE),0),0),0)</f>
        <v>0</v>
      </c>
      <c r="T257" s="5">
        <f ca="1">IFERROR(IF(I257=1,IF(VLOOKUP(K257,Inputs!$A$20:$G$29,6,FALSE)="Base Increase",VLOOKUP(K257,Inputs!$A$7:$G$16,6,FALSE),0),0),0)</f>
        <v>0</v>
      </c>
      <c r="U257" s="5">
        <f ca="1">IFERROR(IF(J257=1,IF(VLOOKUP(K257,Inputs!$A$20:$G$29,7,FALSE)="Base Increase",VLOOKUP(K257,Inputs!$A$7:$G$16,7,FALSE),0),0),0)</f>
        <v>0</v>
      </c>
      <c r="V257" s="5">
        <f t="shared" ca="1" si="20"/>
        <v>0</v>
      </c>
      <c r="W257" s="5">
        <f t="shared" ca="1" si="21"/>
        <v>0</v>
      </c>
      <c r="X257" s="5">
        <f t="shared" ca="1" si="22"/>
        <v>0</v>
      </c>
      <c r="Y257" s="5">
        <f t="shared" ca="1" si="23"/>
        <v>0</v>
      </c>
      <c r="Z257" s="5">
        <f ca="1">IF(AND(K257&lt;=4,X257&gt;Inputs!$B$32),MAX(C257,Inputs!$B$32),X257)</f>
        <v>0</v>
      </c>
      <c r="AA257" s="5">
        <f ca="1">IF(AND(K257&lt;=4,Y257&gt;Inputs!$B$32),MAX(C257,Inputs!$B$32),Y257)</f>
        <v>0</v>
      </c>
      <c r="AB257" s="5">
        <f ca="1">IF(AND(K257&lt;=7,Z257&gt;Inputs!$B$33),MAX(C257,Inputs!$B$33),Z257)</f>
        <v>0</v>
      </c>
      <c r="AC257" s="5">
        <f ca="1">IF(Y257&gt;Inputs!$B$34,Inputs!$B$34,AA257)</f>
        <v>0</v>
      </c>
      <c r="AD257" s="5">
        <f ca="1">IF(AB257&gt;Inputs!$B$34,Inputs!$B$34,AB257)</f>
        <v>0</v>
      </c>
      <c r="AE257" s="5">
        <f ca="1">IF(AC257&gt;Inputs!$B$34,Inputs!$B$34,AC257)</f>
        <v>0</v>
      </c>
      <c r="AF257" s="11">
        <f ca="1">IF(AND(E257=1,G257=0),Inputs!$B$3,AD257)</f>
        <v>0</v>
      </c>
      <c r="AG257" s="11">
        <f ca="1">IF(AND(E257=1,G257=0),Inputs!$B$3,AE257)</f>
        <v>0</v>
      </c>
    </row>
    <row r="258" spans="1:33" x14ac:dyDescent="0.25">
      <c r="A258" s="1">
        <f>'Salary and Rating'!A259</f>
        <v>0</v>
      </c>
      <c r="B258" s="1">
        <f>'Salary and Rating'!B259</f>
        <v>0</v>
      </c>
      <c r="C258" s="13">
        <f ca="1">'2013-2014'!AF258</f>
        <v>0</v>
      </c>
      <c r="D258" s="44">
        <f ca="1">IF('2013-2014'!G258=0,0,'2013-2014'!D258+1)</f>
        <v>0</v>
      </c>
      <c r="E258" s="5">
        <f>'2012-2013'!E258</f>
        <v>0</v>
      </c>
      <c r="F258" s="42">
        <f ca="1">IF('Salary and Rating'!G259=1,VLOOKUP(D258,'Attrition Probabilities'!$A$5:$E$45,2,TRUE),IF('Salary and Rating'!G259=2,VLOOKUP(D258,'Attrition Probabilities'!$A$5:$E$45,3,TRUE),IF('Salary and Rating'!G259=3,VLOOKUP(D258,'Attrition Probabilities'!$A$5:$E$45,4,TRUE),IF('Salary and Rating'!G259=4,VLOOKUP(D258,'Attrition Probabilities'!$A$5:$E$45,5,TRUE),0))))</f>
        <v>0</v>
      </c>
      <c r="G258" s="5">
        <f t="shared" ca="1" si="18"/>
        <v>0</v>
      </c>
      <c r="H258" s="5">
        <f t="shared" ca="1" si="19"/>
        <v>0</v>
      </c>
      <c r="I258" s="5">
        <f ca="1">IF(E258=0,0,IF(RAND()&lt;'Demand Component Probability'!$B$4,1,0))</f>
        <v>0</v>
      </c>
      <c r="J258" s="5">
        <f ca="1">IF(E258=0,0,IF(RAND()&lt;'Demand Component Probability'!$B$6,1,0))</f>
        <v>0</v>
      </c>
      <c r="K258" s="5">
        <f ca="1">'Salary and Rating'!M259</f>
        <v>0</v>
      </c>
      <c r="L258" s="5">
        <f ca="1">IFERROR(IF(VLOOKUP(K258,Inputs!$A$20:$G$29,3,FALSE)="Stipend Award",VLOOKUP(K258,Inputs!$A$7:$G$16,3,FALSE),0),0)</f>
        <v>0</v>
      </c>
      <c r="M258" s="5">
        <f ca="1">IFERROR(IF(VLOOKUP(K258,Inputs!$A$20:$G$29,4,FALSE)="Stipend Award",VLOOKUP(K258,Inputs!$A$7:$G$16,4,FALSE),0),0)</f>
        <v>0</v>
      </c>
      <c r="N258" s="5">
        <f ca="1">IFERROR(IF(H258=1,IF(VLOOKUP(K258,Inputs!$A$20:$G$29,5,FALSE)="Stipend Award",VLOOKUP(K258,Inputs!$A$7:$G$16,5,FALSE),0),0),0)</f>
        <v>0</v>
      </c>
      <c r="O258" s="5">
        <f ca="1">IFERROR(IF(I258=1,IF(VLOOKUP(K258,Inputs!$A$20:$G$29,6,FALSE)="Stipend Award",VLOOKUP(K258,Inputs!$A$7:$G$16,6,FALSE),0),0),0)</f>
        <v>0</v>
      </c>
      <c r="P258" s="5">
        <f ca="1">IFERROR(IF(J258=1,IF(VLOOKUP(K258,Inputs!$A$20:$G$29,7,FALSE)="Stipend Award",VLOOKUP(K258,Inputs!$A$7:$G$16,7,FALSE),0),0),0)</f>
        <v>0</v>
      </c>
      <c r="Q258" s="5">
        <f ca="1">IFERROR(IF(VLOOKUP(K258,Inputs!$A$20:$G$29,3,FALSE)="Base Increase",VLOOKUP(K258,Inputs!$A$7:$G$16,3,FALSE),0),0)</f>
        <v>0</v>
      </c>
      <c r="R258" s="5">
        <f ca="1">IFERROR(IF(VLOOKUP(K258,Inputs!$A$20:$G$29,4,FALSE)="Base Increase",VLOOKUP(K258,Inputs!$A$7:$G$16,4,FALSE),0),0)</f>
        <v>0</v>
      </c>
      <c r="S258" s="5">
        <f ca="1">IFERROR(IF(H258=1,IF(VLOOKUP(K258,Inputs!$A$20:$G$29,5,FALSE)="Base Increase",VLOOKUP(K258,Inputs!$A$7:$G$16,5,FALSE),0),0),0)</f>
        <v>0</v>
      </c>
      <c r="T258" s="5">
        <f ca="1">IFERROR(IF(I258=1,IF(VLOOKUP(K258,Inputs!$A$20:$G$29,6,FALSE)="Base Increase",VLOOKUP(K258,Inputs!$A$7:$G$16,6,FALSE),0),0),0)</f>
        <v>0</v>
      </c>
      <c r="U258" s="5">
        <f ca="1">IFERROR(IF(J258=1,IF(VLOOKUP(K258,Inputs!$A$20:$G$29,7,FALSE)="Base Increase",VLOOKUP(K258,Inputs!$A$7:$G$16,7,FALSE),0),0),0)</f>
        <v>0</v>
      </c>
      <c r="V258" s="5">
        <f t="shared" ca="1" si="20"/>
        <v>0</v>
      </c>
      <c r="W258" s="5">
        <f t="shared" ca="1" si="21"/>
        <v>0</v>
      </c>
      <c r="X258" s="5">
        <f t="shared" ca="1" si="22"/>
        <v>0</v>
      </c>
      <c r="Y258" s="5">
        <f t="shared" ca="1" si="23"/>
        <v>0</v>
      </c>
      <c r="Z258" s="5">
        <f ca="1">IF(AND(K258&lt;=4,X258&gt;Inputs!$B$32),MAX(C258,Inputs!$B$32),X258)</f>
        <v>0</v>
      </c>
      <c r="AA258" s="5">
        <f ca="1">IF(AND(K258&lt;=4,Y258&gt;Inputs!$B$32),MAX(C258,Inputs!$B$32),Y258)</f>
        <v>0</v>
      </c>
      <c r="AB258" s="5">
        <f ca="1">IF(AND(K258&lt;=7,Z258&gt;Inputs!$B$33),MAX(C258,Inputs!$B$33),Z258)</f>
        <v>0</v>
      </c>
      <c r="AC258" s="5">
        <f ca="1">IF(Y258&gt;Inputs!$B$34,Inputs!$B$34,AA258)</f>
        <v>0</v>
      </c>
      <c r="AD258" s="5">
        <f ca="1">IF(AB258&gt;Inputs!$B$34,Inputs!$B$34,AB258)</f>
        <v>0</v>
      </c>
      <c r="AE258" s="5">
        <f ca="1">IF(AC258&gt;Inputs!$B$34,Inputs!$B$34,AC258)</f>
        <v>0</v>
      </c>
      <c r="AF258" s="11">
        <f ca="1">IF(AND(E258=1,G258=0),Inputs!$B$3,AD258)</f>
        <v>0</v>
      </c>
      <c r="AG258" s="11">
        <f ca="1">IF(AND(E258=1,G258=0),Inputs!$B$3,AE258)</f>
        <v>0</v>
      </c>
    </row>
    <row r="259" spans="1:33" x14ac:dyDescent="0.25">
      <c r="A259" s="1">
        <f>'Salary and Rating'!A260</f>
        <v>0</v>
      </c>
      <c r="B259" s="1">
        <f>'Salary and Rating'!B260</f>
        <v>0</v>
      </c>
      <c r="C259" s="13">
        <f ca="1">'2013-2014'!AF259</f>
        <v>0</v>
      </c>
      <c r="D259" s="44">
        <f ca="1">IF('2013-2014'!G259=0,0,'2013-2014'!D259+1)</f>
        <v>0</v>
      </c>
      <c r="E259" s="5">
        <f>'2012-2013'!E259</f>
        <v>0</v>
      </c>
      <c r="F259" s="42">
        <f ca="1">IF('Salary and Rating'!G260=1,VLOOKUP(D259,'Attrition Probabilities'!$A$5:$E$45,2,TRUE),IF('Salary and Rating'!G260=2,VLOOKUP(D259,'Attrition Probabilities'!$A$5:$E$45,3,TRUE),IF('Salary and Rating'!G260=3,VLOOKUP(D259,'Attrition Probabilities'!$A$5:$E$45,4,TRUE),IF('Salary and Rating'!G260=4,VLOOKUP(D259,'Attrition Probabilities'!$A$5:$E$45,5,TRUE),0))))</f>
        <v>0</v>
      </c>
      <c r="G259" s="5">
        <f t="shared" ca="1" si="18"/>
        <v>0</v>
      </c>
      <c r="H259" s="5">
        <f t="shared" ca="1" si="19"/>
        <v>0</v>
      </c>
      <c r="I259" s="5">
        <f ca="1">IF(E259=0,0,IF(RAND()&lt;'Demand Component Probability'!$B$4,1,0))</f>
        <v>0</v>
      </c>
      <c r="J259" s="5">
        <f ca="1">IF(E259=0,0,IF(RAND()&lt;'Demand Component Probability'!$B$6,1,0))</f>
        <v>0</v>
      </c>
      <c r="K259" s="5">
        <f ca="1">'Salary and Rating'!M260</f>
        <v>0</v>
      </c>
      <c r="L259" s="5">
        <f ca="1">IFERROR(IF(VLOOKUP(K259,Inputs!$A$20:$G$29,3,FALSE)="Stipend Award",VLOOKUP(K259,Inputs!$A$7:$G$16,3,FALSE),0),0)</f>
        <v>0</v>
      </c>
      <c r="M259" s="5">
        <f ca="1">IFERROR(IF(VLOOKUP(K259,Inputs!$A$20:$G$29,4,FALSE)="Stipend Award",VLOOKUP(K259,Inputs!$A$7:$G$16,4,FALSE),0),0)</f>
        <v>0</v>
      </c>
      <c r="N259" s="5">
        <f ca="1">IFERROR(IF(H259=1,IF(VLOOKUP(K259,Inputs!$A$20:$G$29,5,FALSE)="Stipend Award",VLOOKUP(K259,Inputs!$A$7:$G$16,5,FALSE),0),0),0)</f>
        <v>0</v>
      </c>
      <c r="O259" s="5">
        <f ca="1">IFERROR(IF(I259=1,IF(VLOOKUP(K259,Inputs!$A$20:$G$29,6,FALSE)="Stipend Award",VLOOKUP(K259,Inputs!$A$7:$G$16,6,FALSE),0),0),0)</f>
        <v>0</v>
      </c>
      <c r="P259" s="5">
        <f ca="1">IFERROR(IF(J259=1,IF(VLOOKUP(K259,Inputs!$A$20:$G$29,7,FALSE)="Stipend Award",VLOOKUP(K259,Inputs!$A$7:$G$16,7,FALSE),0),0),0)</f>
        <v>0</v>
      </c>
      <c r="Q259" s="5">
        <f ca="1">IFERROR(IF(VLOOKUP(K259,Inputs!$A$20:$G$29,3,FALSE)="Base Increase",VLOOKUP(K259,Inputs!$A$7:$G$16,3,FALSE),0),0)</f>
        <v>0</v>
      </c>
      <c r="R259" s="5">
        <f ca="1">IFERROR(IF(VLOOKUP(K259,Inputs!$A$20:$G$29,4,FALSE)="Base Increase",VLOOKUP(K259,Inputs!$A$7:$G$16,4,FALSE),0),0)</f>
        <v>0</v>
      </c>
      <c r="S259" s="5">
        <f ca="1">IFERROR(IF(H259=1,IF(VLOOKUP(K259,Inputs!$A$20:$G$29,5,FALSE)="Base Increase",VLOOKUP(K259,Inputs!$A$7:$G$16,5,FALSE),0),0),0)</f>
        <v>0</v>
      </c>
      <c r="T259" s="5">
        <f ca="1">IFERROR(IF(I259=1,IF(VLOOKUP(K259,Inputs!$A$20:$G$29,6,FALSE)="Base Increase",VLOOKUP(K259,Inputs!$A$7:$G$16,6,FALSE),0),0),0)</f>
        <v>0</v>
      </c>
      <c r="U259" s="5">
        <f ca="1">IFERROR(IF(J259=1,IF(VLOOKUP(K259,Inputs!$A$20:$G$29,7,FALSE)="Base Increase",VLOOKUP(K259,Inputs!$A$7:$G$16,7,FALSE),0),0),0)</f>
        <v>0</v>
      </c>
      <c r="V259" s="5">
        <f t="shared" ca="1" si="20"/>
        <v>0</v>
      </c>
      <c r="W259" s="5">
        <f t="shared" ca="1" si="21"/>
        <v>0</v>
      </c>
      <c r="X259" s="5">
        <f t="shared" ca="1" si="22"/>
        <v>0</v>
      </c>
      <c r="Y259" s="5">
        <f t="shared" ca="1" si="23"/>
        <v>0</v>
      </c>
      <c r="Z259" s="5">
        <f ca="1">IF(AND(K259&lt;=4,X259&gt;Inputs!$B$32),MAX(C259,Inputs!$B$32),X259)</f>
        <v>0</v>
      </c>
      <c r="AA259" s="5">
        <f ca="1">IF(AND(K259&lt;=4,Y259&gt;Inputs!$B$32),MAX(C259,Inputs!$B$32),Y259)</f>
        <v>0</v>
      </c>
      <c r="AB259" s="5">
        <f ca="1">IF(AND(K259&lt;=7,Z259&gt;Inputs!$B$33),MAX(C259,Inputs!$B$33),Z259)</f>
        <v>0</v>
      </c>
      <c r="AC259" s="5">
        <f ca="1">IF(Y259&gt;Inputs!$B$34,Inputs!$B$34,AA259)</f>
        <v>0</v>
      </c>
      <c r="AD259" s="5">
        <f ca="1">IF(AB259&gt;Inputs!$B$34,Inputs!$B$34,AB259)</f>
        <v>0</v>
      </c>
      <c r="AE259" s="5">
        <f ca="1">IF(AC259&gt;Inputs!$B$34,Inputs!$B$34,AC259)</f>
        <v>0</v>
      </c>
      <c r="AF259" s="11">
        <f ca="1">IF(AND(E259=1,G259=0),Inputs!$B$3,AD259)</f>
        <v>0</v>
      </c>
      <c r="AG259" s="11">
        <f ca="1">IF(AND(E259=1,G259=0),Inputs!$B$3,AE259)</f>
        <v>0</v>
      </c>
    </row>
    <row r="260" spans="1:33" x14ac:dyDescent="0.25">
      <c r="A260" s="1">
        <f>'Salary and Rating'!A261</f>
        <v>0</v>
      </c>
      <c r="B260" s="1">
        <f>'Salary and Rating'!B261</f>
        <v>0</v>
      </c>
      <c r="C260" s="13">
        <f ca="1">'2013-2014'!AF260</f>
        <v>0</v>
      </c>
      <c r="D260" s="44">
        <f ca="1">IF('2013-2014'!G260=0,0,'2013-2014'!D260+1)</f>
        <v>0</v>
      </c>
      <c r="E260" s="5">
        <f>'2012-2013'!E260</f>
        <v>0</v>
      </c>
      <c r="F260" s="42">
        <f ca="1">IF('Salary and Rating'!G261=1,VLOOKUP(D260,'Attrition Probabilities'!$A$5:$E$45,2,TRUE),IF('Salary and Rating'!G261=2,VLOOKUP(D260,'Attrition Probabilities'!$A$5:$E$45,3,TRUE),IF('Salary and Rating'!G261=3,VLOOKUP(D260,'Attrition Probabilities'!$A$5:$E$45,4,TRUE),IF('Salary and Rating'!G261=4,VLOOKUP(D260,'Attrition Probabilities'!$A$5:$E$45,5,TRUE),0))))</f>
        <v>0</v>
      </c>
      <c r="G260" s="5">
        <f t="shared" ca="1" si="18"/>
        <v>0</v>
      </c>
      <c r="H260" s="5">
        <f t="shared" ca="1" si="19"/>
        <v>0</v>
      </c>
      <c r="I260" s="5">
        <f ca="1">IF(E260=0,0,IF(RAND()&lt;'Demand Component Probability'!$B$4,1,0))</f>
        <v>0</v>
      </c>
      <c r="J260" s="5">
        <f ca="1">IF(E260=0,0,IF(RAND()&lt;'Demand Component Probability'!$B$6,1,0))</f>
        <v>0</v>
      </c>
      <c r="K260" s="5">
        <f ca="1">'Salary and Rating'!M261</f>
        <v>0</v>
      </c>
      <c r="L260" s="5">
        <f ca="1">IFERROR(IF(VLOOKUP(K260,Inputs!$A$20:$G$29,3,FALSE)="Stipend Award",VLOOKUP(K260,Inputs!$A$7:$G$16,3,FALSE),0),0)</f>
        <v>0</v>
      </c>
      <c r="M260" s="5">
        <f ca="1">IFERROR(IF(VLOOKUP(K260,Inputs!$A$20:$G$29,4,FALSE)="Stipend Award",VLOOKUP(K260,Inputs!$A$7:$G$16,4,FALSE),0),0)</f>
        <v>0</v>
      </c>
      <c r="N260" s="5">
        <f ca="1">IFERROR(IF(H260=1,IF(VLOOKUP(K260,Inputs!$A$20:$G$29,5,FALSE)="Stipend Award",VLOOKUP(K260,Inputs!$A$7:$G$16,5,FALSE),0),0),0)</f>
        <v>0</v>
      </c>
      <c r="O260" s="5">
        <f ca="1">IFERROR(IF(I260=1,IF(VLOOKUP(K260,Inputs!$A$20:$G$29,6,FALSE)="Stipend Award",VLOOKUP(K260,Inputs!$A$7:$G$16,6,FALSE),0),0),0)</f>
        <v>0</v>
      </c>
      <c r="P260" s="5">
        <f ca="1">IFERROR(IF(J260=1,IF(VLOOKUP(K260,Inputs!$A$20:$G$29,7,FALSE)="Stipend Award",VLOOKUP(K260,Inputs!$A$7:$G$16,7,FALSE),0),0),0)</f>
        <v>0</v>
      </c>
      <c r="Q260" s="5">
        <f ca="1">IFERROR(IF(VLOOKUP(K260,Inputs!$A$20:$G$29,3,FALSE)="Base Increase",VLOOKUP(K260,Inputs!$A$7:$G$16,3,FALSE),0),0)</f>
        <v>0</v>
      </c>
      <c r="R260" s="5">
        <f ca="1">IFERROR(IF(VLOOKUP(K260,Inputs!$A$20:$G$29,4,FALSE)="Base Increase",VLOOKUP(K260,Inputs!$A$7:$G$16,4,FALSE),0),0)</f>
        <v>0</v>
      </c>
      <c r="S260" s="5">
        <f ca="1">IFERROR(IF(H260=1,IF(VLOOKUP(K260,Inputs!$A$20:$G$29,5,FALSE)="Base Increase",VLOOKUP(K260,Inputs!$A$7:$G$16,5,FALSE),0),0),0)</f>
        <v>0</v>
      </c>
      <c r="T260" s="5">
        <f ca="1">IFERROR(IF(I260=1,IF(VLOOKUP(K260,Inputs!$A$20:$G$29,6,FALSE)="Base Increase",VLOOKUP(K260,Inputs!$A$7:$G$16,6,FALSE),0),0),0)</f>
        <v>0</v>
      </c>
      <c r="U260" s="5">
        <f ca="1">IFERROR(IF(J260=1,IF(VLOOKUP(K260,Inputs!$A$20:$G$29,7,FALSE)="Base Increase",VLOOKUP(K260,Inputs!$A$7:$G$16,7,FALSE),0),0),0)</f>
        <v>0</v>
      </c>
      <c r="V260" s="5">
        <f t="shared" ca="1" si="20"/>
        <v>0</v>
      </c>
      <c r="W260" s="5">
        <f t="shared" ca="1" si="21"/>
        <v>0</v>
      </c>
      <c r="X260" s="5">
        <f t="shared" ca="1" si="22"/>
        <v>0</v>
      </c>
      <c r="Y260" s="5">
        <f t="shared" ca="1" si="23"/>
        <v>0</v>
      </c>
      <c r="Z260" s="5">
        <f ca="1">IF(AND(K260&lt;=4,X260&gt;Inputs!$B$32),MAX(C260,Inputs!$B$32),X260)</f>
        <v>0</v>
      </c>
      <c r="AA260" s="5">
        <f ca="1">IF(AND(K260&lt;=4,Y260&gt;Inputs!$B$32),MAX(C260,Inputs!$B$32),Y260)</f>
        <v>0</v>
      </c>
      <c r="AB260" s="5">
        <f ca="1">IF(AND(K260&lt;=7,Z260&gt;Inputs!$B$33),MAX(C260,Inputs!$B$33),Z260)</f>
        <v>0</v>
      </c>
      <c r="AC260" s="5">
        <f ca="1">IF(Y260&gt;Inputs!$B$34,Inputs!$B$34,AA260)</f>
        <v>0</v>
      </c>
      <c r="AD260" s="5">
        <f ca="1">IF(AB260&gt;Inputs!$B$34,Inputs!$B$34,AB260)</f>
        <v>0</v>
      </c>
      <c r="AE260" s="5">
        <f ca="1">IF(AC260&gt;Inputs!$B$34,Inputs!$B$34,AC260)</f>
        <v>0</v>
      </c>
      <c r="AF260" s="11">
        <f ca="1">IF(AND(E260=1,G260=0),Inputs!$B$3,AD260)</f>
        <v>0</v>
      </c>
      <c r="AG260" s="11">
        <f ca="1">IF(AND(E260=1,G260=0),Inputs!$B$3,AE260)</f>
        <v>0</v>
      </c>
    </row>
    <row r="261" spans="1:33" x14ac:dyDescent="0.25">
      <c r="A261" s="1">
        <f>'Salary and Rating'!A262</f>
        <v>0</v>
      </c>
      <c r="B261" s="1">
        <f>'Salary and Rating'!B262</f>
        <v>0</v>
      </c>
      <c r="C261" s="13">
        <f ca="1">'2013-2014'!AF261</f>
        <v>0</v>
      </c>
      <c r="D261" s="44">
        <f ca="1">IF('2013-2014'!G261=0,0,'2013-2014'!D261+1)</f>
        <v>0</v>
      </c>
      <c r="E261" s="5">
        <f>'2012-2013'!E261</f>
        <v>0</v>
      </c>
      <c r="F261" s="42">
        <f ca="1">IF('Salary and Rating'!G262=1,VLOOKUP(D261,'Attrition Probabilities'!$A$5:$E$45,2,TRUE),IF('Salary and Rating'!G262=2,VLOOKUP(D261,'Attrition Probabilities'!$A$5:$E$45,3,TRUE),IF('Salary and Rating'!G262=3,VLOOKUP(D261,'Attrition Probabilities'!$A$5:$E$45,4,TRUE),IF('Salary and Rating'!G262=4,VLOOKUP(D261,'Attrition Probabilities'!$A$5:$E$45,5,TRUE),0))))</f>
        <v>0</v>
      </c>
      <c r="G261" s="5">
        <f t="shared" ref="G261:G303" ca="1" si="24">IF(E261=0,0,IF(RAND()&lt;F261,0,1))</f>
        <v>0</v>
      </c>
      <c r="H261" s="5">
        <f t="shared" ref="H261:H303" ca="1" si="25">IF(E261=0,0,IF(RAND()&lt;F261,0,1))</f>
        <v>0</v>
      </c>
      <c r="I261" s="5">
        <f ca="1">IF(E261=0,0,IF(RAND()&lt;'Demand Component Probability'!$B$4,1,0))</f>
        <v>0</v>
      </c>
      <c r="J261" s="5">
        <f ca="1">IF(E261=0,0,IF(RAND()&lt;'Demand Component Probability'!$B$6,1,0))</f>
        <v>0</v>
      </c>
      <c r="K261" s="5">
        <f ca="1">'Salary and Rating'!M262</f>
        <v>0</v>
      </c>
      <c r="L261" s="5">
        <f ca="1">IFERROR(IF(VLOOKUP(K261,Inputs!$A$20:$G$29,3,FALSE)="Stipend Award",VLOOKUP(K261,Inputs!$A$7:$G$16,3,FALSE),0),0)</f>
        <v>0</v>
      </c>
      <c r="M261" s="5">
        <f ca="1">IFERROR(IF(VLOOKUP(K261,Inputs!$A$20:$G$29,4,FALSE)="Stipend Award",VLOOKUP(K261,Inputs!$A$7:$G$16,4,FALSE),0),0)</f>
        <v>0</v>
      </c>
      <c r="N261" s="5">
        <f ca="1">IFERROR(IF(H261=1,IF(VLOOKUP(K261,Inputs!$A$20:$G$29,5,FALSE)="Stipend Award",VLOOKUP(K261,Inputs!$A$7:$G$16,5,FALSE),0),0),0)</f>
        <v>0</v>
      </c>
      <c r="O261" s="5">
        <f ca="1">IFERROR(IF(I261=1,IF(VLOOKUP(K261,Inputs!$A$20:$G$29,6,FALSE)="Stipend Award",VLOOKUP(K261,Inputs!$A$7:$G$16,6,FALSE),0),0),0)</f>
        <v>0</v>
      </c>
      <c r="P261" s="5">
        <f ca="1">IFERROR(IF(J261=1,IF(VLOOKUP(K261,Inputs!$A$20:$G$29,7,FALSE)="Stipend Award",VLOOKUP(K261,Inputs!$A$7:$G$16,7,FALSE),0),0),0)</f>
        <v>0</v>
      </c>
      <c r="Q261" s="5">
        <f ca="1">IFERROR(IF(VLOOKUP(K261,Inputs!$A$20:$G$29,3,FALSE)="Base Increase",VLOOKUP(K261,Inputs!$A$7:$G$16,3,FALSE),0),0)</f>
        <v>0</v>
      </c>
      <c r="R261" s="5">
        <f ca="1">IFERROR(IF(VLOOKUP(K261,Inputs!$A$20:$G$29,4,FALSE)="Base Increase",VLOOKUP(K261,Inputs!$A$7:$G$16,4,FALSE),0),0)</f>
        <v>0</v>
      </c>
      <c r="S261" s="5">
        <f ca="1">IFERROR(IF(H261=1,IF(VLOOKUP(K261,Inputs!$A$20:$G$29,5,FALSE)="Base Increase",VLOOKUP(K261,Inputs!$A$7:$G$16,5,FALSE),0),0),0)</f>
        <v>0</v>
      </c>
      <c r="T261" s="5">
        <f ca="1">IFERROR(IF(I261=1,IF(VLOOKUP(K261,Inputs!$A$20:$G$29,6,FALSE)="Base Increase",VLOOKUP(K261,Inputs!$A$7:$G$16,6,FALSE),0),0),0)</f>
        <v>0</v>
      </c>
      <c r="U261" s="5">
        <f ca="1">IFERROR(IF(J261=1,IF(VLOOKUP(K261,Inputs!$A$20:$G$29,7,FALSE)="Base Increase",VLOOKUP(K261,Inputs!$A$7:$G$16,7,FALSE),0),0),0)</f>
        <v>0</v>
      </c>
      <c r="V261" s="5">
        <f t="shared" ref="V261:V303" ca="1" si="26">SUM(L261:P261)</f>
        <v>0</v>
      </c>
      <c r="W261" s="5">
        <f t="shared" ref="W261:W303" ca="1" si="27">SUM(Q261:U261)</f>
        <v>0</v>
      </c>
      <c r="X261" s="5">
        <f t="shared" ref="X261:X303" ca="1" si="28">W261+C261</f>
        <v>0</v>
      </c>
      <c r="Y261" s="5">
        <f t="shared" ref="Y261:Y303" ca="1" si="29">W261+V261+C261</f>
        <v>0</v>
      </c>
      <c r="Z261" s="5">
        <f ca="1">IF(AND(K261&lt;=4,X261&gt;Inputs!$B$32),MAX(C261,Inputs!$B$32),X261)</f>
        <v>0</v>
      </c>
      <c r="AA261" s="5">
        <f ca="1">IF(AND(K261&lt;=4,Y261&gt;Inputs!$B$32),MAX(C261,Inputs!$B$32),Y261)</f>
        <v>0</v>
      </c>
      <c r="AB261" s="5">
        <f ca="1">IF(AND(K261&lt;=7,Z261&gt;Inputs!$B$33),MAX(C261,Inputs!$B$33),Z261)</f>
        <v>0</v>
      </c>
      <c r="AC261" s="5">
        <f ca="1">IF(Y261&gt;Inputs!$B$34,Inputs!$B$34,AA261)</f>
        <v>0</v>
      </c>
      <c r="AD261" s="5">
        <f ca="1">IF(AB261&gt;Inputs!$B$34,Inputs!$B$34,AB261)</f>
        <v>0</v>
      </c>
      <c r="AE261" s="5">
        <f ca="1">IF(AC261&gt;Inputs!$B$34,Inputs!$B$34,AC261)</f>
        <v>0</v>
      </c>
      <c r="AF261" s="11">
        <f ca="1">IF(AND(E261=1,G261=0),Inputs!$B$3,AD261)</f>
        <v>0</v>
      </c>
      <c r="AG261" s="11">
        <f ca="1">IF(AND(E261=1,G261=0),Inputs!$B$3,AE261)</f>
        <v>0</v>
      </c>
    </row>
    <row r="262" spans="1:33" x14ac:dyDescent="0.25">
      <c r="A262" s="1">
        <f>'Salary and Rating'!A263</f>
        <v>0</v>
      </c>
      <c r="B262" s="1">
        <f>'Salary and Rating'!B263</f>
        <v>0</v>
      </c>
      <c r="C262" s="13">
        <f ca="1">'2013-2014'!AF262</f>
        <v>0</v>
      </c>
      <c r="D262" s="44">
        <f ca="1">IF('2013-2014'!G262=0,0,'2013-2014'!D262+1)</f>
        <v>0</v>
      </c>
      <c r="E262" s="5">
        <f>'2012-2013'!E262</f>
        <v>0</v>
      </c>
      <c r="F262" s="42">
        <f ca="1">IF('Salary and Rating'!G263=1,VLOOKUP(D262,'Attrition Probabilities'!$A$5:$E$45,2,TRUE),IF('Salary and Rating'!G263=2,VLOOKUP(D262,'Attrition Probabilities'!$A$5:$E$45,3,TRUE),IF('Salary and Rating'!G263=3,VLOOKUP(D262,'Attrition Probabilities'!$A$5:$E$45,4,TRUE),IF('Salary and Rating'!G263=4,VLOOKUP(D262,'Attrition Probabilities'!$A$5:$E$45,5,TRUE),0))))</f>
        <v>0</v>
      </c>
      <c r="G262" s="5">
        <f t="shared" ca="1" si="24"/>
        <v>0</v>
      </c>
      <c r="H262" s="5">
        <f t="shared" ca="1" si="25"/>
        <v>0</v>
      </c>
      <c r="I262" s="5">
        <f ca="1">IF(E262=0,0,IF(RAND()&lt;'Demand Component Probability'!$B$4,1,0))</f>
        <v>0</v>
      </c>
      <c r="J262" s="5">
        <f ca="1">IF(E262=0,0,IF(RAND()&lt;'Demand Component Probability'!$B$6,1,0))</f>
        <v>0</v>
      </c>
      <c r="K262" s="5">
        <f ca="1">'Salary and Rating'!M263</f>
        <v>0</v>
      </c>
      <c r="L262" s="5">
        <f ca="1">IFERROR(IF(VLOOKUP(K262,Inputs!$A$20:$G$29,3,FALSE)="Stipend Award",VLOOKUP(K262,Inputs!$A$7:$G$16,3,FALSE),0),0)</f>
        <v>0</v>
      </c>
      <c r="M262" s="5">
        <f ca="1">IFERROR(IF(VLOOKUP(K262,Inputs!$A$20:$G$29,4,FALSE)="Stipend Award",VLOOKUP(K262,Inputs!$A$7:$G$16,4,FALSE),0),0)</f>
        <v>0</v>
      </c>
      <c r="N262" s="5">
        <f ca="1">IFERROR(IF(H262=1,IF(VLOOKUP(K262,Inputs!$A$20:$G$29,5,FALSE)="Stipend Award",VLOOKUP(K262,Inputs!$A$7:$G$16,5,FALSE),0),0),0)</f>
        <v>0</v>
      </c>
      <c r="O262" s="5">
        <f ca="1">IFERROR(IF(I262=1,IF(VLOOKUP(K262,Inputs!$A$20:$G$29,6,FALSE)="Stipend Award",VLOOKUP(K262,Inputs!$A$7:$G$16,6,FALSE),0),0),0)</f>
        <v>0</v>
      </c>
      <c r="P262" s="5">
        <f ca="1">IFERROR(IF(J262=1,IF(VLOOKUP(K262,Inputs!$A$20:$G$29,7,FALSE)="Stipend Award",VLOOKUP(K262,Inputs!$A$7:$G$16,7,FALSE),0),0),0)</f>
        <v>0</v>
      </c>
      <c r="Q262" s="5">
        <f ca="1">IFERROR(IF(VLOOKUP(K262,Inputs!$A$20:$G$29,3,FALSE)="Base Increase",VLOOKUP(K262,Inputs!$A$7:$G$16,3,FALSE),0),0)</f>
        <v>0</v>
      </c>
      <c r="R262" s="5">
        <f ca="1">IFERROR(IF(VLOOKUP(K262,Inputs!$A$20:$G$29,4,FALSE)="Base Increase",VLOOKUP(K262,Inputs!$A$7:$G$16,4,FALSE),0),0)</f>
        <v>0</v>
      </c>
      <c r="S262" s="5">
        <f ca="1">IFERROR(IF(H262=1,IF(VLOOKUP(K262,Inputs!$A$20:$G$29,5,FALSE)="Base Increase",VLOOKUP(K262,Inputs!$A$7:$G$16,5,FALSE),0),0),0)</f>
        <v>0</v>
      </c>
      <c r="T262" s="5">
        <f ca="1">IFERROR(IF(I262=1,IF(VLOOKUP(K262,Inputs!$A$20:$G$29,6,FALSE)="Base Increase",VLOOKUP(K262,Inputs!$A$7:$G$16,6,FALSE),0),0),0)</f>
        <v>0</v>
      </c>
      <c r="U262" s="5">
        <f ca="1">IFERROR(IF(J262=1,IF(VLOOKUP(K262,Inputs!$A$20:$G$29,7,FALSE)="Base Increase",VLOOKUP(K262,Inputs!$A$7:$G$16,7,FALSE),0),0),0)</f>
        <v>0</v>
      </c>
      <c r="V262" s="5">
        <f t="shared" ca="1" si="26"/>
        <v>0</v>
      </c>
      <c r="W262" s="5">
        <f t="shared" ca="1" si="27"/>
        <v>0</v>
      </c>
      <c r="X262" s="5">
        <f t="shared" ca="1" si="28"/>
        <v>0</v>
      </c>
      <c r="Y262" s="5">
        <f t="shared" ca="1" si="29"/>
        <v>0</v>
      </c>
      <c r="Z262" s="5">
        <f ca="1">IF(AND(K262&lt;=4,X262&gt;Inputs!$B$32),MAX(C262,Inputs!$B$32),X262)</f>
        <v>0</v>
      </c>
      <c r="AA262" s="5">
        <f ca="1">IF(AND(K262&lt;=4,Y262&gt;Inputs!$B$32),MAX(C262,Inputs!$B$32),Y262)</f>
        <v>0</v>
      </c>
      <c r="AB262" s="5">
        <f ca="1">IF(AND(K262&lt;=7,Z262&gt;Inputs!$B$33),MAX(C262,Inputs!$B$33),Z262)</f>
        <v>0</v>
      </c>
      <c r="AC262" s="5">
        <f ca="1">IF(Y262&gt;Inputs!$B$34,Inputs!$B$34,AA262)</f>
        <v>0</v>
      </c>
      <c r="AD262" s="5">
        <f ca="1">IF(AB262&gt;Inputs!$B$34,Inputs!$B$34,AB262)</f>
        <v>0</v>
      </c>
      <c r="AE262" s="5">
        <f ca="1">IF(AC262&gt;Inputs!$B$34,Inputs!$B$34,AC262)</f>
        <v>0</v>
      </c>
      <c r="AF262" s="11">
        <f ca="1">IF(AND(E262=1,G262=0),Inputs!$B$3,AD262)</f>
        <v>0</v>
      </c>
      <c r="AG262" s="11">
        <f ca="1">IF(AND(E262=1,G262=0),Inputs!$B$3,AE262)</f>
        <v>0</v>
      </c>
    </row>
    <row r="263" spans="1:33" x14ac:dyDescent="0.25">
      <c r="A263" s="1">
        <f>'Salary and Rating'!A264</f>
        <v>0</v>
      </c>
      <c r="B263" s="1">
        <f>'Salary and Rating'!B264</f>
        <v>0</v>
      </c>
      <c r="C263" s="13">
        <f ca="1">'2013-2014'!AF263</f>
        <v>0</v>
      </c>
      <c r="D263" s="44">
        <f ca="1">IF('2013-2014'!G263=0,0,'2013-2014'!D263+1)</f>
        <v>0</v>
      </c>
      <c r="E263" s="5">
        <f>'2012-2013'!E263</f>
        <v>0</v>
      </c>
      <c r="F263" s="42">
        <f ca="1">IF('Salary and Rating'!G264=1,VLOOKUP(D263,'Attrition Probabilities'!$A$5:$E$45,2,TRUE),IF('Salary and Rating'!G264=2,VLOOKUP(D263,'Attrition Probabilities'!$A$5:$E$45,3,TRUE),IF('Salary and Rating'!G264=3,VLOOKUP(D263,'Attrition Probabilities'!$A$5:$E$45,4,TRUE),IF('Salary and Rating'!G264=4,VLOOKUP(D263,'Attrition Probabilities'!$A$5:$E$45,5,TRUE),0))))</f>
        <v>0</v>
      </c>
      <c r="G263" s="5">
        <f t="shared" ca="1" si="24"/>
        <v>0</v>
      </c>
      <c r="H263" s="5">
        <f t="shared" ca="1" si="25"/>
        <v>0</v>
      </c>
      <c r="I263" s="5">
        <f ca="1">IF(E263=0,0,IF(RAND()&lt;'Demand Component Probability'!$B$4,1,0))</f>
        <v>0</v>
      </c>
      <c r="J263" s="5">
        <f ca="1">IF(E263=0,0,IF(RAND()&lt;'Demand Component Probability'!$B$6,1,0))</f>
        <v>0</v>
      </c>
      <c r="K263" s="5">
        <f ca="1">'Salary and Rating'!M264</f>
        <v>0</v>
      </c>
      <c r="L263" s="5">
        <f ca="1">IFERROR(IF(VLOOKUP(K263,Inputs!$A$20:$G$29,3,FALSE)="Stipend Award",VLOOKUP(K263,Inputs!$A$7:$G$16,3,FALSE),0),0)</f>
        <v>0</v>
      </c>
      <c r="M263" s="5">
        <f ca="1">IFERROR(IF(VLOOKUP(K263,Inputs!$A$20:$G$29,4,FALSE)="Stipend Award",VLOOKUP(K263,Inputs!$A$7:$G$16,4,FALSE),0),0)</f>
        <v>0</v>
      </c>
      <c r="N263" s="5">
        <f ca="1">IFERROR(IF(H263=1,IF(VLOOKUP(K263,Inputs!$A$20:$G$29,5,FALSE)="Stipend Award",VLOOKUP(K263,Inputs!$A$7:$G$16,5,FALSE),0),0),0)</f>
        <v>0</v>
      </c>
      <c r="O263" s="5">
        <f ca="1">IFERROR(IF(I263=1,IF(VLOOKUP(K263,Inputs!$A$20:$G$29,6,FALSE)="Stipend Award",VLOOKUP(K263,Inputs!$A$7:$G$16,6,FALSE),0),0),0)</f>
        <v>0</v>
      </c>
      <c r="P263" s="5">
        <f ca="1">IFERROR(IF(J263=1,IF(VLOOKUP(K263,Inputs!$A$20:$G$29,7,FALSE)="Stipend Award",VLOOKUP(K263,Inputs!$A$7:$G$16,7,FALSE),0),0),0)</f>
        <v>0</v>
      </c>
      <c r="Q263" s="5">
        <f ca="1">IFERROR(IF(VLOOKUP(K263,Inputs!$A$20:$G$29,3,FALSE)="Base Increase",VLOOKUP(K263,Inputs!$A$7:$G$16,3,FALSE),0),0)</f>
        <v>0</v>
      </c>
      <c r="R263" s="5">
        <f ca="1">IFERROR(IF(VLOOKUP(K263,Inputs!$A$20:$G$29,4,FALSE)="Base Increase",VLOOKUP(K263,Inputs!$A$7:$G$16,4,FALSE),0),0)</f>
        <v>0</v>
      </c>
      <c r="S263" s="5">
        <f ca="1">IFERROR(IF(H263=1,IF(VLOOKUP(K263,Inputs!$A$20:$G$29,5,FALSE)="Base Increase",VLOOKUP(K263,Inputs!$A$7:$G$16,5,FALSE),0),0),0)</f>
        <v>0</v>
      </c>
      <c r="T263" s="5">
        <f ca="1">IFERROR(IF(I263=1,IF(VLOOKUP(K263,Inputs!$A$20:$G$29,6,FALSE)="Base Increase",VLOOKUP(K263,Inputs!$A$7:$G$16,6,FALSE),0),0),0)</f>
        <v>0</v>
      </c>
      <c r="U263" s="5">
        <f ca="1">IFERROR(IF(J263=1,IF(VLOOKUP(K263,Inputs!$A$20:$G$29,7,FALSE)="Base Increase",VLOOKUP(K263,Inputs!$A$7:$G$16,7,FALSE),0),0),0)</f>
        <v>0</v>
      </c>
      <c r="V263" s="5">
        <f t="shared" ca="1" si="26"/>
        <v>0</v>
      </c>
      <c r="W263" s="5">
        <f t="shared" ca="1" si="27"/>
        <v>0</v>
      </c>
      <c r="X263" s="5">
        <f t="shared" ca="1" si="28"/>
        <v>0</v>
      </c>
      <c r="Y263" s="5">
        <f t="shared" ca="1" si="29"/>
        <v>0</v>
      </c>
      <c r="Z263" s="5">
        <f ca="1">IF(AND(K263&lt;=4,X263&gt;Inputs!$B$32),MAX(C263,Inputs!$B$32),X263)</f>
        <v>0</v>
      </c>
      <c r="AA263" s="5">
        <f ca="1">IF(AND(K263&lt;=4,Y263&gt;Inputs!$B$32),MAX(C263,Inputs!$B$32),Y263)</f>
        <v>0</v>
      </c>
      <c r="AB263" s="5">
        <f ca="1">IF(AND(K263&lt;=7,Z263&gt;Inputs!$B$33),MAX(C263,Inputs!$B$33),Z263)</f>
        <v>0</v>
      </c>
      <c r="AC263" s="5">
        <f ca="1">IF(Y263&gt;Inputs!$B$34,Inputs!$B$34,AA263)</f>
        <v>0</v>
      </c>
      <c r="AD263" s="5">
        <f ca="1">IF(AB263&gt;Inputs!$B$34,Inputs!$B$34,AB263)</f>
        <v>0</v>
      </c>
      <c r="AE263" s="5">
        <f ca="1">IF(AC263&gt;Inputs!$B$34,Inputs!$B$34,AC263)</f>
        <v>0</v>
      </c>
      <c r="AF263" s="11">
        <f ca="1">IF(AND(E263=1,G263=0),Inputs!$B$3,AD263)</f>
        <v>0</v>
      </c>
      <c r="AG263" s="11">
        <f ca="1">IF(AND(E263=1,G263=0),Inputs!$B$3,AE263)</f>
        <v>0</v>
      </c>
    </row>
    <row r="264" spans="1:33" x14ac:dyDescent="0.25">
      <c r="A264" s="1">
        <f>'Salary and Rating'!A265</f>
        <v>0</v>
      </c>
      <c r="B264" s="1">
        <f>'Salary and Rating'!B265</f>
        <v>0</v>
      </c>
      <c r="C264" s="13">
        <f ca="1">'2013-2014'!AF264</f>
        <v>0</v>
      </c>
      <c r="D264" s="44">
        <f ca="1">IF('2013-2014'!G264=0,0,'2013-2014'!D264+1)</f>
        <v>0</v>
      </c>
      <c r="E264" s="5">
        <f>'2012-2013'!E264</f>
        <v>0</v>
      </c>
      <c r="F264" s="42">
        <f ca="1">IF('Salary and Rating'!G265=1,VLOOKUP(D264,'Attrition Probabilities'!$A$5:$E$45,2,TRUE),IF('Salary and Rating'!G265=2,VLOOKUP(D264,'Attrition Probabilities'!$A$5:$E$45,3,TRUE),IF('Salary and Rating'!G265=3,VLOOKUP(D264,'Attrition Probabilities'!$A$5:$E$45,4,TRUE),IF('Salary and Rating'!G265=4,VLOOKUP(D264,'Attrition Probabilities'!$A$5:$E$45,5,TRUE),0))))</f>
        <v>0</v>
      </c>
      <c r="G264" s="5">
        <f t="shared" ca="1" si="24"/>
        <v>0</v>
      </c>
      <c r="H264" s="5">
        <f t="shared" ca="1" si="25"/>
        <v>0</v>
      </c>
      <c r="I264" s="5">
        <f ca="1">IF(E264=0,0,IF(RAND()&lt;'Demand Component Probability'!$B$4,1,0))</f>
        <v>0</v>
      </c>
      <c r="J264" s="5">
        <f ca="1">IF(E264=0,0,IF(RAND()&lt;'Demand Component Probability'!$B$6,1,0))</f>
        <v>0</v>
      </c>
      <c r="K264" s="5">
        <f ca="1">'Salary and Rating'!M265</f>
        <v>0</v>
      </c>
      <c r="L264" s="5">
        <f ca="1">IFERROR(IF(VLOOKUP(K264,Inputs!$A$20:$G$29,3,FALSE)="Stipend Award",VLOOKUP(K264,Inputs!$A$7:$G$16,3,FALSE),0),0)</f>
        <v>0</v>
      </c>
      <c r="M264" s="5">
        <f ca="1">IFERROR(IF(VLOOKUP(K264,Inputs!$A$20:$G$29,4,FALSE)="Stipend Award",VLOOKUP(K264,Inputs!$A$7:$G$16,4,FALSE),0),0)</f>
        <v>0</v>
      </c>
      <c r="N264" s="5">
        <f ca="1">IFERROR(IF(H264=1,IF(VLOOKUP(K264,Inputs!$A$20:$G$29,5,FALSE)="Stipend Award",VLOOKUP(K264,Inputs!$A$7:$G$16,5,FALSE),0),0),0)</f>
        <v>0</v>
      </c>
      <c r="O264" s="5">
        <f ca="1">IFERROR(IF(I264=1,IF(VLOOKUP(K264,Inputs!$A$20:$G$29,6,FALSE)="Stipend Award",VLOOKUP(K264,Inputs!$A$7:$G$16,6,FALSE),0),0),0)</f>
        <v>0</v>
      </c>
      <c r="P264" s="5">
        <f ca="1">IFERROR(IF(J264=1,IF(VLOOKUP(K264,Inputs!$A$20:$G$29,7,FALSE)="Stipend Award",VLOOKUP(K264,Inputs!$A$7:$G$16,7,FALSE),0),0),0)</f>
        <v>0</v>
      </c>
      <c r="Q264" s="5">
        <f ca="1">IFERROR(IF(VLOOKUP(K264,Inputs!$A$20:$G$29,3,FALSE)="Base Increase",VLOOKUP(K264,Inputs!$A$7:$G$16,3,FALSE),0),0)</f>
        <v>0</v>
      </c>
      <c r="R264" s="5">
        <f ca="1">IFERROR(IF(VLOOKUP(K264,Inputs!$A$20:$G$29,4,FALSE)="Base Increase",VLOOKUP(K264,Inputs!$A$7:$G$16,4,FALSE),0),0)</f>
        <v>0</v>
      </c>
      <c r="S264" s="5">
        <f ca="1">IFERROR(IF(H264=1,IF(VLOOKUP(K264,Inputs!$A$20:$G$29,5,FALSE)="Base Increase",VLOOKUP(K264,Inputs!$A$7:$G$16,5,FALSE),0),0),0)</f>
        <v>0</v>
      </c>
      <c r="T264" s="5">
        <f ca="1">IFERROR(IF(I264=1,IF(VLOOKUP(K264,Inputs!$A$20:$G$29,6,FALSE)="Base Increase",VLOOKUP(K264,Inputs!$A$7:$G$16,6,FALSE),0),0),0)</f>
        <v>0</v>
      </c>
      <c r="U264" s="5">
        <f ca="1">IFERROR(IF(J264=1,IF(VLOOKUP(K264,Inputs!$A$20:$G$29,7,FALSE)="Base Increase",VLOOKUP(K264,Inputs!$A$7:$G$16,7,FALSE),0),0),0)</f>
        <v>0</v>
      </c>
      <c r="V264" s="5">
        <f t="shared" ca="1" si="26"/>
        <v>0</v>
      </c>
      <c r="W264" s="5">
        <f t="shared" ca="1" si="27"/>
        <v>0</v>
      </c>
      <c r="X264" s="5">
        <f t="shared" ca="1" si="28"/>
        <v>0</v>
      </c>
      <c r="Y264" s="5">
        <f t="shared" ca="1" si="29"/>
        <v>0</v>
      </c>
      <c r="Z264" s="5">
        <f ca="1">IF(AND(K264&lt;=4,X264&gt;Inputs!$B$32),MAX(C264,Inputs!$B$32),X264)</f>
        <v>0</v>
      </c>
      <c r="AA264" s="5">
        <f ca="1">IF(AND(K264&lt;=4,Y264&gt;Inputs!$B$32),MAX(C264,Inputs!$B$32),Y264)</f>
        <v>0</v>
      </c>
      <c r="AB264" s="5">
        <f ca="1">IF(AND(K264&lt;=7,Z264&gt;Inputs!$B$33),MAX(C264,Inputs!$B$33),Z264)</f>
        <v>0</v>
      </c>
      <c r="AC264" s="5">
        <f ca="1">IF(Y264&gt;Inputs!$B$34,Inputs!$B$34,AA264)</f>
        <v>0</v>
      </c>
      <c r="AD264" s="5">
        <f ca="1">IF(AB264&gt;Inputs!$B$34,Inputs!$B$34,AB264)</f>
        <v>0</v>
      </c>
      <c r="AE264" s="5">
        <f ca="1">IF(AC264&gt;Inputs!$B$34,Inputs!$B$34,AC264)</f>
        <v>0</v>
      </c>
      <c r="AF264" s="11">
        <f ca="1">IF(AND(E264=1,G264=0),Inputs!$B$3,AD264)</f>
        <v>0</v>
      </c>
      <c r="AG264" s="11">
        <f ca="1">IF(AND(E264=1,G264=0),Inputs!$B$3,AE264)</f>
        <v>0</v>
      </c>
    </row>
    <row r="265" spans="1:33" x14ac:dyDescent="0.25">
      <c r="A265" s="1">
        <f>'Salary and Rating'!A266</f>
        <v>0</v>
      </c>
      <c r="B265" s="1">
        <f>'Salary and Rating'!B266</f>
        <v>0</v>
      </c>
      <c r="C265" s="13">
        <f ca="1">'2013-2014'!AF265</f>
        <v>0</v>
      </c>
      <c r="D265" s="44">
        <f ca="1">IF('2013-2014'!G265=0,0,'2013-2014'!D265+1)</f>
        <v>0</v>
      </c>
      <c r="E265" s="5">
        <f>'2012-2013'!E265</f>
        <v>0</v>
      </c>
      <c r="F265" s="42">
        <f ca="1">IF('Salary and Rating'!G266=1,VLOOKUP(D265,'Attrition Probabilities'!$A$5:$E$45,2,TRUE),IF('Salary and Rating'!G266=2,VLOOKUP(D265,'Attrition Probabilities'!$A$5:$E$45,3,TRUE),IF('Salary and Rating'!G266=3,VLOOKUP(D265,'Attrition Probabilities'!$A$5:$E$45,4,TRUE),IF('Salary and Rating'!G266=4,VLOOKUP(D265,'Attrition Probabilities'!$A$5:$E$45,5,TRUE),0))))</f>
        <v>0</v>
      </c>
      <c r="G265" s="5">
        <f t="shared" ca="1" si="24"/>
        <v>0</v>
      </c>
      <c r="H265" s="5">
        <f t="shared" ca="1" si="25"/>
        <v>0</v>
      </c>
      <c r="I265" s="5">
        <f ca="1">IF(E265=0,0,IF(RAND()&lt;'Demand Component Probability'!$B$4,1,0))</f>
        <v>0</v>
      </c>
      <c r="J265" s="5">
        <f ca="1">IF(E265=0,0,IF(RAND()&lt;'Demand Component Probability'!$B$6,1,0))</f>
        <v>0</v>
      </c>
      <c r="K265" s="5">
        <f ca="1">'Salary and Rating'!M266</f>
        <v>0</v>
      </c>
      <c r="L265" s="5">
        <f ca="1">IFERROR(IF(VLOOKUP(K265,Inputs!$A$20:$G$29,3,FALSE)="Stipend Award",VLOOKUP(K265,Inputs!$A$7:$G$16,3,FALSE),0),0)</f>
        <v>0</v>
      </c>
      <c r="M265" s="5">
        <f ca="1">IFERROR(IF(VLOOKUP(K265,Inputs!$A$20:$G$29,4,FALSE)="Stipend Award",VLOOKUP(K265,Inputs!$A$7:$G$16,4,FALSE),0),0)</f>
        <v>0</v>
      </c>
      <c r="N265" s="5">
        <f ca="1">IFERROR(IF(H265=1,IF(VLOOKUP(K265,Inputs!$A$20:$G$29,5,FALSE)="Stipend Award",VLOOKUP(K265,Inputs!$A$7:$G$16,5,FALSE),0),0),0)</f>
        <v>0</v>
      </c>
      <c r="O265" s="5">
        <f ca="1">IFERROR(IF(I265=1,IF(VLOOKUP(K265,Inputs!$A$20:$G$29,6,FALSE)="Stipend Award",VLOOKUP(K265,Inputs!$A$7:$G$16,6,FALSE),0),0),0)</f>
        <v>0</v>
      </c>
      <c r="P265" s="5">
        <f ca="1">IFERROR(IF(J265=1,IF(VLOOKUP(K265,Inputs!$A$20:$G$29,7,FALSE)="Stipend Award",VLOOKUP(K265,Inputs!$A$7:$G$16,7,FALSE),0),0),0)</f>
        <v>0</v>
      </c>
      <c r="Q265" s="5">
        <f ca="1">IFERROR(IF(VLOOKUP(K265,Inputs!$A$20:$G$29,3,FALSE)="Base Increase",VLOOKUP(K265,Inputs!$A$7:$G$16,3,FALSE),0),0)</f>
        <v>0</v>
      </c>
      <c r="R265" s="5">
        <f ca="1">IFERROR(IF(VLOOKUP(K265,Inputs!$A$20:$G$29,4,FALSE)="Base Increase",VLOOKUP(K265,Inputs!$A$7:$G$16,4,FALSE),0),0)</f>
        <v>0</v>
      </c>
      <c r="S265" s="5">
        <f ca="1">IFERROR(IF(H265=1,IF(VLOOKUP(K265,Inputs!$A$20:$G$29,5,FALSE)="Base Increase",VLOOKUP(K265,Inputs!$A$7:$G$16,5,FALSE),0),0),0)</f>
        <v>0</v>
      </c>
      <c r="T265" s="5">
        <f ca="1">IFERROR(IF(I265=1,IF(VLOOKUP(K265,Inputs!$A$20:$G$29,6,FALSE)="Base Increase",VLOOKUP(K265,Inputs!$A$7:$G$16,6,FALSE),0),0),0)</f>
        <v>0</v>
      </c>
      <c r="U265" s="5">
        <f ca="1">IFERROR(IF(J265=1,IF(VLOOKUP(K265,Inputs!$A$20:$G$29,7,FALSE)="Base Increase",VLOOKUP(K265,Inputs!$A$7:$G$16,7,FALSE),0),0),0)</f>
        <v>0</v>
      </c>
      <c r="V265" s="5">
        <f t="shared" ca="1" si="26"/>
        <v>0</v>
      </c>
      <c r="W265" s="5">
        <f t="shared" ca="1" si="27"/>
        <v>0</v>
      </c>
      <c r="X265" s="5">
        <f t="shared" ca="1" si="28"/>
        <v>0</v>
      </c>
      <c r="Y265" s="5">
        <f t="shared" ca="1" si="29"/>
        <v>0</v>
      </c>
      <c r="Z265" s="5">
        <f ca="1">IF(AND(K265&lt;=4,X265&gt;Inputs!$B$32),MAX(C265,Inputs!$B$32),X265)</f>
        <v>0</v>
      </c>
      <c r="AA265" s="5">
        <f ca="1">IF(AND(K265&lt;=4,Y265&gt;Inputs!$B$32),MAX(C265,Inputs!$B$32),Y265)</f>
        <v>0</v>
      </c>
      <c r="AB265" s="5">
        <f ca="1">IF(AND(K265&lt;=7,Z265&gt;Inputs!$B$33),MAX(C265,Inputs!$B$33),Z265)</f>
        <v>0</v>
      </c>
      <c r="AC265" s="5">
        <f ca="1">IF(Y265&gt;Inputs!$B$34,Inputs!$B$34,AA265)</f>
        <v>0</v>
      </c>
      <c r="AD265" s="5">
        <f ca="1">IF(AB265&gt;Inputs!$B$34,Inputs!$B$34,AB265)</f>
        <v>0</v>
      </c>
      <c r="AE265" s="5">
        <f ca="1">IF(AC265&gt;Inputs!$B$34,Inputs!$B$34,AC265)</f>
        <v>0</v>
      </c>
      <c r="AF265" s="11">
        <f ca="1">IF(AND(E265=1,G265=0),Inputs!$B$3,AD265)</f>
        <v>0</v>
      </c>
      <c r="AG265" s="11">
        <f ca="1">IF(AND(E265=1,G265=0),Inputs!$B$3,AE265)</f>
        <v>0</v>
      </c>
    </row>
    <row r="266" spans="1:33" x14ac:dyDescent="0.25">
      <c r="A266" s="1">
        <f>'Salary and Rating'!A267</f>
        <v>0</v>
      </c>
      <c r="B266" s="1">
        <f>'Salary and Rating'!B267</f>
        <v>0</v>
      </c>
      <c r="C266" s="13">
        <f ca="1">'2013-2014'!AF266</f>
        <v>0</v>
      </c>
      <c r="D266" s="44">
        <f ca="1">IF('2013-2014'!G266=0,0,'2013-2014'!D266+1)</f>
        <v>0</v>
      </c>
      <c r="E266" s="5">
        <f>'2012-2013'!E266</f>
        <v>0</v>
      </c>
      <c r="F266" s="42">
        <f ca="1">IF('Salary and Rating'!G267=1,VLOOKUP(D266,'Attrition Probabilities'!$A$5:$E$45,2,TRUE),IF('Salary and Rating'!G267=2,VLOOKUP(D266,'Attrition Probabilities'!$A$5:$E$45,3,TRUE),IF('Salary and Rating'!G267=3,VLOOKUP(D266,'Attrition Probabilities'!$A$5:$E$45,4,TRUE),IF('Salary and Rating'!G267=4,VLOOKUP(D266,'Attrition Probabilities'!$A$5:$E$45,5,TRUE),0))))</f>
        <v>0</v>
      </c>
      <c r="G266" s="5">
        <f t="shared" ca="1" si="24"/>
        <v>0</v>
      </c>
      <c r="H266" s="5">
        <f t="shared" ca="1" si="25"/>
        <v>0</v>
      </c>
      <c r="I266" s="5">
        <f ca="1">IF(E266=0,0,IF(RAND()&lt;'Demand Component Probability'!$B$4,1,0))</f>
        <v>0</v>
      </c>
      <c r="J266" s="5">
        <f ca="1">IF(E266=0,0,IF(RAND()&lt;'Demand Component Probability'!$B$6,1,0))</f>
        <v>0</v>
      </c>
      <c r="K266" s="5">
        <f ca="1">'Salary and Rating'!M267</f>
        <v>0</v>
      </c>
      <c r="L266" s="5">
        <f ca="1">IFERROR(IF(VLOOKUP(K266,Inputs!$A$20:$G$29,3,FALSE)="Stipend Award",VLOOKUP(K266,Inputs!$A$7:$G$16,3,FALSE),0),0)</f>
        <v>0</v>
      </c>
      <c r="M266" s="5">
        <f ca="1">IFERROR(IF(VLOOKUP(K266,Inputs!$A$20:$G$29,4,FALSE)="Stipend Award",VLOOKUP(K266,Inputs!$A$7:$G$16,4,FALSE),0),0)</f>
        <v>0</v>
      </c>
      <c r="N266" s="5">
        <f ca="1">IFERROR(IF(H266=1,IF(VLOOKUP(K266,Inputs!$A$20:$G$29,5,FALSE)="Stipend Award",VLOOKUP(K266,Inputs!$A$7:$G$16,5,FALSE),0),0),0)</f>
        <v>0</v>
      </c>
      <c r="O266" s="5">
        <f ca="1">IFERROR(IF(I266=1,IF(VLOOKUP(K266,Inputs!$A$20:$G$29,6,FALSE)="Stipend Award",VLOOKUP(K266,Inputs!$A$7:$G$16,6,FALSE),0),0),0)</f>
        <v>0</v>
      </c>
      <c r="P266" s="5">
        <f ca="1">IFERROR(IF(J266=1,IF(VLOOKUP(K266,Inputs!$A$20:$G$29,7,FALSE)="Stipend Award",VLOOKUP(K266,Inputs!$A$7:$G$16,7,FALSE),0),0),0)</f>
        <v>0</v>
      </c>
      <c r="Q266" s="5">
        <f ca="1">IFERROR(IF(VLOOKUP(K266,Inputs!$A$20:$G$29,3,FALSE)="Base Increase",VLOOKUP(K266,Inputs!$A$7:$G$16,3,FALSE),0),0)</f>
        <v>0</v>
      </c>
      <c r="R266" s="5">
        <f ca="1">IFERROR(IF(VLOOKUP(K266,Inputs!$A$20:$G$29,4,FALSE)="Base Increase",VLOOKUP(K266,Inputs!$A$7:$G$16,4,FALSE),0),0)</f>
        <v>0</v>
      </c>
      <c r="S266" s="5">
        <f ca="1">IFERROR(IF(H266=1,IF(VLOOKUP(K266,Inputs!$A$20:$G$29,5,FALSE)="Base Increase",VLOOKUP(K266,Inputs!$A$7:$G$16,5,FALSE),0),0),0)</f>
        <v>0</v>
      </c>
      <c r="T266" s="5">
        <f ca="1">IFERROR(IF(I266=1,IF(VLOOKUP(K266,Inputs!$A$20:$G$29,6,FALSE)="Base Increase",VLOOKUP(K266,Inputs!$A$7:$G$16,6,FALSE),0),0),0)</f>
        <v>0</v>
      </c>
      <c r="U266" s="5">
        <f ca="1">IFERROR(IF(J266=1,IF(VLOOKUP(K266,Inputs!$A$20:$G$29,7,FALSE)="Base Increase",VLOOKUP(K266,Inputs!$A$7:$G$16,7,FALSE),0),0),0)</f>
        <v>0</v>
      </c>
      <c r="V266" s="5">
        <f t="shared" ca="1" si="26"/>
        <v>0</v>
      </c>
      <c r="W266" s="5">
        <f t="shared" ca="1" si="27"/>
        <v>0</v>
      </c>
      <c r="X266" s="5">
        <f t="shared" ca="1" si="28"/>
        <v>0</v>
      </c>
      <c r="Y266" s="5">
        <f t="shared" ca="1" si="29"/>
        <v>0</v>
      </c>
      <c r="Z266" s="5">
        <f ca="1">IF(AND(K266&lt;=4,X266&gt;Inputs!$B$32),MAX(C266,Inputs!$B$32),X266)</f>
        <v>0</v>
      </c>
      <c r="AA266" s="5">
        <f ca="1">IF(AND(K266&lt;=4,Y266&gt;Inputs!$B$32),MAX(C266,Inputs!$B$32),Y266)</f>
        <v>0</v>
      </c>
      <c r="AB266" s="5">
        <f ca="1">IF(AND(K266&lt;=7,Z266&gt;Inputs!$B$33),MAX(C266,Inputs!$B$33),Z266)</f>
        <v>0</v>
      </c>
      <c r="AC266" s="5">
        <f ca="1">IF(Y266&gt;Inputs!$B$34,Inputs!$B$34,AA266)</f>
        <v>0</v>
      </c>
      <c r="AD266" s="5">
        <f ca="1">IF(AB266&gt;Inputs!$B$34,Inputs!$B$34,AB266)</f>
        <v>0</v>
      </c>
      <c r="AE266" s="5">
        <f ca="1">IF(AC266&gt;Inputs!$B$34,Inputs!$B$34,AC266)</f>
        <v>0</v>
      </c>
      <c r="AF266" s="11">
        <f ca="1">IF(AND(E266=1,G266=0),Inputs!$B$3,AD266)</f>
        <v>0</v>
      </c>
      <c r="AG266" s="11">
        <f ca="1">IF(AND(E266=1,G266=0),Inputs!$B$3,AE266)</f>
        <v>0</v>
      </c>
    </row>
    <row r="267" spans="1:33" x14ac:dyDescent="0.25">
      <c r="A267" s="1">
        <f>'Salary and Rating'!A268</f>
        <v>0</v>
      </c>
      <c r="B267" s="1">
        <f>'Salary and Rating'!B268</f>
        <v>0</v>
      </c>
      <c r="C267" s="13">
        <f ca="1">'2013-2014'!AF267</f>
        <v>0</v>
      </c>
      <c r="D267" s="44">
        <f ca="1">IF('2013-2014'!G267=0,0,'2013-2014'!D267+1)</f>
        <v>0</v>
      </c>
      <c r="E267" s="5">
        <f>'2012-2013'!E267</f>
        <v>0</v>
      </c>
      <c r="F267" s="42">
        <f ca="1">IF('Salary and Rating'!G268=1,VLOOKUP(D267,'Attrition Probabilities'!$A$5:$E$45,2,TRUE),IF('Salary and Rating'!G268=2,VLOOKUP(D267,'Attrition Probabilities'!$A$5:$E$45,3,TRUE),IF('Salary and Rating'!G268=3,VLOOKUP(D267,'Attrition Probabilities'!$A$5:$E$45,4,TRUE),IF('Salary and Rating'!G268=4,VLOOKUP(D267,'Attrition Probabilities'!$A$5:$E$45,5,TRUE),0))))</f>
        <v>0</v>
      </c>
      <c r="G267" s="5">
        <f t="shared" ca="1" si="24"/>
        <v>0</v>
      </c>
      <c r="H267" s="5">
        <f t="shared" ca="1" si="25"/>
        <v>0</v>
      </c>
      <c r="I267" s="5">
        <f ca="1">IF(E267=0,0,IF(RAND()&lt;'Demand Component Probability'!$B$4,1,0))</f>
        <v>0</v>
      </c>
      <c r="J267" s="5">
        <f ca="1">IF(E267=0,0,IF(RAND()&lt;'Demand Component Probability'!$B$6,1,0))</f>
        <v>0</v>
      </c>
      <c r="K267" s="5">
        <f ca="1">'Salary and Rating'!M268</f>
        <v>0</v>
      </c>
      <c r="L267" s="5">
        <f ca="1">IFERROR(IF(VLOOKUP(K267,Inputs!$A$20:$G$29,3,FALSE)="Stipend Award",VLOOKUP(K267,Inputs!$A$7:$G$16,3,FALSE),0),0)</f>
        <v>0</v>
      </c>
      <c r="M267" s="5">
        <f ca="1">IFERROR(IF(VLOOKUP(K267,Inputs!$A$20:$G$29,4,FALSE)="Stipend Award",VLOOKUP(K267,Inputs!$A$7:$G$16,4,FALSE),0),0)</f>
        <v>0</v>
      </c>
      <c r="N267" s="5">
        <f ca="1">IFERROR(IF(H267=1,IF(VLOOKUP(K267,Inputs!$A$20:$G$29,5,FALSE)="Stipend Award",VLOOKUP(K267,Inputs!$A$7:$G$16,5,FALSE),0),0),0)</f>
        <v>0</v>
      </c>
      <c r="O267" s="5">
        <f ca="1">IFERROR(IF(I267=1,IF(VLOOKUP(K267,Inputs!$A$20:$G$29,6,FALSE)="Stipend Award",VLOOKUP(K267,Inputs!$A$7:$G$16,6,FALSE),0),0),0)</f>
        <v>0</v>
      </c>
      <c r="P267" s="5">
        <f ca="1">IFERROR(IF(J267=1,IF(VLOOKUP(K267,Inputs!$A$20:$G$29,7,FALSE)="Stipend Award",VLOOKUP(K267,Inputs!$A$7:$G$16,7,FALSE),0),0),0)</f>
        <v>0</v>
      </c>
      <c r="Q267" s="5">
        <f ca="1">IFERROR(IF(VLOOKUP(K267,Inputs!$A$20:$G$29,3,FALSE)="Base Increase",VLOOKUP(K267,Inputs!$A$7:$G$16,3,FALSE),0),0)</f>
        <v>0</v>
      </c>
      <c r="R267" s="5">
        <f ca="1">IFERROR(IF(VLOOKUP(K267,Inputs!$A$20:$G$29,4,FALSE)="Base Increase",VLOOKUP(K267,Inputs!$A$7:$G$16,4,FALSE),0),0)</f>
        <v>0</v>
      </c>
      <c r="S267" s="5">
        <f ca="1">IFERROR(IF(H267=1,IF(VLOOKUP(K267,Inputs!$A$20:$G$29,5,FALSE)="Base Increase",VLOOKUP(K267,Inputs!$A$7:$G$16,5,FALSE),0),0),0)</f>
        <v>0</v>
      </c>
      <c r="T267" s="5">
        <f ca="1">IFERROR(IF(I267=1,IF(VLOOKUP(K267,Inputs!$A$20:$G$29,6,FALSE)="Base Increase",VLOOKUP(K267,Inputs!$A$7:$G$16,6,FALSE),0),0),0)</f>
        <v>0</v>
      </c>
      <c r="U267" s="5">
        <f ca="1">IFERROR(IF(J267=1,IF(VLOOKUP(K267,Inputs!$A$20:$G$29,7,FALSE)="Base Increase",VLOOKUP(K267,Inputs!$A$7:$G$16,7,FALSE),0),0),0)</f>
        <v>0</v>
      </c>
      <c r="V267" s="5">
        <f t="shared" ca="1" si="26"/>
        <v>0</v>
      </c>
      <c r="W267" s="5">
        <f t="shared" ca="1" si="27"/>
        <v>0</v>
      </c>
      <c r="X267" s="5">
        <f t="shared" ca="1" si="28"/>
        <v>0</v>
      </c>
      <c r="Y267" s="5">
        <f t="shared" ca="1" si="29"/>
        <v>0</v>
      </c>
      <c r="Z267" s="5">
        <f ca="1">IF(AND(K267&lt;=4,X267&gt;Inputs!$B$32),MAX(C267,Inputs!$B$32),X267)</f>
        <v>0</v>
      </c>
      <c r="AA267" s="5">
        <f ca="1">IF(AND(K267&lt;=4,Y267&gt;Inputs!$B$32),MAX(C267,Inputs!$B$32),Y267)</f>
        <v>0</v>
      </c>
      <c r="AB267" s="5">
        <f ca="1">IF(AND(K267&lt;=7,Z267&gt;Inputs!$B$33),MAX(C267,Inputs!$B$33),Z267)</f>
        <v>0</v>
      </c>
      <c r="AC267" s="5">
        <f ca="1">IF(Y267&gt;Inputs!$B$34,Inputs!$B$34,AA267)</f>
        <v>0</v>
      </c>
      <c r="AD267" s="5">
        <f ca="1">IF(AB267&gt;Inputs!$B$34,Inputs!$B$34,AB267)</f>
        <v>0</v>
      </c>
      <c r="AE267" s="5">
        <f ca="1">IF(AC267&gt;Inputs!$B$34,Inputs!$B$34,AC267)</f>
        <v>0</v>
      </c>
      <c r="AF267" s="11">
        <f ca="1">IF(AND(E267=1,G267=0),Inputs!$B$3,AD267)</f>
        <v>0</v>
      </c>
      <c r="AG267" s="11">
        <f ca="1">IF(AND(E267=1,G267=0),Inputs!$B$3,AE267)</f>
        <v>0</v>
      </c>
    </row>
    <row r="268" spans="1:33" x14ac:dyDescent="0.25">
      <c r="A268" s="1">
        <f>'Salary and Rating'!A269</f>
        <v>0</v>
      </c>
      <c r="B268" s="1">
        <f>'Salary and Rating'!B269</f>
        <v>0</v>
      </c>
      <c r="C268" s="13">
        <f ca="1">'2013-2014'!AF268</f>
        <v>0</v>
      </c>
      <c r="D268" s="44">
        <f ca="1">IF('2013-2014'!G268=0,0,'2013-2014'!D268+1)</f>
        <v>0</v>
      </c>
      <c r="E268" s="5">
        <f>'2012-2013'!E268</f>
        <v>0</v>
      </c>
      <c r="F268" s="42">
        <f ca="1">IF('Salary and Rating'!G269=1,VLOOKUP(D268,'Attrition Probabilities'!$A$5:$E$45,2,TRUE),IF('Salary and Rating'!G269=2,VLOOKUP(D268,'Attrition Probabilities'!$A$5:$E$45,3,TRUE),IF('Salary and Rating'!G269=3,VLOOKUP(D268,'Attrition Probabilities'!$A$5:$E$45,4,TRUE),IF('Salary and Rating'!G269=4,VLOOKUP(D268,'Attrition Probabilities'!$A$5:$E$45,5,TRUE),0))))</f>
        <v>0</v>
      </c>
      <c r="G268" s="5">
        <f t="shared" ca="1" si="24"/>
        <v>0</v>
      </c>
      <c r="H268" s="5">
        <f t="shared" ca="1" si="25"/>
        <v>0</v>
      </c>
      <c r="I268" s="5">
        <f ca="1">IF(E268=0,0,IF(RAND()&lt;'Demand Component Probability'!$B$4,1,0))</f>
        <v>0</v>
      </c>
      <c r="J268" s="5">
        <f ca="1">IF(E268=0,0,IF(RAND()&lt;'Demand Component Probability'!$B$6,1,0))</f>
        <v>0</v>
      </c>
      <c r="K268" s="5">
        <f ca="1">'Salary and Rating'!M269</f>
        <v>0</v>
      </c>
      <c r="L268" s="5">
        <f ca="1">IFERROR(IF(VLOOKUP(K268,Inputs!$A$20:$G$29,3,FALSE)="Stipend Award",VLOOKUP(K268,Inputs!$A$7:$G$16,3,FALSE),0),0)</f>
        <v>0</v>
      </c>
      <c r="M268" s="5">
        <f ca="1">IFERROR(IF(VLOOKUP(K268,Inputs!$A$20:$G$29,4,FALSE)="Stipend Award",VLOOKUP(K268,Inputs!$A$7:$G$16,4,FALSE),0),0)</f>
        <v>0</v>
      </c>
      <c r="N268" s="5">
        <f ca="1">IFERROR(IF(H268=1,IF(VLOOKUP(K268,Inputs!$A$20:$G$29,5,FALSE)="Stipend Award",VLOOKUP(K268,Inputs!$A$7:$G$16,5,FALSE),0),0),0)</f>
        <v>0</v>
      </c>
      <c r="O268" s="5">
        <f ca="1">IFERROR(IF(I268=1,IF(VLOOKUP(K268,Inputs!$A$20:$G$29,6,FALSE)="Stipend Award",VLOOKUP(K268,Inputs!$A$7:$G$16,6,FALSE),0),0),0)</f>
        <v>0</v>
      </c>
      <c r="P268" s="5">
        <f ca="1">IFERROR(IF(J268=1,IF(VLOOKUP(K268,Inputs!$A$20:$G$29,7,FALSE)="Stipend Award",VLOOKUP(K268,Inputs!$A$7:$G$16,7,FALSE),0),0),0)</f>
        <v>0</v>
      </c>
      <c r="Q268" s="5">
        <f ca="1">IFERROR(IF(VLOOKUP(K268,Inputs!$A$20:$G$29,3,FALSE)="Base Increase",VLOOKUP(K268,Inputs!$A$7:$G$16,3,FALSE),0),0)</f>
        <v>0</v>
      </c>
      <c r="R268" s="5">
        <f ca="1">IFERROR(IF(VLOOKUP(K268,Inputs!$A$20:$G$29,4,FALSE)="Base Increase",VLOOKUP(K268,Inputs!$A$7:$G$16,4,FALSE),0),0)</f>
        <v>0</v>
      </c>
      <c r="S268" s="5">
        <f ca="1">IFERROR(IF(H268=1,IF(VLOOKUP(K268,Inputs!$A$20:$G$29,5,FALSE)="Base Increase",VLOOKUP(K268,Inputs!$A$7:$G$16,5,FALSE),0),0),0)</f>
        <v>0</v>
      </c>
      <c r="T268" s="5">
        <f ca="1">IFERROR(IF(I268=1,IF(VLOOKUP(K268,Inputs!$A$20:$G$29,6,FALSE)="Base Increase",VLOOKUP(K268,Inputs!$A$7:$G$16,6,FALSE),0),0),0)</f>
        <v>0</v>
      </c>
      <c r="U268" s="5">
        <f ca="1">IFERROR(IF(J268=1,IF(VLOOKUP(K268,Inputs!$A$20:$G$29,7,FALSE)="Base Increase",VLOOKUP(K268,Inputs!$A$7:$G$16,7,FALSE),0),0),0)</f>
        <v>0</v>
      </c>
      <c r="V268" s="5">
        <f t="shared" ca="1" si="26"/>
        <v>0</v>
      </c>
      <c r="W268" s="5">
        <f t="shared" ca="1" si="27"/>
        <v>0</v>
      </c>
      <c r="X268" s="5">
        <f t="shared" ca="1" si="28"/>
        <v>0</v>
      </c>
      <c r="Y268" s="5">
        <f t="shared" ca="1" si="29"/>
        <v>0</v>
      </c>
      <c r="Z268" s="5">
        <f ca="1">IF(AND(K268&lt;=4,X268&gt;Inputs!$B$32),MAX(C268,Inputs!$B$32),X268)</f>
        <v>0</v>
      </c>
      <c r="AA268" s="5">
        <f ca="1">IF(AND(K268&lt;=4,Y268&gt;Inputs!$B$32),MAX(C268,Inputs!$B$32),Y268)</f>
        <v>0</v>
      </c>
      <c r="AB268" s="5">
        <f ca="1">IF(AND(K268&lt;=7,Z268&gt;Inputs!$B$33),MAX(C268,Inputs!$B$33),Z268)</f>
        <v>0</v>
      </c>
      <c r="AC268" s="5">
        <f ca="1">IF(Y268&gt;Inputs!$B$34,Inputs!$B$34,AA268)</f>
        <v>0</v>
      </c>
      <c r="AD268" s="5">
        <f ca="1">IF(AB268&gt;Inputs!$B$34,Inputs!$B$34,AB268)</f>
        <v>0</v>
      </c>
      <c r="AE268" s="5">
        <f ca="1">IF(AC268&gt;Inputs!$B$34,Inputs!$B$34,AC268)</f>
        <v>0</v>
      </c>
      <c r="AF268" s="11">
        <f ca="1">IF(AND(E268=1,G268=0),Inputs!$B$3,AD268)</f>
        <v>0</v>
      </c>
      <c r="AG268" s="11">
        <f ca="1">IF(AND(E268=1,G268=0),Inputs!$B$3,AE268)</f>
        <v>0</v>
      </c>
    </row>
    <row r="269" spans="1:33" x14ac:dyDescent="0.25">
      <c r="A269" s="1">
        <f>'Salary and Rating'!A270</f>
        <v>0</v>
      </c>
      <c r="B269" s="1">
        <f>'Salary and Rating'!B270</f>
        <v>0</v>
      </c>
      <c r="C269" s="13">
        <f ca="1">'2013-2014'!AF269</f>
        <v>0</v>
      </c>
      <c r="D269" s="44">
        <f ca="1">IF('2013-2014'!G269=0,0,'2013-2014'!D269+1)</f>
        <v>0</v>
      </c>
      <c r="E269" s="5">
        <f>'2012-2013'!E269</f>
        <v>0</v>
      </c>
      <c r="F269" s="42">
        <f ca="1">IF('Salary and Rating'!G270=1,VLOOKUP(D269,'Attrition Probabilities'!$A$5:$E$45,2,TRUE),IF('Salary and Rating'!G270=2,VLOOKUP(D269,'Attrition Probabilities'!$A$5:$E$45,3,TRUE),IF('Salary and Rating'!G270=3,VLOOKUP(D269,'Attrition Probabilities'!$A$5:$E$45,4,TRUE),IF('Salary and Rating'!G270=4,VLOOKUP(D269,'Attrition Probabilities'!$A$5:$E$45,5,TRUE),0))))</f>
        <v>0</v>
      </c>
      <c r="G269" s="5">
        <f t="shared" ca="1" si="24"/>
        <v>0</v>
      </c>
      <c r="H269" s="5">
        <f t="shared" ca="1" si="25"/>
        <v>0</v>
      </c>
      <c r="I269" s="5">
        <f ca="1">IF(E269=0,0,IF(RAND()&lt;'Demand Component Probability'!$B$4,1,0))</f>
        <v>0</v>
      </c>
      <c r="J269" s="5">
        <f ca="1">IF(E269=0,0,IF(RAND()&lt;'Demand Component Probability'!$B$6,1,0))</f>
        <v>0</v>
      </c>
      <c r="K269" s="5">
        <f ca="1">'Salary and Rating'!M270</f>
        <v>0</v>
      </c>
      <c r="L269" s="5">
        <f ca="1">IFERROR(IF(VLOOKUP(K269,Inputs!$A$20:$G$29,3,FALSE)="Stipend Award",VLOOKUP(K269,Inputs!$A$7:$G$16,3,FALSE),0),0)</f>
        <v>0</v>
      </c>
      <c r="M269" s="5">
        <f ca="1">IFERROR(IF(VLOOKUP(K269,Inputs!$A$20:$G$29,4,FALSE)="Stipend Award",VLOOKUP(K269,Inputs!$A$7:$G$16,4,FALSE),0),0)</f>
        <v>0</v>
      </c>
      <c r="N269" s="5">
        <f ca="1">IFERROR(IF(H269=1,IF(VLOOKUP(K269,Inputs!$A$20:$G$29,5,FALSE)="Stipend Award",VLOOKUP(K269,Inputs!$A$7:$G$16,5,FALSE),0),0),0)</f>
        <v>0</v>
      </c>
      <c r="O269" s="5">
        <f ca="1">IFERROR(IF(I269=1,IF(VLOOKUP(K269,Inputs!$A$20:$G$29,6,FALSE)="Stipend Award",VLOOKUP(K269,Inputs!$A$7:$G$16,6,FALSE),0),0),0)</f>
        <v>0</v>
      </c>
      <c r="P269" s="5">
        <f ca="1">IFERROR(IF(J269=1,IF(VLOOKUP(K269,Inputs!$A$20:$G$29,7,FALSE)="Stipend Award",VLOOKUP(K269,Inputs!$A$7:$G$16,7,FALSE),0),0),0)</f>
        <v>0</v>
      </c>
      <c r="Q269" s="5">
        <f ca="1">IFERROR(IF(VLOOKUP(K269,Inputs!$A$20:$G$29,3,FALSE)="Base Increase",VLOOKUP(K269,Inputs!$A$7:$G$16,3,FALSE),0),0)</f>
        <v>0</v>
      </c>
      <c r="R269" s="5">
        <f ca="1">IFERROR(IF(VLOOKUP(K269,Inputs!$A$20:$G$29,4,FALSE)="Base Increase",VLOOKUP(K269,Inputs!$A$7:$G$16,4,FALSE),0),0)</f>
        <v>0</v>
      </c>
      <c r="S269" s="5">
        <f ca="1">IFERROR(IF(H269=1,IF(VLOOKUP(K269,Inputs!$A$20:$G$29,5,FALSE)="Base Increase",VLOOKUP(K269,Inputs!$A$7:$G$16,5,FALSE),0),0),0)</f>
        <v>0</v>
      </c>
      <c r="T269" s="5">
        <f ca="1">IFERROR(IF(I269=1,IF(VLOOKUP(K269,Inputs!$A$20:$G$29,6,FALSE)="Base Increase",VLOOKUP(K269,Inputs!$A$7:$G$16,6,FALSE),0),0),0)</f>
        <v>0</v>
      </c>
      <c r="U269" s="5">
        <f ca="1">IFERROR(IF(J269=1,IF(VLOOKUP(K269,Inputs!$A$20:$G$29,7,FALSE)="Base Increase",VLOOKUP(K269,Inputs!$A$7:$G$16,7,FALSE),0),0),0)</f>
        <v>0</v>
      </c>
      <c r="V269" s="5">
        <f t="shared" ca="1" si="26"/>
        <v>0</v>
      </c>
      <c r="W269" s="5">
        <f t="shared" ca="1" si="27"/>
        <v>0</v>
      </c>
      <c r="X269" s="5">
        <f t="shared" ca="1" si="28"/>
        <v>0</v>
      </c>
      <c r="Y269" s="5">
        <f t="shared" ca="1" si="29"/>
        <v>0</v>
      </c>
      <c r="Z269" s="5">
        <f ca="1">IF(AND(K269&lt;=4,X269&gt;Inputs!$B$32),MAX(C269,Inputs!$B$32),X269)</f>
        <v>0</v>
      </c>
      <c r="AA269" s="5">
        <f ca="1">IF(AND(K269&lt;=4,Y269&gt;Inputs!$B$32),MAX(C269,Inputs!$B$32),Y269)</f>
        <v>0</v>
      </c>
      <c r="AB269" s="5">
        <f ca="1">IF(AND(K269&lt;=7,Z269&gt;Inputs!$B$33),MAX(C269,Inputs!$B$33),Z269)</f>
        <v>0</v>
      </c>
      <c r="AC269" s="5">
        <f ca="1">IF(Y269&gt;Inputs!$B$34,Inputs!$B$34,AA269)</f>
        <v>0</v>
      </c>
      <c r="AD269" s="5">
        <f ca="1">IF(AB269&gt;Inputs!$B$34,Inputs!$B$34,AB269)</f>
        <v>0</v>
      </c>
      <c r="AE269" s="5">
        <f ca="1">IF(AC269&gt;Inputs!$B$34,Inputs!$B$34,AC269)</f>
        <v>0</v>
      </c>
      <c r="AF269" s="11">
        <f ca="1">IF(AND(E269=1,G269=0),Inputs!$B$3,AD269)</f>
        <v>0</v>
      </c>
      <c r="AG269" s="11">
        <f ca="1">IF(AND(E269=1,G269=0),Inputs!$B$3,AE269)</f>
        <v>0</v>
      </c>
    </row>
    <row r="270" spans="1:33" x14ac:dyDescent="0.25">
      <c r="A270" s="1">
        <f>'Salary and Rating'!A271</f>
        <v>0</v>
      </c>
      <c r="B270" s="1">
        <f>'Salary and Rating'!B271</f>
        <v>0</v>
      </c>
      <c r="C270" s="13">
        <f ca="1">'2013-2014'!AF270</f>
        <v>0</v>
      </c>
      <c r="D270" s="44">
        <f ca="1">IF('2013-2014'!G270=0,0,'2013-2014'!D270+1)</f>
        <v>0</v>
      </c>
      <c r="E270" s="5">
        <f>'2012-2013'!E270</f>
        <v>0</v>
      </c>
      <c r="F270" s="42">
        <f ca="1">IF('Salary and Rating'!G271=1,VLOOKUP(D270,'Attrition Probabilities'!$A$5:$E$45,2,TRUE),IF('Salary and Rating'!G271=2,VLOOKUP(D270,'Attrition Probabilities'!$A$5:$E$45,3,TRUE),IF('Salary and Rating'!G271=3,VLOOKUP(D270,'Attrition Probabilities'!$A$5:$E$45,4,TRUE),IF('Salary and Rating'!G271=4,VLOOKUP(D270,'Attrition Probabilities'!$A$5:$E$45,5,TRUE),0))))</f>
        <v>0</v>
      </c>
      <c r="G270" s="5">
        <f t="shared" ca="1" si="24"/>
        <v>0</v>
      </c>
      <c r="H270" s="5">
        <f t="shared" ca="1" si="25"/>
        <v>0</v>
      </c>
      <c r="I270" s="5">
        <f ca="1">IF(E270=0,0,IF(RAND()&lt;'Demand Component Probability'!$B$4,1,0))</f>
        <v>0</v>
      </c>
      <c r="J270" s="5">
        <f ca="1">IF(E270=0,0,IF(RAND()&lt;'Demand Component Probability'!$B$6,1,0))</f>
        <v>0</v>
      </c>
      <c r="K270" s="5">
        <f ca="1">'Salary and Rating'!M271</f>
        <v>0</v>
      </c>
      <c r="L270" s="5">
        <f ca="1">IFERROR(IF(VLOOKUP(K270,Inputs!$A$20:$G$29,3,FALSE)="Stipend Award",VLOOKUP(K270,Inputs!$A$7:$G$16,3,FALSE),0),0)</f>
        <v>0</v>
      </c>
      <c r="M270" s="5">
        <f ca="1">IFERROR(IF(VLOOKUP(K270,Inputs!$A$20:$G$29,4,FALSE)="Stipend Award",VLOOKUP(K270,Inputs!$A$7:$G$16,4,FALSE),0),0)</f>
        <v>0</v>
      </c>
      <c r="N270" s="5">
        <f ca="1">IFERROR(IF(H270=1,IF(VLOOKUP(K270,Inputs!$A$20:$G$29,5,FALSE)="Stipend Award",VLOOKUP(K270,Inputs!$A$7:$G$16,5,FALSE),0),0),0)</f>
        <v>0</v>
      </c>
      <c r="O270" s="5">
        <f ca="1">IFERROR(IF(I270=1,IF(VLOOKUP(K270,Inputs!$A$20:$G$29,6,FALSE)="Stipend Award",VLOOKUP(K270,Inputs!$A$7:$G$16,6,FALSE),0),0),0)</f>
        <v>0</v>
      </c>
      <c r="P270" s="5">
        <f ca="1">IFERROR(IF(J270=1,IF(VLOOKUP(K270,Inputs!$A$20:$G$29,7,FALSE)="Stipend Award",VLOOKUP(K270,Inputs!$A$7:$G$16,7,FALSE),0),0),0)</f>
        <v>0</v>
      </c>
      <c r="Q270" s="5">
        <f ca="1">IFERROR(IF(VLOOKUP(K270,Inputs!$A$20:$G$29,3,FALSE)="Base Increase",VLOOKUP(K270,Inputs!$A$7:$G$16,3,FALSE),0),0)</f>
        <v>0</v>
      </c>
      <c r="R270" s="5">
        <f ca="1">IFERROR(IF(VLOOKUP(K270,Inputs!$A$20:$G$29,4,FALSE)="Base Increase",VLOOKUP(K270,Inputs!$A$7:$G$16,4,FALSE),0),0)</f>
        <v>0</v>
      </c>
      <c r="S270" s="5">
        <f ca="1">IFERROR(IF(H270=1,IF(VLOOKUP(K270,Inputs!$A$20:$G$29,5,FALSE)="Base Increase",VLOOKUP(K270,Inputs!$A$7:$G$16,5,FALSE),0),0),0)</f>
        <v>0</v>
      </c>
      <c r="T270" s="5">
        <f ca="1">IFERROR(IF(I270=1,IF(VLOOKUP(K270,Inputs!$A$20:$G$29,6,FALSE)="Base Increase",VLOOKUP(K270,Inputs!$A$7:$G$16,6,FALSE),0),0),0)</f>
        <v>0</v>
      </c>
      <c r="U270" s="5">
        <f ca="1">IFERROR(IF(J270=1,IF(VLOOKUP(K270,Inputs!$A$20:$G$29,7,FALSE)="Base Increase",VLOOKUP(K270,Inputs!$A$7:$G$16,7,FALSE),0),0),0)</f>
        <v>0</v>
      </c>
      <c r="V270" s="5">
        <f t="shared" ca="1" si="26"/>
        <v>0</v>
      </c>
      <c r="W270" s="5">
        <f t="shared" ca="1" si="27"/>
        <v>0</v>
      </c>
      <c r="X270" s="5">
        <f t="shared" ca="1" si="28"/>
        <v>0</v>
      </c>
      <c r="Y270" s="5">
        <f t="shared" ca="1" si="29"/>
        <v>0</v>
      </c>
      <c r="Z270" s="5">
        <f ca="1">IF(AND(K270&lt;=4,X270&gt;Inputs!$B$32),MAX(C270,Inputs!$B$32),X270)</f>
        <v>0</v>
      </c>
      <c r="AA270" s="5">
        <f ca="1">IF(AND(K270&lt;=4,Y270&gt;Inputs!$B$32),MAX(C270,Inputs!$B$32),Y270)</f>
        <v>0</v>
      </c>
      <c r="AB270" s="5">
        <f ca="1">IF(AND(K270&lt;=7,Z270&gt;Inputs!$B$33),MAX(C270,Inputs!$B$33),Z270)</f>
        <v>0</v>
      </c>
      <c r="AC270" s="5">
        <f ca="1">IF(Y270&gt;Inputs!$B$34,Inputs!$B$34,AA270)</f>
        <v>0</v>
      </c>
      <c r="AD270" s="5">
        <f ca="1">IF(AB270&gt;Inputs!$B$34,Inputs!$B$34,AB270)</f>
        <v>0</v>
      </c>
      <c r="AE270" s="5">
        <f ca="1">IF(AC270&gt;Inputs!$B$34,Inputs!$B$34,AC270)</f>
        <v>0</v>
      </c>
      <c r="AF270" s="11">
        <f ca="1">IF(AND(E270=1,G270=0),Inputs!$B$3,AD270)</f>
        <v>0</v>
      </c>
      <c r="AG270" s="11">
        <f ca="1">IF(AND(E270=1,G270=0),Inputs!$B$3,AE270)</f>
        <v>0</v>
      </c>
    </row>
    <row r="271" spans="1:33" x14ac:dyDescent="0.25">
      <c r="A271" s="1">
        <f>'Salary and Rating'!A272</f>
        <v>0</v>
      </c>
      <c r="B271" s="1">
        <f>'Salary and Rating'!B272</f>
        <v>0</v>
      </c>
      <c r="C271" s="13">
        <f ca="1">'2013-2014'!AF271</f>
        <v>0</v>
      </c>
      <c r="D271" s="44">
        <f ca="1">IF('2013-2014'!G271=0,0,'2013-2014'!D271+1)</f>
        <v>0</v>
      </c>
      <c r="E271" s="5">
        <f>'2012-2013'!E271</f>
        <v>0</v>
      </c>
      <c r="F271" s="42">
        <f ca="1">IF('Salary and Rating'!G272=1,VLOOKUP(D271,'Attrition Probabilities'!$A$5:$E$45,2,TRUE),IF('Salary and Rating'!G272=2,VLOOKUP(D271,'Attrition Probabilities'!$A$5:$E$45,3,TRUE),IF('Salary and Rating'!G272=3,VLOOKUP(D271,'Attrition Probabilities'!$A$5:$E$45,4,TRUE),IF('Salary and Rating'!G272=4,VLOOKUP(D271,'Attrition Probabilities'!$A$5:$E$45,5,TRUE),0))))</f>
        <v>0</v>
      </c>
      <c r="G271" s="5">
        <f t="shared" ca="1" si="24"/>
        <v>0</v>
      </c>
      <c r="H271" s="5">
        <f t="shared" ca="1" si="25"/>
        <v>0</v>
      </c>
      <c r="I271" s="5">
        <f ca="1">IF(E271=0,0,IF(RAND()&lt;'Demand Component Probability'!$B$4,1,0))</f>
        <v>0</v>
      </c>
      <c r="J271" s="5">
        <f ca="1">IF(E271=0,0,IF(RAND()&lt;'Demand Component Probability'!$B$6,1,0))</f>
        <v>0</v>
      </c>
      <c r="K271" s="5">
        <f ca="1">'Salary and Rating'!M272</f>
        <v>0</v>
      </c>
      <c r="L271" s="5">
        <f ca="1">IFERROR(IF(VLOOKUP(K271,Inputs!$A$20:$G$29,3,FALSE)="Stipend Award",VLOOKUP(K271,Inputs!$A$7:$G$16,3,FALSE),0),0)</f>
        <v>0</v>
      </c>
      <c r="M271" s="5">
        <f ca="1">IFERROR(IF(VLOOKUP(K271,Inputs!$A$20:$G$29,4,FALSE)="Stipend Award",VLOOKUP(K271,Inputs!$A$7:$G$16,4,FALSE),0),0)</f>
        <v>0</v>
      </c>
      <c r="N271" s="5">
        <f ca="1">IFERROR(IF(H271=1,IF(VLOOKUP(K271,Inputs!$A$20:$G$29,5,FALSE)="Stipend Award",VLOOKUP(K271,Inputs!$A$7:$G$16,5,FALSE),0),0),0)</f>
        <v>0</v>
      </c>
      <c r="O271" s="5">
        <f ca="1">IFERROR(IF(I271=1,IF(VLOOKUP(K271,Inputs!$A$20:$G$29,6,FALSE)="Stipend Award",VLOOKUP(K271,Inputs!$A$7:$G$16,6,FALSE),0),0),0)</f>
        <v>0</v>
      </c>
      <c r="P271" s="5">
        <f ca="1">IFERROR(IF(J271=1,IF(VLOOKUP(K271,Inputs!$A$20:$G$29,7,FALSE)="Stipend Award",VLOOKUP(K271,Inputs!$A$7:$G$16,7,FALSE),0),0),0)</f>
        <v>0</v>
      </c>
      <c r="Q271" s="5">
        <f ca="1">IFERROR(IF(VLOOKUP(K271,Inputs!$A$20:$G$29,3,FALSE)="Base Increase",VLOOKUP(K271,Inputs!$A$7:$G$16,3,FALSE),0),0)</f>
        <v>0</v>
      </c>
      <c r="R271" s="5">
        <f ca="1">IFERROR(IF(VLOOKUP(K271,Inputs!$A$20:$G$29,4,FALSE)="Base Increase",VLOOKUP(K271,Inputs!$A$7:$G$16,4,FALSE),0),0)</f>
        <v>0</v>
      </c>
      <c r="S271" s="5">
        <f ca="1">IFERROR(IF(H271=1,IF(VLOOKUP(K271,Inputs!$A$20:$G$29,5,FALSE)="Base Increase",VLOOKUP(K271,Inputs!$A$7:$G$16,5,FALSE),0),0),0)</f>
        <v>0</v>
      </c>
      <c r="T271" s="5">
        <f ca="1">IFERROR(IF(I271=1,IF(VLOOKUP(K271,Inputs!$A$20:$G$29,6,FALSE)="Base Increase",VLOOKUP(K271,Inputs!$A$7:$G$16,6,FALSE),0),0),0)</f>
        <v>0</v>
      </c>
      <c r="U271" s="5">
        <f ca="1">IFERROR(IF(J271=1,IF(VLOOKUP(K271,Inputs!$A$20:$G$29,7,FALSE)="Base Increase",VLOOKUP(K271,Inputs!$A$7:$G$16,7,FALSE),0),0),0)</f>
        <v>0</v>
      </c>
      <c r="V271" s="5">
        <f t="shared" ca="1" si="26"/>
        <v>0</v>
      </c>
      <c r="W271" s="5">
        <f t="shared" ca="1" si="27"/>
        <v>0</v>
      </c>
      <c r="X271" s="5">
        <f t="shared" ca="1" si="28"/>
        <v>0</v>
      </c>
      <c r="Y271" s="5">
        <f t="shared" ca="1" si="29"/>
        <v>0</v>
      </c>
      <c r="Z271" s="5">
        <f ca="1">IF(AND(K271&lt;=4,X271&gt;Inputs!$B$32),MAX(C271,Inputs!$B$32),X271)</f>
        <v>0</v>
      </c>
      <c r="AA271" s="5">
        <f ca="1">IF(AND(K271&lt;=4,Y271&gt;Inputs!$B$32),MAX(C271,Inputs!$B$32),Y271)</f>
        <v>0</v>
      </c>
      <c r="AB271" s="5">
        <f ca="1">IF(AND(K271&lt;=7,Z271&gt;Inputs!$B$33),MAX(C271,Inputs!$B$33),Z271)</f>
        <v>0</v>
      </c>
      <c r="AC271" s="5">
        <f ca="1">IF(Y271&gt;Inputs!$B$34,Inputs!$B$34,AA271)</f>
        <v>0</v>
      </c>
      <c r="AD271" s="5">
        <f ca="1">IF(AB271&gt;Inputs!$B$34,Inputs!$B$34,AB271)</f>
        <v>0</v>
      </c>
      <c r="AE271" s="5">
        <f ca="1">IF(AC271&gt;Inputs!$B$34,Inputs!$B$34,AC271)</f>
        <v>0</v>
      </c>
      <c r="AF271" s="11">
        <f ca="1">IF(AND(E271=1,G271=0),Inputs!$B$3,AD271)</f>
        <v>0</v>
      </c>
      <c r="AG271" s="11">
        <f ca="1">IF(AND(E271=1,G271=0),Inputs!$B$3,AE271)</f>
        <v>0</v>
      </c>
    </row>
    <row r="272" spans="1:33" x14ac:dyDescent="0.25">
      <c r="A272" s="1">
        <f>'Salary and Rating'!A273</f>
        <v>0</v>
      </c>
      <c r="B272" s="1">
        <f>'Salary and Rating'!B273</f>
        <v>0</v>
      </c>
      <c r="C272" s="13">
        <f ca="1">'2013-2014'!AF272</f>
        <v>0</v>
      </c>
      <c r="D272" s="44">
        <f ca="1">IF('2013-2014'!G272=0,0,'2013-2014'!D272+1)</f>
        <v>0</v>
      </c>
      <c r="E272" s="5">
        <f>'2012-2013'!E272</f>
        <v>0</v>
      </c>
      <c r="F272" s="42">
        <f ca="1">IF('Salary and Rating'!G273=1,VLOOKUP(D272,'Attrition Probabilities'!$A$5:$E$45,2,TRUE),IF('Salary and Rating'!G273=2,VLOOKUP(D272,'Attrition Probabilities'!$A$5:$E$45,3,TRUE),IF('Salary and Rating'!G273=3,VLOOKUP(D272,'Attrition Probabilities'!$A$5:$E$45,4,TRUE),IF('Salary and Rating'!G273=4,VLOOKUP(D272,'Attrition Probabilities'!$A$5:$E$45,5,TRUE),0))))</f>
        <v>0</v>
      </c>
      <c r="G272" s="5">
        <f t="shared" ca="1" si="24"/>
        <v>0</v>
      </c>
      <c r="H272" s="5">
        <f t="shared" ca="1" si="25"/>
        <v>0</v>
      </c>
      <c r="I272" s="5">
        <f ca="1">IF(E272=0,0,IF(RAND()&lt;'Demand Component Probability'!$B$4,1,0))</f>
        <v>0</v>
      </c>
      <c r="J272" s="5">
        <f ca="1">IF(E272=0,0,IF(RAND()&lt;'Demand Component Probability'!$B$6,1,0))</f>
        <v>0</v>
      </c>
      <c r="K272" s="5">
        <f ca="1">'Salary and Rating'!M273</f>
        <v>0</v>
      </c>
      <c r="L272" s="5">
        <f ca="1">IFERROR(IF(VLOOKUP(K272,Inputs!$A$20:$G$29,3,FALSE)="Stipend Award",VLOOKUP(K272,Inputs!$A$7:$G$16,3,FALSE),0),0)</f>
        <v>0</v>
      </c>
      <c r="M272" s="5">
        <f ca="1">IFERROR(IF(VLOOKUP(K272,Inputs!$A$20:$G$29,4,FALSE)="Stipend Award",VLOOKUP(K272,Inputs!$A$7:$G$16,4,FALSE),0),0)</f>
        <v>0</v>
      </c>
      <c r="N272" s="5">
        <f ca="1">IFERROR(IF(H272=1,IF(VLOOKUP(K272,Inputs!$A$20:$G$29,5,FALSE)="Stipend Award",VLOOKUP(K272,Inputs!$A$7:$G$16,5,FALSE),0),0),0)</f>
        <v>0</v>
      </c>
      <c r="O272" s="5">
        <f ca="1">IFERROR(IF(I272=1,IF(VLOOKUP(K272,Inputs!$A$20:$G$29,6,FALSE)="Stipend Award",VLOOKUP(K272,Inputs!$A$7:$G$16,6,FALSE),0),0),0)</f>
        <v>0</v>
      </c>
      <c r="P272" s="5">
        <f ca="1">IFERROR(IF(J272=1,IF(VLOOKUP(K272,Inputs!$A$20:$G$29,7,FALSE)="Stipend Award",VLOOKUP(K272,Inputs!$A$7:$G$16,7,FALSE),0),0),0)</f>
        <v>0</v>
      </c>
      <c r="Q272" s="5">
        <f ca="1">IFERROR(IF(VLOOKUP(K272,Inputs!$A$20:$G$29,3,FALSE)="Base Increase",VLOOKUP(K272,Inputs!$A$7:$G$16,3,FALSE),0),0)</f>
        <v>0</v>
      </c>
      <c r="R272" s="5">
        <f ca="1">IFERROR(IF(VLOOKUP(K272,Inputs!$A$20:$G$29,4,FALSE)="Base Increase",VLOOKUP(K272,Inputs!$A$7:$G$16,4,FALSE),0),0)</f>
        <v>0</v>
      </c>
      <c r="S272" s="5">
        <f ca="1">IFERROR(IF(H272=1,IF(VLOOKUP(K272,Inputs!$A$20:$G$29,5,FALSE)="Base Increase",VLOOKUP(K272,Inputs!$A$7:$G$16,5,FALSE),0),0),0)</f>
        <v>0</v>
      </c>
      <c r="T272" s="5">
        <f ca="1">IFERROR(IF(I272=1,IF(VLOOKUP(K272,Inputs!$A$20:$G$29,6,FALSE)="Base Increase",VLOOKUP(K272,Inputs!$A$7:$G$16,6,FALSE),0),0),0)</f>
        <v>0</v>
      </c>
      <c r="U272" s="5">
        <f ca="1">IFERROR(IF(J272=1,IF(VLOOKUP(K272,Inputs!$A$20:$G$29,7,FALSE)="Base Increase",VLOOKUP(K272,Inputs!$A$7:$G$16,7,FALSE),0),0),0)</f>
        <v>0</v>
      </c>
      <c r="V272" s="5">
        <f t="shared" ca="1" si="26"/>
        <v>0</v>
      </c>
      <c r="W272" s="5">
        <f t="shared" ca="1" si="27"/>
        <v>0</v>
      </c>
      <c r="X272" s="5">
        <f t="shared" ca="1" si="28"/>
        <v>0</v>
      </c>
      <c r="Y272" s="5">
        <f t="shared" ca="1" si="29"/>
        <v>0</v>
      </c>
      <c r="Z272" s="5">
        <f ca="1">IF(AND(K272&lt;=4,X272&gt;Inputs!$B$32),MAX(C272,Inputs!$B$32),X272)</f>
        <v>0</v>
      </c>
      <c r="AA272" s="5">
        <f ca="1">IF(AND(K272&lt;=4,Y272&gt;Inputs!$B$32),MAX(C272,Inputs!$B$32),Y272)</f>
        <v>0</v>
      </c>
      <c r="AB272" s="5">
        <f ca="1">IF(AND(K272&lt;=7,Z272&gt;Inputs!$B$33),MAX(C272,Inputs!$B$33),Z272)</f>
        <v>0</v>
      </c>
      <c r="AC272" s="5">
        <f ca="1">IF(Y272&gt;Inputs!$B$34,Inputs!$B$34,AA272)</f>
        <v>0</v>
      </c>
      <c r="AD272" s="5">
        <f ca="1">IF(AB272&gt;Inputs!$B$34,Inputs!$B$34,AB272)</f>
        <v>0</v>
      </c>
      <c r="AE272" s="5">
        <f ca="1">IF(AC272&gt;Inputs!$B$34,Inputs!$B$34,AC272)</f>
        <v>0</v>
      </c>
      <c r="AF272" s="11">
        <f ca="1">IF(AND(E272=1,G272=0),Inputs!$B$3,AD272)</f>
        <v>0</v>
      </c>
      <c r="AG272" s="11">
        <f ca="1">IF(AND(E272=1,G272=0),Inputs!$B$3,AE272)</f>
        <v>0</v>
      </c>
    </row>
    <row r="273" spans="1:33" x14ac:dyDescent="0.25">
      <c r="A273" s="1">
        <f>'Salary and Rating'!A274</f>
        <v>0</v>
      </c>
      <c r="B273" s="1">
        <f>'Salary and Rating'!B274</f>
        <v>0</v>
      </c>
      <c r="C273" s="13">
        <f ca="1">'2013-2014'!AF273</f>
        <v>0</v>
      </c>
      <c r="D273" s="44">
        <f ca="1">IF('2013-2014'!G273=0,0,'2013-2014'!D273+1)</f>
        <v>0</v>
      </c>
      <c r="E273" s="5">
        <f>'2012-2013'!E273</f>
        <v>0</v>
      </c>
      <c r="F273" s="42">
        <f ca="1">IF('Salary and Rating'!G274=1,VLOOKUP(D273,'Attrition Probabilities'!$A$5:$E$45,2,TRUE),IF('Salary and Rating'!G274=2,VLOOKUP(D273,'Attrition Probabilities'!$A$5:$E$45,3,TRUE),IF('Salary and Rating'!G274=3,VLOOKUP(D273,'Attrition Probabilities'!$A$5:$E$45,4,TRUE),IF('Salary and Rating'!G274=4,VLOOKUP(D273,'Attrition Probabilities'!$A$5:$E$45,5,TRUE),0))))</f>
        <v>0</v>
      </c>
      <c r="G273" s="5">
        <f t="shared" ca="1" si="24"/>
        <v>0</v>
      </c>
      <c r="H273" s="5">
        <f t="shared" ca="1" si="25"/>
        <v>0</v>
      </c>
      <c r="I273" s="5">
        <f ca="1">IF(E273=0,0,IF(RAND()&lt;'Demand Component Probability'!$B$4,1,0))</f>
        <v>0</v>
      </c>
      <c r="J273" s="5">
        <f ca="1">IF(E273=0,0,IF(RAND()&lt;'Demand Component Probability'!$B$6,1,0))</f>
        <v>0</v>
      </c>
      <c r="K273" s="5">
        <f ca="1">'Salary and Rating'!M274</f>
        <v>0</v>
      </c>
      <c r="L273" s="5">
        <f ca="1">IFERROR(IF(VLOOKUP(K273,Inputs!$A$20:$G$29,3,FALSE)="Stipend Award",VLOOKUP(K273,Inputs!$A$7:$G$16,3,FALSE),0),0)</f>
        <v>0</v>
      </c>
      <c r="M273" s="5">
        <f ca="1">IFERROR(IF(VLOOKUP(K273,Inputs!$A$20:$G$29,4,FALSE)="Stipend Award",VLOOKUP(K273,Inputs!$A$7:$G$16,4,FALSE),0),0)</f>
        <v>0</v>
      </c>
      <c r="N273" s="5">
        <f ca="1">IFERROR(IF(H273=1,IF(VLOOKUP(K273,Inputs!$A$20:$G$29,5,FALSE)="Stipend Award",VLOOKUP(K273,Inputs!$A$7:$G$16,5,FALSE),0),0),0)</f>
        <v>0</v>
      </c>
      <c r="O273" s="5">
        <f ca="1">IFERROR(IF(I273=1,IF(VLOOKUP(K273,Inputs!$A$20:$G$29,6,FALSE)="Stipend Award",VLOOKUP(K273,Inputs!$A$7:$G$16,6,FALSE),0),0),0)</f>
        <v>0</v>
      </c>
      <c r="P273" s="5">
        <f ca="1">IFERROR(IF(J273=1,IF(VLOOKUP(K273,Inputs!$A$20:$G$29,7,FALSE)="Stipend Award",VLOOKUP(K273,Inputs!$A$7:$G$16,7,FALSE),0),0),0)</f>
        <v>0</v>
      </c>
      <c r="Q273" s="5">
        <f ca="1">IFERROR(IF(VLOOKUP(K273,Inputs!$A$20:$G$29,3,FALSE)="Base Increase",VLOOKUP(K273,Inputs!$A$7:$G$16,3,FALSE),0),0)</f>
        <v>0</v>
      </c>
      <c r="R273" s="5">
        <f ca="1">IFERROR(IF(VLOOKUP(K273,Inputs!$A$20:$G$29,4,FALSE)="Base Increase",VLOOKUP(K273,Inputs!$A$7:$G$16,4,FALSE),0),0)</f>
        <v>0</v>
      </c>
      <c r="S273" s="5">
        <f ca="1">IFERROR(IF(H273=1,IF(VLOOKUP(K273,Inputs!$A$20:$G$29,5,FALSE)="Base Increase",VLOOKUP(K273,Inputs!$A$7:$G$16,5,FALSE),0),0),0)</f>
        <v>0</v>
      </c>
      <c r="T273" s="5">
        <f ca="1">IFERROR(IF(I273=1,IF(VLOOKUP(K273,Inputs!$A$20:$G$29,6,FALSE)="Base Increase",VLOOKUP(K273,Inputs!$A$7:$G$16,6,FALSE),0),0),0)</f>
        <v>0</v>
      </c>
      <c r="U273" s="5">
        <f ca="1">IFERROR(IF(J273=1,IF(VLOOKUP(K273,Inputs!$A$20:$G$29,7,FALSE)="Base Increase",VLOOKUP(K273,Inputs!$A$7:$G$16,7,FALSE),0),0),0)</f>
        <v>0</v>
      </c>
      <c r="V273" s="5">
        <f t="shared" ca="1" si="26"/>
        <v>0</v>
      </c>
      <c r="W273" s="5">
        <f t="shared" ca="1" si="27"/>
        <v>0</v>
      </c>
      <c r="X273" s="5">
        <f t="shared" ca="1" si="28"/>
        <v>0</v>
      </c>
      <c r="Y273" s="5">
        <f t="shared" ca="1" si="29"/>
        <v>0</v>
      </c>
      <c r="Z273" s="5">
        <f ca="1">IF(AND(K273&lt;=4,X273&gt;Inputs!$B$32),MAX(C273,Inputs!$B$32),X273)</f>
        <v>0</v>
      </c>
      <c r="AA273" s="5">
        <f ca="1">IF(AND(K273&lt;=4,Y273&gt;Inputs!$B$32),MAX(C273,Inputs!$B$32),Y273)</f>
        <v>0</v>
      </c>
      <c r="AB273" s="5">
        <f ca="1">IF(AND(K273&lt;=7,Z273&gt;Inputs!$B$33),MAX(C273,Inputs!$B$33),Z273)</f>
        <v>0</v>
      </c>
      <c r="AC273" s="5">
        <f ca="1">IF(Y273&gt;Inputs!$B$34,Inputs!$B$34,AA273)</f>
        <v>0</v>
      </c>
      <c r="AD273" s="5">
        <f ca="1">IF(AB273&gt;Inputs!$B$34,Inputs!$B$34,AB273)</f>
        <v>0</v>
      </c>
      <c r="AE273" s="5">
        <f ca="1">IF(AC273&gt;Inputs!$B$34,Inputs!$B$34,AC273)</f>
        <v>0</v>
      </c>
      <c r="AF273" s="11">
        <f ca="1">IF(AND(E273=1,G273=0),Inputs!$B$3,AD273)</f>
        <v>0</v>
      </c>
      <c r="AG273" s="11">
        <f ca="1">IF(AND(E273=1,G273=0),Inputs!$B$3,AE273)</f>
        <v>0</v>
      </c>
    </row>
    <row r="274" spans="1:33" x14ac:dyDescent="0.25">
      <c r="A274" s="1">
        <f>'Salary and Rating'!A275</f>
        <v>0</v>
      </c>
      <c r="B274" s="1">
        <f>'Salary and Rating'!B275</f>
        <v>0</v>
      </c>
      <c r="C274" s="13">
        <f ca="1">'2013-2014'!AF274</f>
        <v>0</v>
      </c>
      <c r="D274" s="44">
        <f ca="1">IF('2013-2014'!G274=0,0,'2013-2014'!D274+1)</f>
        <v>0</v>
      </c>
      <c r="E274" s="5">
        <f>'2012-2013'!E274</f>
        <v>0</v>
      </c>
      <c r="F274" s="42">
        <f ca="1">IF('Salary and Rating'!G275=1,VLOOKUP(D274,'Attrition Probabilities'!$A$5:$E$45,2,TRUE),IF('Salary and Rating'!G275=2,VLOOKUP(D274,'Attrition Probabilities'!$A$5:$E$45,3,TRUE),IF('Salary and Rating'!G275=3,VLOOKUP(D274,'Attrition Probabilities'!$A$5:$E$45,4,TRUE),IF('Salary and Rating'!G275=4,VLOOKUP(D274,'Attrition Probabilities'!$A$5:$E$45,5,TRUE),0))))</f>
        <v>0</v>
      </c>
      <c r="G274" s="5">
        <f t="shared" ca="1" si="24"/>
        <v>0</v>
      </c>
      <c r="H274" s="5">
        <f t="shared" ca="1" si="25"/>
        <v>0</v>
      </c>
      <c r="I274" s="5">
        <f ca="1">IF(E274=0,0,IF(RAND()&lt;'Demand Component Probability'!$B$4,1,0))</f>
        <v>0</v>
      </c>
      <c r="J274" s="5">
        <f ca="1">IF(E274=0,0,IF(RAND()&lt;'Demand Component Probability'!$B$6,1,0))</f>
        <v>0</v>
      </c>
      <c r="K274" s="5">
        <f ca="1">'Salary and Rating'!M275</f>
        <v>0</v>
      </c>
      <c r="L274" s="5">
        <f ca="1">IFERROR(IF(VLOOKUP(K274,Inputs!$A$20:$G$29,3,FALSE)="Stipend Award",VLOOKUP(K274,Inputs!$A$7:$G$16,3,FALSE),0),0)</f>
        <v>0</v>
      </c>
      <c r="M274" s="5">
        <f ca="1">IFERROR(IF(VLOOKUP(K274,Inputs!$A$20:$G$29,4,FALSE)="Stipend Award",VLOOKUP(K274,Inputs!$A$7:$G$16,4,FALSE),0),0)</f>
        <v>0</v>
      </c>
      <c r="N274" s="5">
        <f ca="1">IFERROR(IF(H274=1,IF(VLOOKUP(K274,Inputs!$A$20:$G$29,5,FALSE)="Stipend Award",VLOOKUP(K274,Inputs!$A$7:$G$16,5,FALSE),0),0),0)</f>
        <v>0</v>
      </c>
      <c r="O274" s="5">
        <f ca="1">IFERROR(IF(I274=1,IF(VLOOKUP(K274,Inputs!$A$20:$G$29,6,FALSE)="Stipend Award",VLOOKUP(K274,Inputs!$A$7:$G$16,6,FALSE),0),0),0)</f>
        <v>0</v>
      </c>
      <c r="P274" s="5">
        <f ca="1">IFERROR(IF(J274=1,IF(VLOOKUP(K274,Inputs!$A$20:$G$29,7,FALSE)="Stipend Award",VLOOKUP(K274,Inputs!$A$7:$G$16,7,FALSE),0),0),0)</f>
        <v>0</v>
      </c>
      <c r="Q274" s="5">
        <f ca="1">IFERROR(IF(VLOOKUP(K274,Inputs!$A$20:$G$29,3,FALSE)="Base Increase",VLOOKUP(K274,Inputs!$A$7:$G$16,3,FALSE),0),0)</f>
        <v>0</v>
      </c>
      <c r="R274" s="5">
        <f ca="1">IFERROR(IF(VLOOKUP(K274,Inputs!$A$20:$G$29,4,FALSE)="Base Increase",VLOOKUP(K274,Inputs!$A$7:$G$16,4,FALSE),0),0)</f>
        <v>0</v>
      </c>
      <c r="S274" s="5">
        <f ca="1">IFERROR(IF(H274=1,IF(VLOOKUP(K274,Inputs!$A$20:$G$29,5,FALSE)="Base Increase",VLOOKUP(K274,Inputs!$A$7:$G$16,5,FALSE),0),0),0)</f>
        <v>0</v>
      </c>
      <c r="T274" s="5">
        <f ca="1">IFERROR(IF(I274=1,IF(VLOOKUP(K274,Inputs!$A$20:$G$29,6,FALSE)="Base Increase",VLOOKUP(K274,Inputs!$A$7:$G$16,6,FALSE),0),0),0)</f>
        <v>0</v>
      </c>
      <c r="U274" s="5">
        <f ca="1">IFERROR(IF(J274=1,IF(VLOOKUP(K274,Inputs!$A$20:$G$29,7,FALSE)="Base Increase",VLOOKUP(K274,Inputs!$A$7:$G$16,7,FALSE),0),0),0)</f>
        <v>0</v>
      </c>
      <c r="V274" s="5">
        <f t="shared" ca="1" si="26"/>
        <v>0</v>
      </c>
      <c r="W274" s="5">
        <f t="shared" ca="1" si="27"/>
        <v>0</v>
      </c>
      <c r="X274" s="5">
        <f t="shared" ca="1" si="28"/>
        <v>0</v>
      </c>
      <c r="Y274" s="5">
        <f t="shared" ca="1" si="29"/>
        <v>0</v>
      </c>
      <c r="Z274" s="5">
        <f ca="1">IF(AND(K274&lt;=4,X274&gt;Inputs!$B$32),MAX(C274,Inputs!$B$32),X274)</f>
        <v>0</v>
      </c>
      <c r="AA274" s="5">
        <f ca="1">IF(AND(K274&lt;=4,Y274&gt;Inputs!$B$32),MAX(C274,Inputs!$B$32),Y274)</f>
        <v>0</v>
      </c>
      <c r="AB274" s="5">
        <f ca="1">IF(AND(K274&lt;=7,Z274&gt;Inputs!$B$33),MAX(C274,Inputs!$B$33),Z274)</f>
        <v>0</v>
      </c>
      <c r="AC274" s="5">
        <f ca="1">IF(Y274&gt;Inputs!$B$34,Inputs!$B$34,AA274)</f>
        <v>0</v>
      </c>
      <c r="AD274" s="5">
        <f ca="1">IF(AB274&gt;Inputs!$B$34,Inputs!$B$34,AB274)</f>
        <v>0</v>
      </c>
      <c r="AE274" s="5">
        <f ca="1">IF(AC274&gt;Inputs!$B$34,Inputs!$B$34,AC274)</f>
        <v>0</v>
      </c>
      <c r="AF274" s="11">
        <f ca="1">IF(AND(E274=1,G274=0),Inputs!$B$3,AD274)</f>
        <v>0</v>
      </c>
      <c r="AG274" s="11">
        <f ca="1">IF(AND(E274=1,G274=0),Inputs!$B$3,AE274)</f>
        <v>0</v>
      </c>
    </row>
    <row r="275" spans="1:33" x14ac:dyDescent="0.25">
      <c r="A275" s="1">
        <f>'Salary and Rating'!A276</f>
        <v>0</v>
      </c>
      <c r="B275" s="1">
        <f>'Salary and Rating'!B276</f>
        <v>0</v>
      </c>
      <c r="C275" s="13">
        <f ca="1">'2013-2014'!AF275</f>
        <v>0</v>
      </c>
      <c r="D275" s="44">
        <f ca="1">IF('2013-2014'!G275=0,0,'2013-2014'!D275+1)</f>
        <v>0</v>
      </c>
      <c r="E275" s="5">
        <f>'2012-2013'!E275</f>
        <v>0</v>
      </c>
      <c r="F275" s="42">
        <f ca="1">IF('Salary and Rating'!G276=1,VLOOKUP(D275,'Attrition Probabilities'!$A$5:$E$45,2,TRUE),IF('Salary and Rating'!G276=2,VLOOKUP(D275,'Attrition Probabilities'!$A$5:$E$45,3,TRUE),IF('Salary and Rating'!G276=3,VLOOKUP(D275,'Attrition Probabilities'!$A$5:$E$45,4,TRUE),IF('Salary and Rating'!G276=4,VLOOKUP(D275,'Attrition Probabilities'!$A$5:$E$45,5,TRUE),0))))</f>
        <v>0</v>
      </c>
      <c r="G275" s="5">
        <f t="shared" ca="1" si="24"/>
        <v>0</v>
      </c>
      <c r="H275" s="5">
        <f t="shared" ca="1" si="25"/>
        <v>0</v>
      </c>
      <c r="I275" s="5">
        <f ca="1">IF(E275=0,0,IF(RAND()&lt;'Demand Component Probability'!$B$4,1,0))</f>
        <v>0</v>
      </c>
      <c r="J275" s="5">
        <f ca="1">IF(E275=0,0,IF(RAND()&lt;'Demand Component Probability'!$B$6,1,0))</f>
        <v>0</v>
      </c>
      <c r="K275" s="5">
        <f ca="1">'Salary and Rating'!M276</f>
        <v>0</v>
      </c>
      <c r="L275" s="5">
        <f ca="1">IFERROR(IF(VLOOKUP(K275,Inputs!$A$20:$G$29,3,FALSE)="Stipend Award",VLOOKUP(K275,Inputs!$A$7:$G$16,3,FALSE),0),0)</f>
        <v>0</v>
      </c>
      <c r="M275" s="5">
        <f ca="1">IFERROR(IF(VLOOKUP(K275,Inputs!$A$20:$G$29,4,FALSE)="Stipend Award",VLOOKUP(K275,Inputs!$A$7:$G$16,4,FALSE),0),0)</f>
        <v>0</v>
      </c>
      <c r="N275" s="5">
        <f ca="1">IFERROR(IF(H275=1,IF(VLOOKUP(K275,Inputs!$A$20:$G$29,5,FALSE)="Stipend Award",VLOOKUP(K275,Inputs!$A$7:$G$16,5,FALSE),0),0),0)</f>
        <v>0</v>
      </c>
      <c r="O275" s="5">
        <f ca="1">IFERROR(IF(I275=1,IF(VLOOKUP(K275,Inputs!$A$20:$G$29,6,FALSE)="Stipend Award",VLOOKUP(K275,Inputs!$A$7:$G$16,6,FALSE),0),0),0)</f>
        <v>0</v>
      </c>
      <c r="P275" s="5">
        <f ca="1">IFERROR(IF(J275=1,IF(VLOOKUP(K275,Inputs!$A$20:$G$29,7,FALSE)="Stipend Award",VLOOKUP(K275,Inputs!$A$7:$G$16,7,FALSE),0),0),0)</f>
        <v>0</v>
      </c>
      <c r="Q275" s="5">
        <f ca="1">IFERROR(IF(VLOOKUP(K275,Inputs!$A$20:$G$29,3,FALSE)="Base Increase",VLOOKUP(K275,Inputs!$A$7:$G$16,3,FALSE),0),0)</f>
        <v>0</v>
      </c>
      <c r="R275" s="5">
        <f ca="1">IFERROR(IF(VLOOKUP(K275,Inputs!$A$20:$G$29,4,FALSE)="Base Increase",VLOOKUP(K275,Inputs!$A$7:$G$16,4,FALSE),0),0)</f>
        <v>0</v>
      </c>
      <c r="S275" s="5">
        <f ca="1">IFERROR(IF(H275=1,IF(VLOOKUP(K275,Inputs!$A$20:$G$29,5,FALSE)="Base Increase",VLOOKUP(K275,Inputs!$A$7:$G$16,5,FALSE),0),0),0)</f>
        <v>0</v>
      </c>
      <c r="T275" s="5">
        <f ca="1">IFERROR(IF(I275=1,IF(VLOOKUP(K275,Inputs!$A$20:$G$29,6,FALSE)="Base Increase",VLOOKUP(K275,Inputs!$A$7:$G$16,6,FALSE),0),0),0)</f>
        <v>0</v>
      </c>
      <c r="U275" s="5">
        <f ca="1">IFERROR(IF(J275=1,IF(VLOOKUP(K275,Inputs!$A$20:$G$29,7,FALSE)="Base Increase",VLOOKUP(K275,Inputs!$A$7:$G$16,7,FALSE),0),0),0)</f>
        <v>0</v>
      </c>
      <c r="V275" s="5">
        <f t="shared" ca="1" si="26"/>
        <v>0</v>
      </c>
      <c r="W275" s="5">
        <f t="shared" ca="1" si="27"/>
        <v>0</v>
      </c>
      <c r="X275" s="5">
        <f t="shared" ca="1" si="28"/>
        <v>0</v>
      </c>
      <c r="Y275" s="5">
        <f t="shared" ca="1" si="29"/>
        <v>0</v>
      </c>
      <c r="Z275" s="5">
        <f ca="1">IF(AND(K275&lt;=4,X275&gt;Inputs!$B$32),MAX(C275,Inputs!$B$32),X275)</f>
        <v>0</v>
      </c>
      <c r="AA275" s="5">
        <f ca="1">IF(AND(K275&lt;=4,Y275&gt;Inputs!$B$32),MAX(C275,Inputs!$B$32),Y275)</f>
        <v>0</v>
      </c>
      <c r="AB275" s="5">
        <f ca="1">IF(AND(K275&lt;=7,Z275&gt;Inputs!$B$33),MAX(C275,Inputs!$B$33),Z275)</f>
        <v>0</v>
      </c>
      <c r="AC275" s="5">
        <f ca="1">IF(Y275&gt;Inputs!$B$34,Inputs!$B$34,AA275)</f>
        <v>0</v>
      </c>
      <c r="AD275" s="5">
        <f ca="1">IF(AB275&gt;Inputs!$B$34,Inputs!$B$34,AB275)</f>
        <v>0</v>
      </c>
      <c r="AE275" s="5">
        <f ca="1">IF(AC275&gt;Inputs!$B$34,Inputs!$B$34,AC275)</f>
        <v>0</v>
      </c>
      <c r="AF275" s="11">
        <f ca="1">IF(AND(E275=1,G275=0),Inputs!$B$3,AD275)</f>
        <v>0</v>
      </c>
      <c r="AG275" s="11">
        <f ca="1">IF(AND(E275=1,G275=0),Inputs!$B$3,AE275)</f>
        <v>0</v>
      </c>
    </row>
    <row r="276" spans="1:33" x14ac:dyDescent="0.25">
      <c r="A276" s="1">
        <f>'Salary and Rating'!A277</f>
        <v>0</v>
      </c>
      <c r="B276" s="1">
        <f>'Salary and Rating'!B277</f>
        <v>0</v>
      </c>
      <c r="C276" s="13">
        <f ca="1">'2013-2014'!AF276</f>
        <v>0</v>
      </c>
      <c r="D276" s="44">
        <f ca="1">IF('2013-2014'!G276=0,0,'2013-2014'!D276+1)</f>
        <v>0</v>
      </c>
      <c r="E276" s="5">
        <f>'2012-2013'!E276</f>
        <v>0</v>
      </c>
      <c r="F276" s="42">
        <f ca="1">IF('Salary and Rating'!G277=1,VLOOKUP(D276,'Attrition Probabilities'!$A$5:$E$45,2,TRUE),IF('Salary and Rating'!G277=2,VLOOKUP(D276,'Attrition Probabilities'!$A$5:$E$45,3,TRUE),IF('Salary and Rating'!G277=3,VLOOKUP(D276,'Attrition Probabilities'!$A$5:$E$45,4,TRUE),IF('Salary and Rating'!G277=4,VLOOKUP(D276,'Attrition Probabilities'!$A$5:$E$45,5,TRUE),0))))</f>
        <v>0</v>
      </c>
      <c r="G276" s="5">
        <f t="shared" ca="1" si="24"/>
        <v>0</v>
      </c>
      <c r="H276" s="5">
        <f t="shared" ca="1" si="25"/>
        <v>0</v>
      </c>
      <c r="I276" s="5">
        <f ca="1">IF(E276=0,0,IF(RAND()&lt;'Demand Component Probability'!$B$4,1,0))</f>
        <v>0</v>
      </c>
      <c r="J276" s="5">
        <f ca="1">IF(E276=0,0,IF(RAND()&lt;'Demand Component Probability'!$B$6,1,0))</f>
        <v>0</v>
      </c>
      <c r="K276" s="5">
        <f ca="1">'Salary and Rating'!M277</f>
        <v>0</v>
      </c>
      <c r="L276" s="5">
        <f ca="1">IFERROR(IF(VLOOKUP(K276,Inputs!$A$20:$G$29,3,FALSE)="Stipend Award",VLOOKUP(K276,Inputs!$A$7:$G$16,3,FALSE),0),0)</f>
        <v>0</v>
      </c>
      <c r="M276" s="5">
        <f ca="1">IFERROR(IF(VLOOKUP(K276,Inputs!$A$20:$G$29,4,FALSE)="Stipend Award",VLOOKUP(K276,Inputs!$A$7:$G$16,4,FALSE),0),0)</f>
        <v>0</v>
      </c>
      <c r="N276" s="5">
        <f ca="1">IFERROR(IF(H276=1,IF(VLOOKUP(K276,Inputs!$A$20:$G$29,5,FALSE)="Stipend Award",VLOOKUP(K276,Inputs!$A$7:$G$16,5,FALSE),0),0),0)</f>
        <v>0</v>
      </c>
      <c r="O276" s="5">
        <f ca="1">IFERROR(IF(I276=1,IF(VLOOKUP(K276,Inputs!$A$20:$G$29,6,FALSE)="Stipend Award",VLOOKUP(K276,Inputs!$A$7:$G$16,6,FALSE),0),0),0)</f>
        <v>0</v>
      </c>
      <c r="P276" s="5">
        <f ca="1">IFERROR(IF(J276=1,IF(VLOOKUP(K276,Inputs!$A$20:$G$29,7,FALSE)="Stipend Award",VLOOKUP(K276,Inputs!$A$7:$G$16,7,FALSE),0),0),0)</f>
        <v>0</v>
      </c>
      <c r="Q276" s="5">
        <f ca="1">IFERROR(IF(VLOOKUP(K276,Inputs!$A$20:$G$29,3,FALSE)="Base Increase",VLOOKUP(K276,Inputs!$A$7:$G$16,3,FALSE),0),0)</f>
        <v>0</v>
      </c>
      <c r="R276" s="5">
        <f ca="1">IFERROR(IF(VLOOKUP(K276,Inputs!$A$20:$G$29,4,FALSE)="Base Increase",VLOOKUP(K276,Inputs!$A$7:$G$16,4,FALSE),0),0)</f>
        <v>0</v>
      </c>
      <c r="S276" s="5">
        <f ca="1">IFERROR(IF(H276=1,IF(VLOOKUP(K276,Inputs!$A$20:$G$29,5,FALSE)="Base Increase",VLOOKUP(K276,Inputs!$A$7:$G$16,5,FALSE),0),0),0)</f>
        <v>0</v>
      </c>
      <c r="T276" s="5">
        <f ca="1">IFERROR(IF(I276=1,IF(VLOOKUP(K276,Inputs!$A$20:$G$29,6,FALSE)="Base Increase",VLOOKUP(K276,Inputs!$A$7:$G$16,6,FALSE),0),0),0)</f>
        <v>0</v>
      </c>
      <c r="U276" s="5">
        <f ca="1">IFERROR(IF(J276=1,IF(VLOOKUP(K276,Inputs!$A$20:$G$29,7,FALSE)="Base Increase",VLOOKUP(K276,Inputs!$A$7:$G$16,7,FALSE),0),0),0)</f>
        <v>0</v>
      </c>
      <c r="V276" s="5">
        <f t="shared" ca="1" si="26"/>
        <v>0</v>
      </c>
      <c r="W276" s="5">
        <f t="shared" ca="1" si="27"/>
        <v>0</v>
      </c>
      <c r="X276" s="5">
        <f t="shared" ca="1" si="28"/>
        <v>0</v>
      </c>
      <c r="Y276" s="5">
        <f t="shared" ca="1" si="29"/>
        <v>0</v>
      </c>
      <c r="Z276" s="5">
        <f ca="1">IF(AND(K276&lt;=4,X276&gt;Inputs!$B$32),MAX(C276,Inputs!$B$32),X276)</f>
        <v>0</v>
      </c>
      <c r="AA276" s="5">
        <f ca="1">IF(AND(K276&lt;=4,Y276&gt;Inputs!$B$32),MAX(C276,Inputs!$B$32),Y276)</f>
        <v>0</v>
      </c>
      <c r="AB276" s="5">
        <f ca="1">IF(AND(K276&lt;=7,Z276&gt;Inputs!$B$33),MAX(C276,Inputs!$B$33),Z276)</f>
        <v>0</v>
      </c>
      <c r="AC276" s="5">
        <f ca="1">IF(Y276&gt;Inputs!$B$34,Inputs!$B$34,AA276)</f>
        <v>0</v>
      </c>
      <c r="AD276" s="5">
        <f ca="1">IF(AB276&gt;Inputs!$B$34,Inputs!$B$34,AB276)</f>
        <v>0</v>
      </c>
      <c r="AE276" s="5">
        <f ca="1">IF(AC276&gt;Inputs!$B$34,Inputs!$B$34,AC276)</f>
        <v>0</v>
      </c>
      <c r="AF276" s="11">
        <f ca="1">IF(AND(E276=1,G276=0),Inputs!$B$3,AD276)</f>
        <v>0</v>
      </c>
      <c r="AG276" s="11">
        <f ca="1">IF(AND(E276=1,G276=0),Inputs!$B$3,AE276)</f>
        <v>0</v>
      </c>
    </row>
    <row r="277" spans="1:33" x14ac:dyDescent="0.25">
      <c r="A277" s="1">
        <f>'Salary and Rating'!A278</f>
        <v>0</v>
      </c>
      <c r="B277" s="1">
        <f>'Salary and Rating'!B278</f>
        <v>0</v>
      </c>
      <c r="C277" s="13">
        <f ca="1">'2013-2014'!AF277</f>
        <v>0</v>
      </c>
      <c r="D277" s="44">
        <f ca="1">IF('2013-2014'!G277=0,0,'2013-2014'!D277+1)</f>
        <v>0</v>
      </c>
      <c r="E277" s="5">
        <f>'2012-2013'!E277</f>
        <v>0</v>
      </c>
      <c r="F277" s="42">
        <f ca="1">IF('Salary and Rating'!G278=1,VLOOKUP(D277,'Attrition Probabilities'!$A$5:$E$45,2,TRUE),IF('Salary and Rating'!G278=2,VLOOKUP(D277,'Attrition Probabilities'!$A$5:$E$45,3,TRUE),IF('Salary and Rating'!G278=3,VLOOKUP(D277,'Attrition Probabilities'!$A$5:$E$45,4,TRUE),IF('Salary and Rating'!G278=4,VLOOKUP(D277,'Attrition Probabilities'!$A$5:$E$45,5,TRUE),0))))</f>
        <v>0</v>
      </c>
      <c r="G277" s="5">
        <f t="shared" ca="1" si="24"/>
        <v>0</v>
      </c>
      <c r="H277" s="5">
        <f t="shared" ca="1" si="25"/>
        <v>0</v>
      </c>
      <c r="I277" s="5">
        <f ca="1">IF(E277=0,0,IF(RAND()&lt;'Demand Component Probability'!$B$4,1,0))</f>
        <v>0</v>
      </c>
      <c r="J277" s="5">
        <f ca="1">IF(E277=0,0,IF(RAND()&lt;'Demand Component Probability'!$B$6,1,0))</f>
        <v>0</v>
      </c>
      <c r="K277" s="5">
        <f ca="1">'Salary and Rating'!M278</f>
        <v>0</v>
      </c>
      <c r="L277" s="5">
        <f ca="1">IFERROR(IF(VLOOKUP(K277,Inputs!$A$20:$G$29,3,FALSE)="Stipend Award",VLOOKUP(K277,Inputs!$A$7:$G$16,3,FALSE),0),0)</f>
        <v>0</v>
      </c>
      <c r="M277" s="5">
        <f ca="1">IFERROR(IF(VLOOKUP(K277,Inputs!$A$20:$G$29,4,FALSE)="Stipend Award",VLOOKUP(K277,Inputs!$A$7:$G$16,4,FALSE),0),0)</f>
        <v>0</v>
      </c>
      <c r="N277" s="5">
        <f ca="1">IFERROR(IF(H277=1,IF(VLOOKUP(K277,Inputs!$A$20:$G$29,5,FALSE)="Stipend Award",VLOOKUP(K277,Inputs!$A$7:$G$16,5,FALSE),0),0),0)</f>
        <v>0</v>
      </c>
      <c r="O277" s="5">
        <f ca="1">IFERROR(IF(I277=1,IF(VLOOKUP(K277,Inputs!$A$20:$G$29,6,FALSE)="Stipend Award",VLOOKUP(K277,Inputs!$A$7:$G$16,6,FALSE),0),0),0)</f>
        <v>0</v>
      </c>
      <c r="P277" s="5">
        <f ca="1">IFERROR(IF(J277=1,IF(VLOOKUP(K277,Inputs!$A$20:$G$29,7,FALSE)="Stipend Award",VLOOKUP(K277,Inputs!$A$7:$G$16,7,FALSE),0),0),0)</f>
        <v>0</v>
      </c>
      <c r="Q277" s="5">
        <f ca="1">IFERROR(IF(VLOOKUP(K277,Inputs!$A$20:$G$29,3,FALSE)="Base Increase",VLOOKUP(K277,Inputs!$A$7:$G$16,3,FALSE),0),0)</f>
        <v>0</v>
      </c>
      <c r="R277" s="5">
        <f ca="1">IFERROR(IF(VLOOKUP(K277,Inputs!$A$20:$G$29,4,FALSE)="Base Increase",VLOOKUP(K277,Inputs!$A$7:$G$16,4,FALSE),0),0)</f>
        <v>0</v>
      </c>
      <c r="S277" s="5">
        <f ca="1">IFERROR(IF(H277=1,IF(VLOOKUP(K277,Inputs!$A$20:$G$29,5,FALSE)="Base Increase",VLOOKUP(K277,Inputs!$A$7:$G$16,5,FALSE),0),0),0)</f>
        <v>0</v>
      </c>
      <c r="T277" s="5">
        <f ca="1">IFERROR(IF(I277=1,IF(VLOOKUP(K277,Inputs!$A$20:$G$29,6,FALSE)="Base Increase",VLOOKUP(K277,Inputs!$A$7:$G$16,6,FALSE),0),0),0)</f>
        <v>0</v>
      </c>
      <c r="U277" s="5">
        <f ca="1">IFERROR(IF(J277=1,IF(VLOOKUP(K277,Inputs!$A$20:$G$29,7,FALSE)="Base Increase",VLOOKUP(K277,Inputs!$A$7:$G$16,7,FALSE),0),0),0)</f>
        <v>0</v>
      </c>
      <c r="V277" s="5">
        <f t="shared" ca="1" si="26"/>
        <v>0</v>
      </c>
      <c r="W277" s="5">
        <f t="shared" ca="1" si="27"/>
        <v>0</v>
      </c>
      <c r="X277" s="5">
        <f t="shared" ca="1" si="28"/>
        <v>0</v>
      </c>
      <c r="Y277" s="5">
        <f t="shared" ca="1" si="29"/>
        <v>0</v>
      </c>
      <c r="Z277" s="5">
        <f ca="1">IF(AND(K277&lt;=4,X277&gt;Inputs!$B$32),MAX(C277,Inputs!$B$32),X277)</f>
        <v>0</v>
      </c>
      <c r="AA277" s="5">
        <f ca="1">IF(AND(K277&lt;=4,Y277&gt;Inputs!$B$32),MAX(C277,Inputs!$B$32),Y277)</f>
        <v>0</v>
      </c>
      <c r="AB277" s="5">
        <f ca="1">IF(AND(K277&lt;=7,Z277&gt;Inputs!$B$33),MAX(C277,Inputs!$B$33),Z277)</f>
        <v>0</v>
      </c>
      <c r="AC277" s="5">
        <f ca="1">IF(Y277&gt;Inputs!$B$34,Inputs!$B$34,AA277)</f>
        <v>0</v>
      </c>
      <c r="AD277" s="5">
        <f ca="1">IF(AB277&gt;Inputs!$B$34,Inputs!$B$34,AB277)</f>
        <v>0</v>
      </c>
      <c r="AE277" s="5">
        <f ca="1">IF(AC277&gt;Inputs!$B$34,Inputs!$B$34,AC277)</f>
        <v>0</v>
      </c>
      <c r="AF277" s="11">
        <f ca="1">IF(AND(E277=1,G277=0),Inputs!$B$3,AD277)</f>
        <v>0</v>
      </c>
      <c r="AG277" s="11">
        <f ca="1">IF(AND(E277=1,G277=0),Inputs!$B$3,AE277)</f>
        <v>0</v>
      </c>
    </row>
    <row r="278" spans="1:33" x14ac:dyDescent="0.25">
      <c r="A278" s="1">
        <f>'Salary and Rating'!A279</f>
        <v>0</v>
      </c>
      <c r="B278" s="1">
        <f>'Salary and Rating'!B279</f>
        <v>0</v>
      </c>
      <c r="C278" s="13">
        <f ca="1">'2013-2014'!AF278</f>
        <v>0</v>
      </c>
      <c r="D278" s="44">
        <f ca="1">IF('2013-2014'!G278=0,0,'2013-2014'!D278+1)</f>
        <v>0</v>
      </c>
      <c r="E278" s="5">
        <f>'2012-2013'!E278</f>
        <v>0</v>
      </c>
      <c r="F278" s="42">
        <f ca="1">IF('Salary and Rating'!G279=1,VLOOKUP(D278,'Attrition Probabilities'!$A$5:$E$45,2,TRUE),IF('Salary and Rating'!G279=2,VLOOKUP(D278,'Attrition Probabilities'!$A$5:$E$45,3,TRUE),IF('Salary and Rating'!G279=3,VLOOKUP(D278,'Attrition Probabilities'!$A$5:$E$45,4,TRUE),IF('Salary and Rating'!G279=4,VLOOKUP(D278,'Attrition Probabilities'!$A$5:$E$45,5,TRUE),0))))</f>
        <v>0</v>
      </c>
      <c r="G278" s="5">
        <f t="shared" ca="1" si="24"/>
        <v>0</v>
      </c>
      <c r="H278" s="5">
        <f t="shared" ca="1" si="25"/>
        <v>0</v>
      </c>
      <c r="I278" s="5">
        <f ca="1">IF(E278=0,0,IF(RAND()&lt;'Demand Component Probability'!$B$4,1,0))</f>
        <v>0</v>
      </c>
      <c r="J278" s="5">
        <f ca="1">IF(E278=0,0,IF(RAND()&lt;'Demand Component Probability'!$B$6,1,0))</f>
        <v>0</v>
      </c>
      <c r="K278" s="5">
        <f ca="1">'Salary and Rating'!M279</f>
        <v>0</v>
      </c>
      <c r="L278" s="5">
        <f ca="1">IFERROR(IF(VLOOKUP(K278,Inputs!$A$20:$G$29,3,FALSE)="Stipend Award",VLOOKUP(K278,Inputs!$A$7:$G$16,3,FALSE),0),0)</f>
        <v>0</v>
      </c>
      <c r="M278" s="5">
        <f ca="1">IFERROR(IF(VLOOKUP(K278,Inputs!$A$20:$G$29,4,FALSE)="Stipend Award",VLOOKUP(K278,Inputs!$A$7:$G$16,4,FALSE),0),0)</f>
        <v>0</v>
      </c>
      <c r="N278" s="5">
        <f ca="1">IFERROR(IF(H278=1,IF(VLOOKUP(K278,Inputs!$A$20:$G$29,5,FALSE)="Stipend Award",VLOOKUP(K278,Inputs!$A$7:$G$16,5,FALSE),0),0),0)</f>
        <v>0</v>
      </c>
      <c r="O278" s="5">
        <f ca="1">IFERROR(IF(I278=1,IF(VLOOKUP(K278,Inputs!$A$20:$G$29,6,FALSE)="Stipend Award",VLOOKUP(K278,Inputs!$A$7:$G$16,6,FALSE),0),0),0)</f>
        <v>0</v>
      </c>
      <c r="P278" s="5">
        <f ca="1">IFERROR(IF(J278=1,IF(VLOOKUP(K278,Inputs!$A$20:$G$29,7,FALSE)="Stipend Award",VLOOKUP(K278,Inputs!$A$7:$G$16,7,FALSE),0),0),0)</f>
        <v>0</v>
      </c>
      <c r="Q278" s="5">
        <f ca="1">IFERROR(IF(VLOOKUP(K278,Inputs!$A$20:$G$29,3,FALSE)="Base Increase",VLOOKUP(K278,Inputs!$A$7:$G$16,3,FALSE),0),0)</f>
        <v>0</v>
      </c>
      <c r="R278" s="5">
        <f ca="1">IFERROR(IF(VLOOKUP(K278,Inputs!$A$20:$G$29,4,FALSE)="Base Increase",VLOOKUP(K278,Inputs!$A$7:$G$16,4,FALSE),0),0)</f>
        <v>0</v>
      </c>
      <c r="S278" s="5">
        <f ca="1">IFERROR(IF(H278=1,IF(VLOOKUP(K278,Inputs!$A$20:$G$29,5,FALSE)="Base Increase",VLOOKUP(K278,Inputs!$A$7:$G$16,5,FALSE),0),0),0)</f>
        <v>0</v>
      </c>
      <c r="T278" s="5">
        <f ca="1">IFERROR(IF(I278=1,IF(VLOOKUP(K278,Inputs!$A$20:$G$29,6,FALSE)="Base Increase",VLOOKUP(K278,Inputs!$A$7:$G$16,6,FALSE),0),0),0)</f>
        <v>0</v>
      </c>
      <c r="U278" s="5">
        <f ca="1">IFERROR(IF(J278=1,IF(VLOOKUP(K278,Inputs!$A$20:$G$29,7,FALSE)="Base Increase",VLOOKUP(K278,Inputs!$A$7:$G$16,7,FALSE),0),0),0)</f>
        <v>0</v>
      </c>
      <c r="V278" s="5">
        <f t="shared" ca="1" si="26"/>
        <v>0</v>
      </c>
      <c r="W278" s="5">
        <f t="shared" ca="1" si="27"/>
        <v>0</v>
      </c>
      <c r="X278" s="5">
        <f t="shared" ca="1" si="28"/>
        <v>0</v>
      </c>
      <c r="Y278" s="5">
        <f t="shared" ca="1" si="29"/>
        <v>0</v>
      </c>
      <c r="Z278" s="5">
        <f ca="1">IF(AND(K278&lt;=4,X278&gt;Inputs!$B$32),MAX(C278,Inputs!$B$32),X278)</f>
        <v>0</v>
      </c>
      <c r="AA278" s="5">
        <f ca="1">IF(AND(K278&lt;=4,Y278&gt;Inputs!$B$32),MAX(C278,Inputs!$B$32),Y278)</f>
        <v>0</v>
      </c>
      <c r="AB278" s="5">
        <f ca="1">IF(AND(K278&lt;=7,Z278&gt;Inputs!$B$33),MAX(C278,Inputs!$B$33),Z278)</f>
        <v>0</v>
      </c>
      <c r="AC278" s="5">
        <f ca="1">IF(Y278&gt;Inputs!$B$34,Inputs!$B$34,AA278)</f>
        <v>0</v>
      </c>
      <c r="AD278" s="5">
        <f ca="1">IF(AB278&gt;Inputs!$B$34,Inputs!$B$34,AB278)</f>
        <v>0</v>
      </c>
      <c r="AE278" s="5">
        <f ca="1">IF(AC278&gt;Inputs!$B$34,Inputs!$B$34,AC278)</f>
        <v>0</v>
      </c>
      <c r="AF278" s="11">
        <f ca="1">IF(AND(E278=1,G278=0),Inputs!$B$3,AD278)</f>
        <v>0</v>
      </c>
      <c r="AG278" s="11">
        <f ca="1">IF(AND(E278=1,G278=0),Inputs!$B$3,AE278)</f>
        <v>0</v>
      </c>
    </row>
    <row r="279" spans="1:33" x14ac:dyDescent="0.25">
      <c r="A279" s="1">
        <f>'Salary and Rating'!A280</f>
        <v>0</v>
      </c>
      <c r="B279" s="1">
        <f>'Salary and Rating'!B280</f>
        <v>0</v>
      </c>
      <c r="C279" s="13">
        <f ca="1">'2013-2014'!AF279</f>
        <v>0</v>
      </c>
      <c r="D279" s="44">
        <f ca="1">IF('2013-2014'!G279=0,0,'2013-2014'!D279+1)</f>
        <v>0</v>
      </c>
      <c r="E279" s="5">
        <f>'2012-2013'!E279</f>
        <v>0</v>
      </c>
      <c r="F279" s="42">
        <f ca="1">IF('Salary and Rating'!G280=1,VLOOKUP(D279,'Attrition Probabilities'!$A$5:$E$45,2,TRUE),IF('Salary and Rating'!G280=2,VLOOKUP(D279,'Attrition Probabilities'!$A$5:$E$45,3,TRUE),IF('Salary and Rating'!G280=3,VLOOKUP(D279,'Attrition Probabilities'!$A$5:$E$45,4,TRUE),IF('Salary and Rating'!G280=4,VLOOKUP(D279,'Attrition Probabilities'!$A$5:$E$45,5,TRUE),0))))</f>
        <v>0</v>
      </c>
      <c r="G279" s="5">
        <f t="shared" ca="1" si="24"/>
        <v>0</v>
      </c>
      <c r="H279" s="5">
        <f t="shared" ca="1" si="25"/>
        <v>0</v>
      </c>
      <c r="I279" s="5">
        <f ca="1">IF(E279=0,0,IF(RAND()&lt;'Demand Component Probability'!$B$4,1,0))</f>
        <v>0</v>
      </c>
      <c r="J279" s="5">
        <f ca="1">IF(E279=0,0,IF(RAND()&lt;'Demand Component Probability'!$B$6,1,0))</f>
        <v>0</v>
      </c>
      <c r="K279" s="5">
        <f ca="1">'Salary and Rating'!M280</f>
        <v>0</v>
      </c>
      <c r="L279" s="5">
        <f ca="1">IFERROR(IF(VLOOKUP(K279,Inputs!$A$20:$G$29,3,FALSE)="Stipend Award",VLOOKUP(K279,Inputs!$A$7:$G$16,3,FALSE),0),0)</f>
        <v>0</v>
      </c>
      <c r="M279" s="5">
        <f ca="1">IFERROR(IF(VLOOKUP(K279,Inputs!$A$20:$G$29,4,FALSE)="Stipend Award",VLOOKUP(K279,Inputs!$A$7:$G$16,4,FALSE),0),0)</f>
        <v>0</v>
      </c>
      <c r="N279" s="5">
        <f ca="1">IFERROR(IF(H279=1,IF(VLOOKUP(K279,Inputs!$A$20:$G$29,5,FALSE)="Stipend Award",VLOOKUP(K279,Inputs!$A$7:$G$16,5,FALSE),0),0),0)</f>
        <v>0</v>
      </c>
      <c r="O279" s="5">
        <f ca="1">IFERROR(IF(I279=1,IF(VLOOKUP(K279,Inputs!$A$20:$G$29,6,FALSE)="Stipend Award",VLOOKUP(K279,Inputs!$A$7:$G$16,6,FALSE),0),0),0)</f>
        <v>0</v>
      </c>
      <c r="P279" s="5">
        <f ca="1">IFERROR(IF(J279=1,IF(VLOOKUP(K279,Inputs!$A$20:$G$29,7,FALSE)="Stipend Award",VLOOKUP(K279,Inputs!$A$7:$G$16,7,FALSE),0),0),0)</f>
        <v>0</v>
      </c>
      <c r="Q279" s="5">
        <f ca="1">IFERROR(IF(VLOOKUP(K279,Inputs!$A$20:$G$29,3,FALSE)="Base Increase",VLOOKUP(K279,Inputs!$A$7:$G$16,3,FALSE),0),0)</f>
        <v>0</v>
      </c>
      <c r="R279" s="5">
        <f ca="1">IFERROR(IF(VLOOKUP(K279,Inputs!$A$20:$G$29,4,FALSE)="Base Increase",VLOOKUP(K279,Inputs!$A$7:$G$16,4,FALSE),0),0)</f>
        <v>0</v>
      </c>
      <c r="S279" s="5">
        <f ca="1">IFERROR(IF(H279=1,IF(VLOOKUP(K279,Inputs!$A$20:$G$29,5,FALSE)="Base Increase",VLOOKUP(K279,Inputs!$A$7:$G$16,5,FALSE),0),0),0)</f>
        <v>0</v>
      </c>
      <c r="T279" s="5">
        <f ca="1">IFERROR(IF(I279=1,IF(VLOOKUP(K279,Inputs!$A$20:$G$29,6,FALSE)="Base Increase",VLOOKUP(K279,Inputs!$A$7:$G$16,6,FALSE),0),0),0)</f>
        <v>0</v>
      </c>
      <c r="U279" s="5">
        <f ca="1">IFERROR(IF(J279=1,IF(VLOOKUP(K279,Inputs!$A$20:$G$29,7,FALSE)="Base Increase",VLOOKUP(K279,Inputs!$A$7:$G$16,7,FALSE),0),0),0)</f>
        <v>0</v>
      </c>
      <c r="V279" s="5">
        <f t="shared" ca="1" si="26"/>
        <v>0</v>
      </c>
      <c r="W279" s="5">
        <f t="shared" ca="1" si="27"/>
        <v>0</v>
      </c>
      <c r="X279" s="5">
        <f t="shared" ca="1" si="28"/>
        <v>0</v>
      </c>
      <c r="Y279" s="5">
        <f t="shared" ca="1" si="29"/>
        <v>0</v>
      </c>
      <c r="Z279" s="5">
        <f ca="1">IF(AND(K279&lt;=4,X279&gt;Inputs!$B$32),MAX(C279,Inputs!$B$32),X279)</f>
        <v>0</v>
      </c>
      <c r="AA279" s="5">
        <f ca="1">IF(AND(K279&lt;=4,Y279&gt;Inputs!$B$32),MAX(C279,Inputs!$B$32),Y279)</f>
        <v>0</v>
      </c>
      <c r="AB279" s="5">
        <f ca="1">IF(AND(K279&lt;=7,Z279&gt;Inputs!$B$33),MAX(C279,Inputs!$B$33),Z279)</f>
        <v>0</v>
      </c>
      <c r="AC279" s="5">
        <f ca="1">IF(Y279&gt;Inputs!$B$34,Inputs!$B$34,AA279)</f>
        <v>0</v>
      </c>
      <c r="AD279" s="5">
        <f ca="1">IF(AB279&gt;Inputs!$B$34,Inputs!$B$34,AB279)</f>
        <v>0</v>
      </c>
      <c r="AE279" s="5">
        <f ca="1">IF(AC279&gt;Inputs!$B$34,Inputs!$B$34,AC279)</f>
        <v>0</v>
      </c>
      <c r="AF279" s="11">
        <f ca="1">IF(AND(E279=1,G279=0),Inputs!$B$3,AD279)</f>
        <v>0</v>
      </c>
      <c r="AG279" s="11">
        <f ca="1">IF(AND(E279=1,G279=0),Inputs!$B$3,AE279)</f>
        <v>0</v>
      </c>
    </row>
    <row r="280" spans="1:33" x14ac:dyDescent="0.25">
      <c r="A280" s="1">
        <f>'Salary and Rating'!A281</f>
        <v>0</v>
      </c>
      <c r="B280" s="1">
        <f>'Salary and Rating'!B281</f>
        <v>0</v>
      </c>
      <c r="C280" s="13">
        <f ca="1">'2013-2014'!AF280</f>
        <v>0</v>
      </c>
      <c r="D280" s="44">
        <f ca="1">IF('2013-2014'!G280=0,0,'2013-2014'!D280+1)</f>
        <v>0</v>
      </c>
      <c r="E280" s="5">
        <f>'2012-2013'!E280</f>
        <v>0</v>
      </c>
      <c r="F280" s="42">
        <f ca="1">IF('Salary and Rating'!G281=1,VLOOKUP(D280,'Attrition Probabilities'!$A$5:$E$45,2,TRUE),IF('Salary and Rating'!G281=2,VLOOKUP(D280,'Attrition Probabilities'!$A$5:$E$45,3,TRUE),IF('Salary and Rating'!G281=3,VLOOKUP(D280,'Attrition Probabilities'!$A$5:$E$45,4,TRUE),IF('Salary and Rating'!G281=4,VLOOKUP(D280,'Attrition Probabilities'!$A$5:$E$45,5,TRUE),0))))</f>
        <v>0</v>
      </c>
      <c r="G280" s="5">
        <f t="shared" ca="1" si="24"/>
        <v>0</v>
      </c>
      <c r="H280" s="5">
        <f t="shared" ca="1" si="25"/>
        <v>0</v>
      </c>
      <c r="I280" s="5">
        <f ca="1">IF(E280=0,0,IF(RAND()&lt;'Demand Component Probability'!$B$4,1,0))</f>
        <v>0</v>
      </c>
      <c r="J280" s="5">
        <f ca="1">IF(E280=0,0,IF(RAND()&lt;'Demand Component Probability'!$B$6,1,0))</f>
        <v>0</v>
      </c>
      <c r="K280" s="5">
        <f ca="1">'Salary and Rating'!M281</f>
        <v>0</v>
      </c>
      <c r="L280" s="5">
        <f ca="1">IFERROR(IF(VLOOKUP(K280,Inputs!$A$20:$G$29,3,FALSE)="Stipend Award",VLOOKUP(K280,Inputs!$A$7:$G$16,3,FALSE),0),0)</f>
        <v>0</v>
      </c>
      <c r="M280" s="5">
        <f ca="1">IFERROR(IF(VLOOKUP(K280,Inputs!$A$20:$G$29,4,FALSE)="Stipend Award",VLOOKUP(K280,Inputs!$A$7:$G$16,4,FALSE),0),0)</f>
        <v>0</v>
      </c>
      <c r="N280" s="5">
        <f ca="1">IFERROR(IF(H280=1,IF(VLOOKUP(K280,Inputs!$A$20:$G$29,5,FALSE)="Stipend Award",VLOOKUP(K280,Inputs!$A$7:$G$16,5,FALSE),0),0),0)</f>
        <v>0</v>
      </c>
      <c r="O280" s="5">
        <f ca="1">IFERROR(IF(I280=1,IF(VLOOKUP(K280,Inputs!$A$20:$G$29,6,FALSE)="Stipend Award",VLOOKUP(K280,Inputs!$A$7:$G$16,6,FALSE),0),0),0)</f>
        <v>0</v>
      </c>
      <c r="P280" s="5">
        <f ca="1">IFERROR(IF(J280=1,IF(VLOOKUP(K280,Inputs!$A$20:$G$29,7,FALSE)="Stipend Award",VLOOKUP(K280,Inputs!$A$7:$G$16,7,FALSE),0),0),0)</f>
        <v>0</v>
      </c>
      <c r="Q280" s="5">
        <f ca="1">IFERROR(IF(VLOOKUP(K280,Inputs!$A$20:$G$29,3,FALSE)="Base Increase",VLOOKUP(K280,Inputs!$A$7:$G$16,3,FALSE),0),0)</f>
        <v>0</v>
      </c>
      <c r="R280" s="5">
        <f ca="1">IFERROR(IF(VLOOKUP(K280,Inputs!$A$20:$G$29,4,FALSE)="Base Increase",VLOOKUP(K280,Inputs!$A$7:$G$16,4,FALSE),0),0)</f>
        <v>0</v>
      </c>
      <c r="S280" s="5">
        <f ca="1">IFERROR(IF(H280=1,IF(VLOOKUP(K280,Inputs!$A$20:$G$29,5,FALSE)="Base Increase",VLOOKUP(K280,Inputs!$A$7:$G$16,5,FALSE),0),0),0)</f>
        <v>0</v>
      </c>
      <c r="T280" s="5">
        <f ca="1">IFERROR(IF(I280=1,IF(VLOOKUP(K280,Inputs!$A$20:$G$29,6,FALSE)="Base Increase",VLOOKUP(K280,Inputs!$A$7:$G$16,6,FALSE),0),0),0)</f>
        <v>0</v>
      </c>
      <c r="U280" s="5">
        <f ca="1">IFERROR(IF(J280=1,IF(VLOOKUP(K280,Inputs!$A$20:$G$29,7,FALSE)="Base Increase",VLOOKUP(K280,Inputs!$A$7:$G$16,7,FALSE),0),0),0)</f>
        <v>0</v>
      </c>
      <c r="V280" s="5">
        <f t="shared" ca="1" si="26"/>
        <v>0</v>
      </c>
      <c r="W280" s="5">
        <f t="shared" ca="1" si="27"/>
        <v>0</v>
      </c>
      <c r="X280" s="5">
        <f t="shared" ca="1" si="28"/>
        <v>0</v>
      </c>
      <c r="Y280" s="5">
        <f t="shared" ca="1" si="29"/>
        <v>0</v>
      </c>
      <c r="Z280" s="5">
        <f ca="1">IF(AND(K280&lt;=4,X280&gt;Inputs!$B$32),MAX(C280,Inputs!$B$32),X280)</f>
        <v>0</v>
      </c>
      <c r="AA280" s="5">
        <f ca="1">IF(AND(K280&lt;=4,Y280&gt;Inputs!$B$32),MAX(C280,Inputs!$B$32),Y280)</f>
        <v>0</v>
      </c>
      <c r="AB280" s="5">
        <f ca="1">IF(AND(K280&lt;=7,Z280&gt;Inputs!$B$33),MAX(C280,Inputs!$B$33),Z280)</f>
        <v>0</v>
      </c>
      <c r="AC280" s="5">
        <f ca="1">IF(Y280&gt;Inputs!$B$34,Inputs!$B$34,AA280)</f>
        <v>0</v>
      </c>
      <c r="AD280" s="5">
        <f ca="1">IF(AB280&gt;Inputs!$B$34,Inputs!$B$34,AB280)</f>
        <v>0</v>
      </c>
      <c r="AE280" s="5">
        <f ca="1">IF(AC280&gt;Inputs!$B$34,Inputs!$B$34,AC280)</f>
        <v>0</v>
      </c>
      <c r="AF280" s="11">
        <f ca="1">IF(AND(E280=1,G280=0),Inputs!$B$3,AD280)</f>
        <v>0</v>
      </c>
      <c r="AG280" s="11">
        <f ca="1">IF(AND(E280=1,G280=0),Inputs!$B$3,AE280)</f>
        <v>0</v>
      </c>
    </row>
    <row r="281" spans="1:33" x14ac:dyDescent="0.25">
      <c r="A281" s="1">
        <f>'Salary and Rating'!A282</f>
        <v>0</v>
      </c>
      <c r="B281" s="1">
        <f>'Salary and Rating'!B282</f>
        <v>0</v>
      </c>
      <c r="C281" s="13">
        <f ca="1">'2013-2014'!AF281</f>
        <v>0</v>
      </c>
      <c r="D281" s="44">
        <f ca="1">IF('2013-2014'!G281=0,0,'2013-2014'!D281+1)</f>
        <v>0</v>
      </c>
      <c r="E281" s="5">
        <f>'2012-2013'!E281</f>
        <v>0</v>
      </c>
      <c r="F281" s="42">
        <f ca="1">IF('Salary and Rating'!G282=1,VLOOKUP(D281,'Attrition Probabilities'!$A$5:$E$45,2,TRUE),IF('Salary and Rating'!G282=2,VLOOKUP(D281,'Attrition Probabilities'!$A$5:$E$45,3,TRUE),IF('Salary and Rating'!G282=3,VLOOKUP(D281,'Attrition Probabilities'!$A$5:$E$45,4,TRUE),IF('Salary and Rating'!G282=4,VLOOKUP(D281,'Attrition Probabilities'!$A$5:$E$45,5,TRUE),0))))</f>
        <v>0</v>
      </c>
      <c r="G281" s="5">
        <f t="shared" ca="1" si="24"/>
        <v>0</v>
      </c>
      <c r="H281" s="5">
        <f t="shared" ca="1" si="25"/>
        <v>0</v>
      </c>
      <c r="I281" s="5">
        <f ca="1">IF(E281=0,0,IF(RAND()&lt;'Demand Component Probability'!$B$4,1,0))</f>
        <v>0</v>
      </c>
      <c r="J281" s="5">
        <f ca="1">IF(E281=0,0,IF(RAND()&lt;'Demand Component Probability'!$B$6,1,0))</f>
        <v>0</v>
      </c>
      <c r="K281" s="5">
        <f ca="1">'Salary and Rating'!M282</f>
        <v>0</v>
      </c>
      <c r="L281" s="5">
        <f ca="1">IFERROR(IF(VLOOKUP(K281,Inputs!$A$20:$G$29,3,FALSE)="Stipend Award",VLOOKUP(K281,Inputs!$A$7:$G$16,3,FALSE),0),0)</f>
        <v>0</v>
      </c>
      <c r="M281" s="5">
        <f ca="1">IFERROR(IF(VLOOKUP(K281,Inputs!$A$20:$G$29,4,FALSE)="Stipend Award",VLOOKUP(K281,Inputs!$A$7:$G$16,4,FALSE),0),0)</f>
        <v>0</v>
      </c>
      <c r="N281" s="5">
        <f ca="1">IFERROR(IF(H281=1,IF(VLOOKUP(K281,Inputs!$A$20:$G$29,5,FALSE)="Stipend Award",VLOOKUP(K281,Inputs!$A$7:$G$16,5,FALSE),0),0),0)</f>
        <v>0</v>
      </c>
      <c r="O281" s="5">
        <f ca="1">IFERROR(IF(I281=1,IF(VLOOKUP(K281,Inputs!$A$20:$G$29,6,FALSE)="Stipend Award",VLOOKUP(K281,Inputs!$A$7:$G$16,6,FALSE),0),0),0)</f>
        <v>0</v>
      </c>
      <c r="P281" s="5">
        <f ca="1">IFERROR(IF(J281=1,IF(VLOOKUP(K281,Inputs!$A$20:$G$29,7,FALSE)="Stipend Award",VLOOKUP(K281,Inputs!$A$7:$G$16,7,FALSE),0),0),0)</f>
        <v>0</v>
      </c>
      <c r="Q281" s="5">
        <f ca="1">IFERROR(IF(VLOOKUP(K281,Inputs!$A$20:$G$29,3,FALSE)="Base Increase",VLOOKUP(K281,Inputs!$A$7:$G$16,3,FALSE),0),0)</f>
        <v>0</v>
      </c>
      <c r="R281" s="5">
        <f ca="1">IFERROR(IF(VLOOKUP(K281,Inputs!$A$20:$G$29,4,FALSE)="Base Increase",VLOOKUP(K281,Inputs!$A$7:$G$16,4,FALSE),0),0)</f>
        <v>0</v>
      </c>
      <c r="S281" s="5">
        <f ca="1">IFERROR(IF(H281=1,IF(VLOOKUP(K281,Inputs!$A$20:$G$29,5,FALSE)="Base Increase",VLOOKUP(K281,Inputs!$A$7:$G$16,5,FALSE),0),0),0)</f>
        <v>0</v>
      </c>
      <c r="T281" s="5">
        <f ca="1">IFERROR(IF(I281=1,IF(VLOOKUP(K281,Inputs!$A$20:$G$29,6,FALSE)="Base Increase",VLOOKUP(K281,Inputs!$A$7:$G$16,6,FALSE),0),0),0)</f>
        <v>0</v>
      </c>
      <c r="U281" s="5">
        <f ca="1">IFERROR(IF(J281=1,IF(VLOOKUP(K281,Inputs!$A$20:$G$29,7,FALSE)="Base Increase",VLOOKUP(K281,Inputs!$A$7:$G$16,7,FALSE),0),0),0)</f>
        <v>0</v>
      </c>
      <c r="V281" s="5">
        <f t="shared" ca="1" si="26"/>
        <v>0</v>
      </c>
      <c r="W281" s="5">
        <f t="shared" ca="1" si="27"/>
        <v>0</v>
      </c>
      <c r="X281" s="5">
        <f t="shared" ca="1" si="28"/>
        <v>0</v>
      </c>
      <c r="Y281" s="5">
        <f t="shared" ca="1" si="29"/>
        <v>0</v>
      </c>
      <c r="Z281" s="5">
        <f ca="1">IF(AND(K281&lt;=4,X281&gt;Inputs!$B$32),MAX(C281,Inputs!$B$32),X281)</f>
        <v>0</v>
      </c>
      <c r="AA281" s="5">
        <f ca="1">IF(AND(K281&lt;=4,Y281&gt;Inputs!$B$32),MAX(C281,Inputs!$B$32),Y281)</f>
        <v>0</v>
      </c>
      <c r="AB281" s="5">
        <f ca="1">IF(AND(K281&lt;=7,Z281&gt;Inputs!$B$33),MAX(C281,Inputs!$B$33),Z281)</f>
        <v>0</v>
      </c>
      <c r="AC281" s="5">
        <f ca="1">IF(Y281&gt;Inputs!$B$34,Inputs!$B$34,AA281)</f>
        <v>0</v>
      </c>
      <c r="AD281" s="5">
        <f ca="1">IF(AB281&gt;Inputs!$B$34,Inputs!$B$34,AB281)</f>
        <v>0</v>
      </c>
      <c r="AE281" s="5">
        <f ca="1">IF(AC281&gt;Inputs!$B$34,Inputs!$B$34,AC281)</f>
        <v>0</v>
      </c>
      <c r="AF281" s="11">
        <f ca="1">IF(AND(E281=1,G281=0),Inputs!$B$3,AD281)</f>
        <v>0</v>
      </c>
      <c r="AG281" s="11">
        <f ca="1">IF(AND(E281=1,G281=0),Inputs!$B$3,AE281)</f>
        <v>0</v>
      </c>
    </row>
    <row r="282" spans="1:33" x14ac:dyDescent="0.25">
      <c r="A282" s="1">
        <f>'Salary and Rating'!A283</f>
        <v>0</v>
      </c>
      <c r="B282" s="1">
        <f>'Salary and Rating'!B283</f>
        <v>0</v>
      </c>
      <c r="C282" s="13">
        <f ca="1">'2013-2014'!AF282</f>
        <v>0</v>
      </c>
      <c r="D282" s="44">
        <f ca="1">IF('2013-2014'!G282=0,0,'2013-2014'!D282+1)</f>
        <v>0</v>
      </c>
      <c r="E282" s="5">
        <f>'2012-2013'!E282</f>
        <v>0</v>
      </c>
      <c r="F282" s="42">
        <f ca="1">IF('Salary and Rating'!G283=1,VLOOKUP(D282,'Attrition Probabilities'!$A$5:$E$45,2,TRUE),IF('Salary and Rating'!G283=2,VLOOKUP(D282,'Attrition Probabilities'!$A$5:$E$45,3,TRUE),IF('Salary and Rating'!G283=3,VLOOKUP(D282,'Attrition Probabilities'!$A$5:$E$45,4,TRUE),IF('Salary and Rating'!G283=4,VLOOKUP(D282,'Attrition Probabilities'!$A$5:$E$45,5,TRUE),0))))</f>
        <v>0</v>
      </c>
      <c r="G282" s="5">
        <f t="shared" ca="1" si="24"/>
        <v>0</v>
      </c>
      <c r="H282" s="5">
        <f t="shared" ca="1" si="25"/>
        <v>0</v>
      </c>
      <c r="I282" s="5">
        <f ca="1">IF(E282=0,0,IF(RAND()&lt;'Demand Component Probability'!$B$4,1,0))</f>
        <v>0</v>
      </c>
      <c r="J282" s="5">
        <f ca="1">IF(E282=0,0,IF(RAND()&lt;'Demand Component Probability'!$B$6,1,0))</f>
        <v>0</v>
      </c>
      <c r="K282" s="5">
        <f ca="1">'Salary and Rating'!M283</f>
        <v>0</v>
      </c>
      <c r="L282" s="5">
        <f ca="1">IFERROR(IF(VLOOKUP(K282,Inputs!$A$20:$G$29,3,FALSE)="Stipend Award",VLOOKUP(K282,Inputs!$A$7:$G$16,3,FALSE),0),0)</f>
        <v>0</v>
      </c>
      <c r="M282" s="5">
        <f ca="1">IFERROR(IF(VLOOKUP(K282,Inputs!$A$20:$G$29,4,FALSE)="Stipend Award",VLOOKUP(K282,Inputs!$A$7:$G$16,4,FALSE),0),0)</f>
        <v>0</v>
      </c>
      <c r="N282" s="5">
        <f ca="1">IFERROR(IF(H282=1,IF(VLOOKUP(K282,Inputs!$A$20:$G$29,5,FALSE)="Stipend Award",VLOOKUP(K282,Inputs!$A$7:$G$16,5,FALSE),0),0),0)</f>
        <v>0</v>
      </c>
      <c r="O282" s="5">
        <f ca="1">IFERROR(IF(I282=1,IF(VLOOKUP(K282,Inputs!$A$20:$G$29,6,FALSE)="Stipend Award",VLOOKUP(K282,Inputs!$A$7:$G$16,6,FALSE),0),0),0)</f>
        <v>0</v>
      </c>
      <c r="P282" s="5">
        <f ca="1">IFERROR(IF(J282=1,IF(VLOOKUP(K282,Inputs!$A$20:$G$29,7,FALSE)="Stipend Award",VLOOKUP(K282,Inputs!$A$7:$G$16,7,FALSE),0),0),0)</f>
        <v>0</v>
      </c>
      <c r="Q282" s="5">
        <f ca="1">IFERROR(IF(VLOOKUP(K282,Inputs!$A$20:$G$29,3,FALSE)="Base Increase",VLOOKUP(K282,Inputs!$A$7:$G$16,3,FALSE),0),0)</f>
        <v>0</v>
      </c>
      <c r="R282" s="5">
        <f ca="1">IFERROR(IF(VLOOKUP(K282,Inputs!$A$20:$G$29,4,FALSE)="Base Increase",VLOOKUP(K282,Inputs!$A$7:$G$16,4,FALSE),0),0)</f>
        <v>0</v>
      </c>
      <c r="S282" s="5">
        <f ca="1">IFERROR(IF(H282=1,IF(VLOOKUP(K282,Inputs!$A$20:$G$29,5,FALSE)="Base Increase",VLOOKUP(K282,Inputs!$A$7:$G$16,5,FALSE),0),0),0)</f>
        <v>0</v>
      </c>
      <c r="T282" s="5">
        <f ca="1">IFERROR(IF(I282=1,IF(VLOOKUP(K282,Inputs!$A$20:$G$29,6,FALSE)="Base Increase",VLOOKUP(K282,Inputs!$A$7:$G$16,6,FALSE),0),0),0)</f>
        <v>0</v>
      </c>
      <c r="U282" s="5">
        <f ca="1">IFERROR(IF(J282=1,IF(VLOOKUP(K282,Inputs!$A$20:$G$29,7,FALSE)="Base Increase",VLOOKUP(K282,Inputs!$A$7:$G$16,7,FALSE),0),0),0)</f>
        <v>0</v>
      </c>
      <c r="V282" s="5">
        <f t="shared" ca="1" si="26"/>
        <v>0</v>
      </c>
      <c r="W282" s="5">
        <f t="shared" ca="1" si="27"/>
        <v>0</v>
      </c>
      <c r="X282" s="5">
        <f t="shared" ca="1" si="28"/>
        <v>0</v>
      </c>
      <c r="Y282" s="5">
        <f t="shared" ca="1" si="29"/>
        <v>0</v>
      </c>
      <c r="Z282" s="5">
        <f ca="1">IF(AND(K282&lt;=4,X282&gt;Inputs!$B$32),MAX(C282,Inputs!$B$32),X282)</f>
        <v>0</v>
      </c>
      <c r="AA282" s="5">
        <f ca="1">IF(AND(K282&lt;=4,Y282&gt;Inputs!$B$32),MAX(C282,Inputs!$B$32),Y282)</f>
        <v>0</v>
      </c>
      <c r="AB282" s="5">
        <f ca="1">IF(AND(K282&lt;=7,Z282&gt;Inputs!$B$33),MAX(C282,Inputs!$B$33),Z282)</f>
        <v>0</v>
      </c>
      <c r="AC282" s="5">
        <f ca="1">IF(Y282&gt;Inputs!$B$34,Inputs!$B$34,AA282)</f>
        <v>0</v>
      </c>
      <c r="AD282" s="5">
        <f ca="1">IF(AB282&gt;Inputs!$B$34,Inputs!$B$34,AB282)</f>
        <v>0</v>
      </c>
      <c r="AE282" s="5">
        <f ca="1">IF(AC282&gt;Inputs!$B$34,Inputs!$B$34,AC282)</f>
        <v>0</v>
      </c>
      <c r="AF282" s="11">
        <f ca="1">IF(AND(E282=1,G282=0),Inputs!$B$3,AD282)</f>
        <v>0</v>
      </c>
      <c r="AG282" s="11">
        <f ca="1">IF(AND(E282=1,G282=0),Inputs!$B$3,AE282)</f>
        <v>0</v>
      </c>
    </row>
    <row r="283" spans="1:33" x14ac:dyDescent="0.25">
      <c r="A283" s="1">
        <f>'Salary and Rating'!A284</f>
        <v>0</v>
      </c>
      <c r="B283" s="1">
        <f>'Salary and Rating'!B284</f>
        <v>0</v>
      </c>
      <c r="C283" s="13">
        <f ca="1">'2013-2014'!AF283</f>
        <v>0</v>
      </c>
      <c r="D283" s="44">
        <f ca="1">IF('2013-2014'!G283=0,0,'2013-2014'!D283+1)</f>
        <v>0</v>
      </c>
      <c r="E283" s="5">
        <f>'2012-2013'!E283</f>
        <v>0</v>
      </c>
      <c r="F283" s="42">
        <f ca="1">IF('Salary and Rating'!G284=1,VLOOKUP(D283,'Attrition Probabilities'!$A$5:$E$45,2,TRUE),IF('Salary and Rating'!G284=2,VLOOKUP(D283,'Attrition Probabilities'!$A$5:$E$45,3,TRUE),IF('Salary and Rating'!G284=3,VLOOKUP(D283,'Attrition Probabilities'!$A$5:$E$45,4,TRUE),IF('Salary and Rating'!G284=4,VLOOKUP(D283,'Attrition Probabilities'!$A$5:$E$45,5,TRUE),0))))</f>
        <v>0</v>
      </c>
      <c r="G283" s="5">
        <f t="shared" ca="1" si="24"/>
        <v>0</v>
      </c>
      <c r="H283" s="5">
        <f t="shared" ca="1" si="25"/>
        <v>0</v>
      </c>
      <c r="I283" s="5">
        <f ca="1">IF(E283=0,0,IF(RAND()&lt;'Demand Component Probability'!$B$4,1,0))</f>
        <v>0</v>
      </c>
      <c r="J283" s="5">
        <f ca="1">IF(E283=0,0,IF(RAND()&lt;'Demand Component Probability'!$B$6,1,0))</f>
        <v>0</v>
      </c>
      <c r="K283" s="5">
        <f ca="1">'Salary and Rating'!M284</f>
        <v>0</v>
      </c>
      <c r="L283" s="5">
        <f ca="1">IFERROR(IF(VLOOKUP(K283,Inputs!$A$20:$G$29,3,FALSE)="Stipend Award",VLOOKUP(K283,Inputs!$A$7:$G$16,3,FALSE),0),0)</f>
        <v>0</v>
      </c>
      <c r="M283" s="5">
        <f ca="1">IFERROR(IF(VLOOKUP(K283,Inputs!$A$20:$G$29,4,FALSE)="Stipend Award",VLOOKUP(K283,Inputs!$A$7:$G$16,4,FALSE),0),0)</f>
        <v>0</v>
      </c>
      <c r="N283" s="5">
        <f ca="1">IFERROR(IF(H283=1,IF(VLOOKUP(K283,Inputs!$A$20:$G$29,5,FALSE)="Stipend Award",VLOOKUP(K283,Inputs!$A$7:$G$16,5,FALSE),0),0),0)</f>
        <v>0</v>
      </c>
      <c r="O283" s="5">
        <f ca="1">IFERROR(IF(I283=1,IF(VLOOKUP(K283,Inputs!$A$20:$G$29,6,FALSE)="Stipend Award",VLOOKUP(K283,Inputs!$A$7:$G$16,6,FALSE),0),0),0)</f>
        <v>0</v>
      </c>
      <c r="P283" s="5">
        <f ca="1">IFERROR(IF(J283=1,IF(VLOOKUP(K283,Inputs!$A$20:$G$29,7,FALSE)="Stipend Award",VLOOKUP(K283,Inputs!$A$7:$G$16,7,FALSE),0),0),0)</f>
        <v>0</v>
      </c>
      <c r="Q283" s="5">
        <f ca="1">IFERROR(IF(VLOOKUP(K283,Inputs!$A$20:$G$29,3,FALSE)="Base Increase",VLOOKUP(K283,Inputs!$A$7:$G$16,3,FALSE),0),0)</f>
        <v>0</v>
      </c>
      <c r="R283" s="5">
        <f ca="1">IFERROR(IF(VLOOKUP(K283,Inputs!$A$20:$G$29,4,FALSE)="Base Increase",VLOOKUP(K283,Inputs!$A$7:$G$16,4,FALSE),0),0)</f>
        <v>0</v>
      </c>
      <c r="S283" s="5">
        <f ca="1">IFERROR(IF(H283=1,IF(VLOOKUP(K283,Inputs!$A$20:$G$29,5,FALSE)="Base Increase",VLOOKUP(K283,Inputs!$A$7:$G$16,5,FALSE),0),0),0)</f>
        <v>0</v>
      </c>
      <c r="T283" s="5">
        <f ca="1">IFERROR(IF(I283=1,IF(VLOOKUP(K283,Inputs!$A$20:$G$29,6,FALSE)="Base Increase",VLOOKUP(K283,Inputs!$A$7:$G$16,6,FALSE),0),0),0)</f>
        <v>0</v>
      </c>
      <c r="U283" s="5">
        <f ca="1">IFERROR(IF(J283=1,IF(VLOOKUP(K283,Inputs!$A$20:$G$29,7,FALSE)="Base Increase",VLOOKUP(K283,Inputs!$A$7:$G$16,7,FALSE),0),0),0)</f>
        <v>0</v>
      </c>
      <c r="V283" s="5">
        <f t="shared" ca="1" si="26"/>
        <v>0</v>
      </c>
      <c r="W283" s="5">
        <f t="shared" ca="1" si="27"/>
        <v>0</v>
      </c>
      <c r="X283" s="5">
        <f t="shared" ca="1" si="28"/>
        <v>0</v>
      </c>
      <c r="Y283" s="5">
        <f t="shared" ca="1" si="29"/>
        <v>0</v>
      </c>
      <c r="Z283" s="5">
        <f ca="1">IF(AND(K283&lt;=4,X283&gt;Inputs!$B$32),MAX(C283,Inputs!$B$32),X283)</f>
        <v>0</v>
      </c>
      <c r="AA283" s="5">
        <f ca="1">IF(AND(K283&lt;=4,Y283&gt;Inputs!$B$32),MAX(C283,Inputs!$B$32),Y283)</f>
        <v>0</v>
      </c>
      <c r="AB283" s="5">
        <f ca="1">IF(AND(K283&lt;=7,Z283&gt;Inputs!$B$33),MAX(C283,Inputs!$B$33),Z283)</f>
        <v>0</v>
      </c>
      <c r="AC283" s="5">
        <f ca="1">IF(Y283&gt;Inputs!$B$34,Inputs!$B$34,AA283)</f>
        <v>0</v>
      </c>
      <c r="AD283" s="5">
        <f ca="1">IF(AB283&gt;Inputs!$B$34,Inputs!$B$34,AB283)</f>
        <v>0</v>
      </c>
      <c r="AE283" s="5">
        <f ca="1">IF(AC283&gt;Inputs!$B$34,Inputs!$B$34,AC283)</f>
        <v>0</v>
      </c>
      <c r="AF283" s="11">
        <f ca="1">IF(AND(E283=1,G283=0),Inputs!$B$3,AD283)</f>
        <v>0</v>
      </c>
      <c r="AG283" s="11">
        <f ca="1">IF(AND(E283=1,G283=0),Inputs!$B$3,AE283)</f>
        <v>0</v>
      </c>
    </row>
    <row r="284" spans="1:33" x14ac:dyDescent="0.25">
      <c r="A284" s="1">
        <f>'Salary and Rating'!A285</f>
        <v>0</v>
      </c>
      <c r="B284" s="1">
        <f>'Salary and Rating'!B285</f>
        <v>0</v>
      </c>
      <c r="C284" s="13">
        <f ca="1">'2013-2014'!AF284</f>
        <v>0</v>
      </c>
      <c r="D284" s="44">
        <f ca="1">IF('2013-2014'!G284=0,0,'2013-2014'!D284+1)</f>
        <v>0</v>
      </c>
      <c r="E284" s="5">
        <f>'2012-2013'!E284</f>
        <v>0</v>
      </c>
      <c r="F284" s="42">
        <f ca="1">IF('Salary and Rating'!G285=1,VLOOKUP(D284,'Attrition Probabilities'!$A$5:$E$45,2,TRUE),IF('Salary and Rating'!G285=2,VLOOKUP(D284,'Attrition Probabilities'!$A$5:$E$45,3,TRUE),IF('Salary and Rating'!G285=3,VLOOKUP(D284,'Attrition Probabilities'!$A$5:$E$45,4,TRUE),IF('Salary and Rating'!G285=4,VLOOKUP(D284,'Attrition Probabilities'!$A$5:$E$45,5,TRUE),0))))</f>
        <v>0</v>
      </c>
      <c r="G284" s="5">
        <f t="shared" ca="1" si="24"/>
        <v>0</v>
      </c>
      <c r="H284" s="5">
        <f t="shared" ca="1" si="25"/>
        <v>0</v>
      </c>
      <c r="I284" s="5">
        <f ca="1">IF(E284=0,0,IF(RAND()&lt;'Demand Component Probability'!$B$4,1,0))</f>
        <v>0</v>
      </c>
      <c r="J284" s="5">
        <f ca="1">IF(E284=0,0,IF(RAND()&lt;'Demand Component Probability'!$B$6,1,0))</f>
        <v>0</v>
      </c>
      <c r="K284" s="5">
        <f ca="1">'Salary and Rating'!M285</f>
        <v>0</v>
      </c>
      <c r="L284" s="5">
        <f ca="1">IFERROR(IF(VLOOKUP(K284,Inputs!$A$20:$G$29,3,FALSE)="Stipend Award",VLOOKUP(K284,Inputs!$A$7:$G$16,3,FALSE),0),0)</f>
        <v>0</v>
      </c>
      <c r="M284" s="5">
        <f ca="1">IFERROR(IF(VLOOKUP(K284,Inputs!$A$20:$G$29,4,FALSE)="Stipend Award",VLOOKUP(K284,Inputs!$A$7:$G$16,4,FALSE),0),0)</f>
        <v>0</v>
      </c>
      <c r="N284" s="5">
        <f ca="1">IFERROR(IF(H284=1,IF(VLOOKUP(K284,Inputs!$A$20:$G$29,5,FALSE)="Stipend Award",VLOOKUP(K284,Inputs!$A$7:$G$16,5,FALSE),0),0),0)</f>
        <v>0</v>
      </c>
      <c r="O284" s="5">
        <f ca="1">IFERROR(IF(I284=1,IF(VLOOKUP(K284,Inputs!$A$20:$G$29,6,FALSE)="Stipend Award",VLOOKUP(K284,Inputs!$A$7:$G$16,6,FALSE),0),0),0)</f>
        <v>0</v>
      </c>
      <c r="P284" s="5">
        <f ca="1">IFERROR(IF(J284=1,IF(VLOOKUP(K284,Inputs!$A$20:$G$29,7,FALSE)="Stipend Award",VLOOKUP(K284,Inputs!$A$7:$G$16,7,FALSE),0),0),0)</f>
        <v>0</v>
      </c>
      <c r="Q284" s="5">
        <f ca="1">IFERROR(IF(VLOOKUP(K284,Inputs!$A$20:$G$29,3,FALSE)="Base Increase",VLOOKUP(K284,Inputs!$A$7:$G$16,3,FALSE),0),0)</f>
        <v>0</v>
      </c>
      <c r="R284" s="5">
        <f ca="1">IFERROR(IF(VLOOKUP(K284,Inputs!$A$20:$G$29,4,FALSE)="Base Increase",VLOOKUP(K284,Inputs!$A$7:$G$16,4,FALSE),0),0)</f>
        <v>0</v>
      </c>
      <c r="S284" s="5">
        <f ca="1">IFERROR(IF(H284=1,IF(VLOOKUP(K284,Inputs!$A$20:$G$29,5,FALSE)="Base Increase",VLOOKUP(K284,Inputs!$A$7:$G$16,5,FALSE),0),0),0)</f>
        <v>0</v>
      </c>
      <c r="T284" s="5">
        <f ca="1">IFERROR(IF(I284=1,IF(VLOOKUP(K284,Inputs!$A$20:$G$29,6,FALSE)="Base Increase",VLOOKUP(K284,Inputs!$A$7:$G$16,6,FALSE),0),0),0)</f>
        <v>0</v>
      </c>
      <c r="U284" s="5">
        <f ca="1">IFERROR(IF(J284=1,IF(VLOOKUP(K284,Inputs!$A$20:$G$29,7,FALSE)="Base Increase",VLOOKUP(K284,Inputs!$A$7:$G$16,7,FALSE),0),0),0)</f>
        <v>0</v>
      </c>
      <c r="V284" s="5">
        <f t="shared" ca="1" si="26"/>
        <v>0</v>
      </c>
      <c r="W284" s="5">
        <f t="shared" ca="1" si="27"/>
        <v>0</v>
      </c>
      <c r="X284" s="5">
        <f t="shared" ca="1" si="28"/>
        <v>0</v>
      </c>
      <c r="Y284" s="5">
        <f t="shared" ca="1" si="29"/>
        <v>0</v>
      </c>
      <c r="Z284" s="5">
        <f ca="1">IF(AND(K284&lt;=4,X284&gt;Inputs!$B$32),MAX(C284,Inputs!$B$32),X284)</f>
        <v>0</v>
      </c>
      <c r="AA284" s="5">
        <f ca="1">IF(AND(K284&lt;=4,Y284&gt;Inputs!$B$32),MAX(C284,Inputs!$B$32),Y284)</f>
        <v>0</v>
      </c>
      <c r="AB284" s="5">
        <f ca="1">IF(AND(K284&lt;=7,Z284&gt;Inputs!$B$33),MAX(C284,Inputs!$B$33),Z284)</f>
        <v>0</v>
      </c>
      <c r="AC284" s="5">
        <f ca="1">IF(Y284&gt;Inputs!$B$34,Inputs!$B$34,AA284)</f>
        <v>0</v>
      </c>
      <c r="AD284" s="5">
        <f ca="1">IF(AB284&gt;Inputs!$B$34,Inputs!$B$34,AB284)</f>
        <v>0</v>
      </c>
      <c r="AE284" s="5">
        <f ca="1">IF(AC284&gt;Inputs!$B$34,Inputs!$B$34,AC284)</f>
        <v>0</v>
      </c>
      <c r="AF284" s="11">
        <f ca="1">IF(AND(E284=1,G284=0),Inputs!$B$3,AD284)</f>
        <v>0</v>
      </c>
      <c r="AG284" s="11">
        <f ca="1">IF(AND(E284=1,G284=0),Inputs!$B$3,AE284)</f>
        <v>0</v>
      </c>
    </row>
    <row r="285" spans="1:33" x14ac:dyDescent="0.25">
      <c r="A285" s="1">
        <f>'Salary and Rating'!A286</f>
        <v>0</v>
      </c>
      <c r="B285" s="1">
        <f>'Salary and Rating'!B286</f>
        <v>0</v>
      </c>
      <c r="C285" s="13">
        <f ca="1">'2013-2014'!AF285</f>
        <v>0</v>
      </c>
      <c r="D285" s="44">
        <f ca="1">IF('2013-2014'!G285=0,0,'2013-2014'!D285+1)</f>
        <v>0</v>
      </c>
      <c r="E285" s="5">
        <f>'2012-2013'!E285</f>
        <v>0</v>
      </c>
      <c r="F285" s="42">
        <f ca="1">IF('Salary and Rating'!G286=1,VLOOKUP(D285,'Attrition Probabilities'!$A$5:$E$45,2,TRUE),IF('Salary and Rating'!G286=2,VLOOKUP(D285,'Attrition Probabilities'!$A$5:$E$45,3,TRUE),IF('Salary and Rating'!G286=3,VLOOKUP(D285,'Attrition Probabilities'!$A$5:$E$45,4,TRUE),IF('Salary and Rating'!G286=4,VLOOKUP(D285,'Attrition Probabilities'!$A$5:$E$45,5,TRUE),0))))</f>
        <v>0</v>
      </c>
      <c r="G285" s="5">
        <f t="shared" ca="1" si="24"/>
        <v>0</v>
      </c>
      <c r="H285" s="5">
        <f t="shared" ca="1" si="25"/>
        <v>0</v>
      </c>
      <c r="I285" s="5">
        <f ca="1">IF(E285=0,0,IF(RAND()&lt;'Demand Component Probability'!$B$4,1,0))</f>
        <v>0</v>
      </c>
      <c r="J285" s="5">
        <f ca="1">IF(E285=0,0,IF(RAND()&lt;'Demand Component Probability'!$B$6,1,0))</f>
        <v>0</v>
      </c>
      <c r="K285" s="5">
        <f ca="1">'Salary and Rating'!M286</f>
        <v>0</v>
      </c>
      <c r="L285" s="5">
        <f ca="1">IFERROR(IF(VLOOKUP(K285,Inputs!$A$20:$G$29,3,FALSE)="Stipend Award",VLOOKUP(K285,Inputs!$A$7:$G$16,3,FALSE),0),0)</f>
        <v>0</v>
      </c>
      <c r="M285" s="5">
        <f ca="1">IFERROR(IF(VLOOKUP(K285,Inputs!$A$20:$G$29,4,FALSE)="Stipend Award",VLOOKUP(K285,Inputs!$A$7:$G$16,4,FALSE),0),0)</f>
        <v>0</v>
      </c>
      <c r="N285" s="5">
        <f ca="1">IFERROR(IF(H285=1,IF(VLOOKUP(K285,Inputs!$A$20:$G$29,5,FALSE)="Stipend Award",VLOOKUP(K285,Inputs!$A$7:$G$16,5,FALSE),0),0),0)</f>
        <v>0</v>
      </c>
      <c r="O285" s="5">
        <f ca="1">IFERROR(IF(I285=1,IF(VLOOKUP(K285,Inputs!$A$20:$G$29,6,FALSE)="Stipend Award",VLOOKUP(K285,Inputs!$A$7:$G$16,6,FALSE),0),0),0)</f>
        <v>0</v>
      </c>
      <c r="P285" s="5">
        <f ca="1">IFERROR(IF(J285=1,IF(VLOOKUP(K285,Inputs!$A$20:$G$29,7,FALSE)="Stipend Award",VLOOKUP(K285,Inputs!$A$7:$G$16,7,FALSE),0),0),0)</f>
        <v>0</v>
      </c>
      <c r="Q285" s="5">
        <f ca="1">IFERROR(IF(VLOOKUP(K285,Inputs!$A$20:$G$29,3,FALSE)="Base Increase",VLOOKUP(K285,Inputs!$A$7:$G$16,3,FALSE),0),0)</f>
        <v>0</v>
      </c>
      <c r="R285" s="5">
        <f ca="1">IFERROR(IF(VLOOKUP(K285,Inputs!$A$20:$G$29,4,FALSE)="Base Increase",VLOOKUP(K285,Inputs!$A$7:$G$16,4,FALSE),0),0)</f>
        <v>0</v>
      </c>
      <c r="S285" s="5">
        <f ca="1">IFERROR(IF(H285=1,IF(VLOOKUP(K285,Inputs!$A$20:$G$29,5,FALSE)="Base Increase",VLOOKUP(K285,Inputs!$A$7:$G$16,5,FALSE),0),0),0)</f>
        <v>0</v>
      </c>
      <c r="T285" s="5">
        <f ca="1">IFERROR(IF(I285=1,IF(VLOOKUP(K285,Inputs!$A$20:$G$29,6,FALSE)="Base Increase",VLOOKUP(K285,Inputs!$A$7:$G$16,6,FALSE),0),0),0)</f>
        <v>0</v>
      </c>
      <c r="U285" s="5">
        <f ca="1">IFERROR(IF(J285=1,IF(VLOOKUP(K285,Inputs!$A$20:$G$29,7,FALSE)="Base Increase",VLOOKUP(K285,Inputs!$A$7:$G$16,7,FALSE),0),0),0)</f>
        <v>0</v>
      </c>
      <c r="V285" s="5">
        <f t="shared" ca="1" si="26"/>
        <v>0</v>
      </c>
      <c r="W285" s="5">
        <f t="shared" ca="1" si="27"/>
        <v>0</v>
      </c>
      <c r="X285" s="5">
        <f t="shared" ca="1" si="28"/>
        <v>0</v>
      </c>
      <c r="Y285" s="5">
        <f t="shared" ca="1" si="29"/>
        <v>0</v>
      </c>
      <c r="Z285" s="5">
        <f ca="1">IF(AND(K285&lt;=4,X285&gt;Inputs!$B$32),MAX(C285,Inputs!$B$32),X285)</f>
        <v>0</v>
      </c>
      <c r="AA285" s="5">
        <f ca="1">IF(AND(K285&lt;=4,Y285&gt;Inputs!$B$32),MAX(C285,Inputs!$B$32),Y285)</f>
        <v>0</v>
      </c>
      <c r="AB285" s="5">
        <f ca="1">IF(AND(K285&lt;=7,Z285&gt;Inputs!$B$33),MAX(C285,Inputs!$B$33),Z285)</f>
        <v>0</v>
      </c>
      <c r="AC285" s="5">
        <f ca="1">IF(Y285&gt;Inputs!$B$34,Inputs!$B$34,AA285)</f>
        <v>0</v>
      </c>
      <c r="AD285" s="5">
        <f ca="1">IF(AB285&gt;Inputs!$B$34,Inputs!$B$34,AB285)</f>
        <v>0</v>
      </c>
      <c r="AE285" s="5">
        <f ca="1">IF(AC285&gt;Inputs!$B$34,Inputs!$B$34,AC285)</f>
        <v>0</v>
      </c>
      <c r="AF285" s="11">
        <f ca="1">IF(AND(E285=1,G285=0),Inputs!$B$3,AD285)</f>
        <v>0</v>
      </c>
      <c r="AG285" s="11">
        <f ca="1">IF(AND(E285=1,G285=0),Inputs!$B$3,AE285)</f>
        <v>0</v>
      </c>
    </row>
    <row r="286" spans="1:33" x14ac:dyDescent="0.25">
      <c r="A286" s="1">
        <f>'Salary and Rating'!A287</f>
        <v>0</v>
      </c>
      <c r="B286" s="1">
        <f>'Salary and Rating'!B287</f>
        <v>0</v>
      </c>
      <c r="C286" s="13">
        <f ca="1">'2013-2014'!AF286</f>
        <v>0</v>
      </c>
      <c r="D286" s="44">
        <f ca="1">IF('2013-2014'!G286=0,0,'2013-2014'!D286+1)</f>
        <v>0</v>
      </c>
      <c r="E286" s="5">
        <f>'2012-2013'!E286</f>
        <v>0</v>
      </c>
      <c r="F286" s="42">
        <f ca="1">IF('Salary and Rating'!G287=1,VLOOKUP(D286,'Attrition Probabilities'!$A$5:$E$45,2,TRUE),IF('Salary and Rating'!G287=2,VLOOKUP(D286,'Attrition Probabilities'!$A$5:$E$45,3,TRUE),IF('Salary and Rating'!G287=3,VLOOKUP(D286,'Attrition Probabilities'!$A$5:$E$45,4,TRUE),IF('Salary and Rating'!G287=4,VLOOKUP(D286,'Attrition Probabilities'!$A$5:$E$45,5,TRUE),0))))</f>
        <v>0</v>
      </c>
      <c r="G286" s="5">
        <f t="shared" ca="1" si="24"/>
        <v>0</v>
      </c>
      <c r="H286" s="5">
        <f t="shared" ca="1" si="25"/>
        <v>0</v>
      </c>
      <c r="I286" s="5">
        <f ca="1">IF(E286=0,0,IF(RAND()&lt;'Demand Component Probability'!$B$4,1,0))</f>
        <v>0</v>
      </c>
      <c r="J286" s="5">
        <f ca="1">IF(E286=0,0,IF(RAND()&lt;'Demand Component Probability'!$B$6,1,0))</f>
        <v>0</v>
      </c>
      <c r="K286" s="5">
        <f ca="1">'Salary and Rating'!M287</f>
        <v>0</v>
      </c>
      <c r="L286" s="5">
        <f ca="1">IFERROR(IF(VLOOKUP(K286,Inputs!$A$20:$G$29,3,FALSE)="Stipend Award",VLOOKUP(K286,Inputs!$A$7:$G$16,3,FALSE),0),0)</f>
        <v>0</v>
      </c>
      <c r="M286" s="5">
        <f ca="1">IFERROR(IF(VLOOKUP(K286,Inputs!$A$20:$G$29,4,FALSE)="Stipend Award",VLOOKUP(K286,Inputs!$A$7:$G$16,4,FALSE),0),0)</f>
        <v>0</v>
      </c>
      <c r="N286" s="5">
        <f ca="1">IFERROR(IF(H286=1,IF(VLOOKUP(K286,Inputs!$A$20:$G$29,5,FALSE)="Stipend Award",VLOOKUP(K286,Inputs!$A$7:$G$16,5,FALSE),0),0),0)</f>
        <v>0</v>
      </c>
      <c r="O286" s="5">
        <f ca="1">IFERROR(IF(I286=1,IF(VLOOKUP(K286,Inputs!$A$20:$G$29,6,FALSE)="Stipend Award",VLOOKUP(K286,Inputs!$A$7:$G$16,6,FALSE),0),0),0)</f>
        <v>0</v>
      </c>
      <c r="P286" s="5">
        <f ca="1">IFERROR(IF(J286=1,IF(VLOOKUP(K286,Inputs!$A$20:$G$29,7,FALSE)="Stipend Award",VLOOKUP(K286,Inputs!$A$7:$G$16,7,FALSE),0),0),0)</f>
        <v>0</v>
      </c>
      <c r="Q286" s="5">
        <f ca="1">IFERROR(IF(VLOOKUP(K286,Inputs!$A$20:$G$29,3,FALSE)="Base Increase",VLOOKUP(K286,Inputs!$A$7:$G$16,3,FALSE),0),0)</f>
        <v>0</v>
      </c>
      <c r="R286" s="5">
        <f ca="1">IFERROR(IF(VLOOKUP(K286,Inputs!$A$20:$G$29,4,FALSE)="Base Increase",VLOOKUP(K286,Inputs!$A$7:$G$16,4,FALSE),0),0)</f>
        <v>0</v>
      </c>
      <c r="S286" s="5">
        <f ca="1">IFERROR(IF(H286=1,IF(VLOOKUP(K286,Inputs!$A$20:$G$29,5,FALSE)="Base Increase",VLOOKUP(K286,Inputs!$A$7:$G$16,5,FALSE),0),0),0)</f>
        <v>0</v>
      </c>
      <c r="T286" s="5">
        <f ca="1">IFERROR(IF(I286=1,IF(VLOOKUP(K286,Inputs!$A$20:$G$29,6,FALSE)="Base Increase",VLOOKUP(K286,Inputs!$A$7:$G$16,6,FALSE),0),0),0)</f>
        <v>0</v>
      </c>
      <c r="U286" s="5">
        <f ca="1">IFERROR(IF(J286=1,IF(VLOOKUP(K286,Inputs!$A$20:$G$29,7,FALSE)="Base Increase",VLOOKUP(K286,Inputs!$A$7:$G$16,7,FALSE),0),0),0)</f>
        <v>0</v>
      </c>
      <c r="V286" s="5">
        <f t="shared" ca="1" si="26"/>
        <v>0</v>
      </c>
      <c r="W286" s="5">
        <f t="shared" ca="1" si="27"/>
        <v>0</v>
      </c>
      <c r="X286" s="5">
        <f t="shared" ca="1" si="28"/>
        <v>0</v>
      </c>
      <c r="Y286" s="5">
        <f t="shared" ca="1" si="29"/>
        <v>0</v>
      </c>
      <c r="Z286" s="5">
        <f ca="1">IF(AND(K286&lt;=4,X286&gt;Inputs!$B$32),MAX(C286,Inputs!$B$32),X286)</f>
        <v>0</v>
      </c>
      <c r="AA286" s="5">
        <f ca="1">IF(AND(K286&lt;=4,Y286&gt;Inputs!$B$32),MAX(C286,Inputs!$B$32),Y286)</f>
        <v>0</v>
      </c>
      <c r="AB286" s="5">
        <f ca="1">IF(AND(K286&lt;=7,Z286&gt;Inputs!$B$33),MAX(C286,Inputs!$B$33),Z286)</f>
        <v>0</v>
      </c>
      <c r="AC286" s="5">
        <f ca="1">IF(Y286&gt;Inputs!$B$34,Inputs!$B$34,AA286)</f>
        <v>0</v>
      </c>
      <c r="AD286" s="5">
        <f ca="1">IF(AB286&gt;Inputs!$B$34,Inputs!$B$34,AB286)</f>
        <v>0</v>
      </c>
      <c r="AE286" s="5">
        <f ca="1">IF(AC286&gt;Inputs!$B$34,Inputs!$B$34,AC286)</f>
        <v>0</v>
      </c>
      <c r="AF286" s="11">
        <f ca="1">IF(AND(E286=1,G286=0),Inputs!$B$3,AD286)</f>
        <v>0</v>
      </c>
      <c r="AG286" s="11">
        <f ca="1">IF(AND(E286=1,G286=0),Inputs!$B$3,AE286)</f>
        <v>0</v>
      </c>
    </row>
    <row r="287" spans="1:33" x14ac:dyDescent="0.25">
      <c r="A287" s="1">
        <f>'Salary and Rating'!A288</f>
        <v>0</v>
      </c>
      <c r="B287" s="1">
        <f>'Salary and Rating'!B288</f>
        <v>0</v>
      </c>
      <c r="C287" s="13">
        <f ca="1">'2013-2014'!AF287</f>
        <v>0</v>
      </c>
      <c r="D287" s="44">
        <f ca="1">IF('2013-2014'!G287=0,0,'2013-2014'!D287+1)</f>
        <v>0</v>
      </c>
      <c r="E287" s="5">
        <f>'2012-2013'!E287</f>
        <v>0</v>
      </c>
      <c r="F287" s="42">
        <f ca="1">IF('Salary and Rating'!G288=1,VLOOKUP(D287,'Attrition Probabilities'!$A$5:$E$45,2,TRUE),IF('Salary and Rating'!G288=2,VLOOKUP(D287,'Attrition Probabilities'!$A$5:$E$45,3,TRUE),IF('Salary and Rating'!G288=3,VLOOKUP(D287,'Attrition Probabilities'!$A$5:$E$45,4,TRUE),IF('Salary and Rating'!G288=4,VLOOKUP(D287,'Attrition Probabilities'!$A$5:$E$45,5,TRUE),0))))</f>
        <v>0</v>
      </c>
      <c r="G287" s="5">
        <f t="shared" ca="1" si="24"/>
        <v>0</v>
      </c>
      <c r="H287" s="5">
        <f t="shared" ca="1" si="25"/>
        <v>0</v>
      </c>
      <c r="I287" s="5">
        <f ca="1">IF(E287=0,0,IF(RAND()&lt;'Demand Component Probability'!$B$4,1,0))</f>
        <v>0</v>
      </c>
      <c r="J287" s="5">
        <f ca="1">IF(E287=0,0,IF(RAND()&lt;'Demand Component Probability'!$B$6,1,0))</f>
        <v>0</v>
      </c>
      <c r="K287" s="5">
        <f ca="1">'Salary and Rating'!M288</f>
        <v>0</v>
      </c>
      <c r="L287" s="5">
        <f ca="1">IFERROR(IF(VLOOKUP(K287,Inputs!$A$20:$G$29,3,FALSE)="Stipend Award",VLOOKUP(K287,Inputs!$A$7:$G$16,3,FALSE),0),0)</f>
        <v>0</v>
      </c>
      <c r="M287" s="5">
        <f ca="1">IFERROR(IF(VLOOKUP(K287,Inputs!$A$20:$G$29,4,FALSE)="Stipend Award",VLOOKUP(K287,Inputs!$A$7:$G$16,4,FALSE),0),0)</f>
        <v>0</v>
      </c>
      <c r="N287" s="5">
        <f ca="1">IFERROR(IF(H287=1,IF(VLOOKUP(K287,Inputs!$A$20:$G$29,5,FALSE)="Stipend Award",VLOOKUP(K287,Inputs!$A$7:$G$16,5,FALSE),0),0),0)</f>
        <v>0</v>
      </c>
      <c r="O287" s="5">
        <f ca="1">IFERROR(IF(I287=1,IF(VLOOKUP(K287,Inputs!$A$20:$G$29,6,FALSE)="Stipend Award",VLOOKUP(K287,Inputs!$A$7:$G$16,6,FALSE),0),0),0)</f>
        <v>0</v>
      </c>
      <c r="P287" s="5">
        <f ca="1">IFERROR(IF(J287=1,IF(VLOOKUP(K287,Inputs!$A$20:$G$29,7,FALSE)="Stipend Award",VLOOKUP(K287,Inputs!$A$7:$G$16,7,FALSE),0),0),0)</f>
        <v>0</v>
      </c>
      <c r="Q287" s="5">
        <f ca="1">IFERROR(IF(VLOOKUP(K287,Inputs!$A$20:$G$29,3,FALSE)="Base Increase",VLOOKUP(K287,Inputs!$A$7:$G$16,3,FALSE),0),0)</f>
        <v>0</v>
      </c>
      <c r="R287" s="5">
        <f ca="1">IFERROR(IF(VLOOKUP(K287,Inputs!$A$20:$G$29,4,FALSE)="Base Increase",VLOOKUP(K287,Inputs!$A$7:$G$16,4,FALSE),0),0)</f>
        <v>0</v>
      </c>
      <c r="S287" s="5">
        <f ca="1">IFERROR(IF(H287=1,IF(VLOOKUP(K287,Inputs!$A$20:$G$29,5,FALSE)="Base Increase",VLOOKUP(K287,Inputs!$A$7:$G$16,5,FALSE),0),0),0)</f>
        <v>0</v>
      </c>
      <c r="T287" s="5">
        <f ca="1">IFERROR(IF(I287=1,IF(VLOOKUP(K287,Inputs!$A$20:$G$29,6,FALSE)="Base Increase",VLOOKUP(K287,Inputs!$A$7:$G$16,6,FALSE),0),0),0)</f>
        <v>0</v>
      </c>
      <c r="U287" s="5">
        <f ca="1">IFERROR(IF(J287=1,IF(VLOOKUP(K287,Inputs!$A$20:$G$29,7,FALSE)="Base Increase",VLOOKUP(K287,Inputs!$A$7:$G$16,7,FALSE),0),0),0)</f>
        <v>0</v>
      </c>
      <c r="V287" s="5">
        <f t="shared" ca="1" si="26"/>
        <v>0</v>
      </c>
      <c r="W287" s="5">
        <f t="shared" ca="1" si="27"/>
        <v>0</v>
      </c>
      <c r="X287" s="5">
        <f t="shared" ca="1" si="28"/>
        <v>0</v>
      </c>
      <c r="Y287" s="5">
        <f t="shared" ca="1" si="29"/>
        <v>0</v>
      </c>
      <c r="Z287" s="5">
        <f ca="1">IF(AND(K287&lt;=4,X287&gt;Inputs!$B$32),MAX(C287,Inputs!$B$32),X287)</f>
        <v>0</v>
      </c>
      <c r="AA287" s="5">
        <f ca="1">IF(AND(K287&lt;=4,Y287&gt;Inputs!$B$32),MAX(C287,Inputs!$B$32),Y287)</f>
        <v>0</v>
      </c>
      <c r="AB287" s="5">
        <f ca="1">IF(AND(K287&lt;=7,Z287&gt;Inputs!$B$33),MAX(C287,Inputs!$B$33),Z287)</f>
        <v>0</v>
      </c>
      <c r="AC287" s="5">
        <f ca="1">IF(Y287&gt;Inputs!$B$34,Inputs!$B$34,AA287)</f>
        <v>0</v>
      </c>
      <c r="AD287" s="5">
        <f ca="1">IF(AB287&gt;Inputs!$B$34,Inputs!$B$34,AB287)</f>
        <v>0</v>
      </c>
      <c r="AE287" s="5">
        <f ca="1">IF(AC287&gt;Inputs!$B$34,Inputs!$B$34,AC287)</f>
        <v>0</v>
      </c>
      <c r="AF287" s="11">
        <f ca="1">IF(AND(E287=1,G287=0),Inputs!$B$3,AD287)</f>
        <v>0</v>
      </c>
      <c r="AG287" s="11">
        <f ca="1">IF(AND(E287=1,G287=0),Inputs!$B$3,AE287)</f>
        <v>0</v>
      </c>
    </row>
    <row r="288" spans="1:33" x14ac:dyDescent="0.25">
      <c r="A288" s="1">
        <f>'Salary and Rating'!A289</f>
        <v>0</v>
      </c>
      <c r="B288" s="1">
        <f>'Salary and Rating'!B289</f>
        <v>0</v>
      </c>
      <c r="C288" s="13">
        <f ca="1">'2013-2014'!AF288</f>
        <v>0</v>
      </c>
      <c r="D288" s="44">
        <f ca="1">IF('2013-2014'!G288=0,0,'2013-2014'!D288+1)</f>
        <v>0</v>
      </c>
      <c r="E288" s="5">
        <f>'2012-2013'!E288</f>
        <v>0</v>
      </c>
      <c r="F288" s="42">
        <f ca="1">IF('Salary and Rating'!G289=1,VLOOKUP(D288,'Attrition Probabilities'!$A$5:$E$45,2,TRUE),IF('Salary and Rating'!G289=2,VLOOKUP(D288,'Attrition Probabilities'!$A$5:$E$45,3,TRUE),IF('Salary and Rating'!G289=3,VLOOKUP(D288,'Attrition Probabilities'!$A$5:$E$45,4,TRUE),IF('Salary and Rating'!G289=4,VLOOKUP(D288,'Attrition Probabilities'!$A$5:$E$45,5,TRUE),0))))</f>
        <v>0</v>
      </c>
      <c r="G288" s="5">
        <f t="shared" ca="1" si="24"/>
        <v>0</v>
      </c>
      <c r="H288" s="5">
        <f t="shared" ca="1" si="25"/>
        <v>0</v>
      </c>
      <c r="I288" s="5">
        <f ca="1">IF(E288=0,0,IF(RAND()&lt;'Demand Component Probability'!$B$4,1,0))</f>
        <v>0</v>
      </c>
      <c r="J288" s="5">
        <f ca="1">IF(E288=0,0,IF(RAND()&lt;'Demand Component Probability'!$B$6,1,0))</f>
        <v>0</v>
      </c>
      <c r="K288" s="5">
        <f ca="1">'Salary and Rating'!M289</f>
        <v>0</v>
      </c>
      <c r="L288" s="5">
        <f ca="1">IFERROR(IF(VLOOKUP(K288,Inputs!$A$20:$G$29,3,FALSE)="Stipend Award",VLOOKUP(K288,Inputs!$A$7:$G$16,3,FALSE),0),0)</f>
        <v>0</v>
      </c>
      <c r="M288" s="5">
        <f ca="1">IFERROR(IF(VLOOKUP(K288,Inputs!$A$20:$G$29,4,FALSE)="Stipend Award",VLOOKUP(K288,Inputs!$A$7:$G$16,4,FALSE),0),0)</f>
        <v>0</v>
      </c>
      <c r="N288" s="5">
        <f ca="1">IFERROR(IF(H288=1,IF(VLOOKUP(K288,Inputs!$A$20:$G$29,5,FALSE)="Stipend Award",VLOOKUP(K288,Inputs!$A$7:$G$16,5,FALSE),0),0),0)</f>
        <v>0</v>
      </c>
      <c r="O288" s="5">
        <f ca="1">IFERROR(IF(I288=1,IF(VLOOKUP(K288,Inputs!$A$20:$G$29,6,FALSE)="Stipend Award",VLOOKUP(K288,Inputs!$A$7:$G$16,6,FALSE),0),0),0)</f>
        <v>0</v>
      </c>
      <c r="P288" s="5">
        <f ca="1">IFERROR(IF(J288=1,IF(VLOOKUP(K288,Inputs!$A$20:$G$29,7,FALSE)="Stipend Award",VLOOKUP(K288,Inputs!$A$7:$G$16,7,FALSE),0),0),0)</f>
        <v>0</v>
      </c>
      <c r="Q288" s="5">
        <f ca="1">IFERROR(IF(VLOOKUP(K288,Inputs!$A$20:$G$29,3,FALSE)="Base Increase",VLOOKUP(K288,Inputs!$A$7:$G$16,3,FALSE),0),0)</f>
        <v>0</v>
      </c>
      <c r="R288" s="5">
        <f ca="1">IFERROR(IF(VLOOKUP(K288,Inputs!$A$20:$G$29,4,FALSE)="Base Increase",VLOOKUP(K288,Inputs!$A$7:$G$16,4,FALSE),0),0)</f>
        <v>0</v>
      </c>
      <c r="S288" s="5">
        <f ca="1">IFERROR(IF(H288=1,IF(VLOOKUP(K288,Inputs!$A$20:$G$29,5,FALSE)="Base Increase",VLOOKUP(K288,Inputs!$A$7:$G$16,5,FALSE),0),0),0)</f>
        <v>0</v>
      </c>
      <c r="T288" s="5">
        <f ca="1">IFERROR(IF(I288=1,IF(VLOOKUP(K288,Inputs!$A$20:$G$29,6,FALSE)="Base Increase",VLOOKUP(K288,Inputs!$A$7:$G$16,6,FALSE),0),0),0)</f>
        <v>0</v>
      </c>
      <c r="U288" s="5">
        <f ca="1">IFERROR(IF(J288=1,IF(VLOOKUP(K288,Inputs!$A$20:$G$29,7,FALSE)="Base Increase",VLOOKUP(K288,Inputs!$A$7:$G$16,7,FALSE),0),0),0)</f>
        <v>0</v>
      </c>
      <c r="V288" s="5">
        <f t="shared" ca="1" si="26"/>
        <v>0</v>
      </c>
      <c r="W288" s="5">
        <f t="shared" ca="1" si="27"/>
        <v>0</v>
      </c>
      <c r="X288" s="5">
        <f t="shared" ca="1" si="28"/>
        <v>0</v>
      </c>
      <c r="Y288" s="5">
        <f t="shared" ca="1" si="29"/>
        <v>0</v>
      </c>
      <c r="Z288" s="5">
        <f ca="1">IF(AND(K288&lt;=4,X288&gt;Inputs!$B$32),MAX(C288,Inputs!$B$32),X288)</f>
        <v>0</v>
      </c>
      <c r="AA288" s="5">
        <f ca="1">IF(AND(K288&lt;=4,Y288&gt;Inputs!$B$32),MAX(C288,Inputs!$B$32),Y288)</f>
        <v>0</v>
      </c>
      <c r="AB288" s="5">
        <f ca="1">IF(AND(K288&lt;=7,Z288&gt;Inputs!$B$33),MAX(C288,Inputs!$B$33),Z288)</f>
        <v>0</v>
      </c>
      <c r="AC288" s="5">
        <f ca="1">IF(Y288&gt;Inputs!$B$34,Inputs!$B$34,AA288)</f>
        <v>0</v>
      </c>
      <c r="AD288" s="5">
        <f ca="1">IF(AB288&gt;Inputs!$B$34,Inputs!$B$34,AB288)</f>
        <v>0</v>
      </c>
      <c r="AE288" s="5">
        <f ca="1">IF(AC288&gt;Inputs!$B$34,Inputs!$B$34,AC288)</f>
        <v>0</v>
      </c>
      <c r="AF288" s="11">
        <f ca="1">IF(AND(E288=1,G288=0),Inputs!$B$3,AD288)</f>
        <v>0</v>
      </c>
      <c r="AG288" s="11">
        <f ca="1">IF(AND(E288=1,G288=0),Inputs!$B$3,AE288)</f>
        <v>0</v>
      </c>
    </row>
    <row r="289" spans="1:33" x14ac:dyDescent="0.25">
      <c r="A289" s="1">
        <f>'Salary and Rating'!A290</f>
        <v>0</v>
      </c>
      <c r="B289" s="1">
        <f>'Salary and Rating'!B290</f>
        <v>0</v>
      </c>
      <c r="C289" s="13">
        <f ca="1">'2013-2014'!AF289</f>
        <v>0</v>
      </c>
      <c r="D289" s="44">
        <f ca="1">IF('2013-2014'!G289=0,0,'2013-2014'!D289+1)</f>
        <v>0</v>
      </c>
      <c r="E289" s="5">
        <f>'2012-2013'!E289</f>
        <v>0</v>
      </c>
      <c r="F289" s="42">
        <f ca="1">IF('Salary and Rating'!G290=1,VLOOKUP(D289,'Attrition Probabilities'!$A$5:$E$45,2,TRUE),IF('Salary and Rating'!G290=2,VLOOKUP(D289,'Attrition Probabilities'!$A$5:$E$45,3,TRUE),IF('Salary and Rating'!G290=3,VLOOKUP(D289,'Attrition Probabilities'!$A$5:$E$45,4,TRUE),IF('Salary and Rating'!G290=4,VLOOKUP(D289,'Attrition Probabilities'!$A$5:$E$45,5,TRUE),0))))</f>
        <v>0</v>
      </c>
      <c r="G289" s="5">
        <f t="shared" ca="1" si="24"/>
        <v>0</v>
      </c>
      <c r="H289" s="5">
        <f t="shared" ca="1" si="25"/>
        <v>0</v>
      </c>
      <c r="I289" s="5">
        <f ca="1">IF(E289=0,0,IF(RAND()&lt;'Demand Component Probability'!$B$4,1,0))</f>
        <v>0</v>
      </c>
      <c r="J289" s="5">
        <f ca="1">IF(E289=0,0,IF(RAND()&lt;'Demand Component Probability'!$B$6,1,0))</f>
        <v>0</v>
      </c>
      <c r="K289" s="5">
        <f ca="1">'Salary and Rating'!M290</f>
        <v>0</v>
      </c>
      <c r="L289" s="5">
        <f ca="1">IFERROR(IF(VLOOKUP(K289,Inputs!$A$20:$G$29,3,FALSE)="Stipend Award",VLOOKUP(K289,Inputs!$A$7:$G$16,3,FALSE),0),0)</f>
        <v>0</v>
      </c>
      <c r="M289" s="5">
        <f ca="1">IFERROR(IF(VLOOKUP(K289,Inputs!$A$20:$G$29,4,FALSE)="Stipend Award",VLOOKUP(K289,Inputs!$A$7:$G$16,4,FALSE),0),0)</f>
        <v>0</v>
      </c>
      <c r="N289" s="5">
        <f ca="1">IFERROR(IF(H289=1,IF(VLOOKUP(K289,Inputs!$A$20:$G$29,5,FALSE)="Stipend Award",VLOOKUP(K289,Inputs!$A$7:$G$16,5,FALSE),0),0),0)</f>
        <v>0</v>
      </c>
      <c r="O289" s="5">
        <f ca="1">IFERROR(IF(I289=1,IF(VLOOKUP(K289,Inputs!$A$20:$G$29,6,FALSE)="Stipend Award",VLOOKUP(K289,Inputs!$A$7:$G$16,6,FALSE),0),0),0)</f>
        <v>0</v>
      </c>
      <c r="P289" s="5">
        <f ca="1">IFERROR(IF(J289=1,IF(VLOOKUP(K289,Inputs!$A$20:$G$29,7,FALSE)="Stipend Award",VLOOKUP(K289,Inputs!$A$7:$G$16,7,FALSE),0),0),0)</f>
        <v>0</v>
      </c>
      <c r="Q289" s="5">
        <f ca="1">IFERROR(IF(VLOOKUP(K289,Inputs!$A$20:$G$29,3,FALSE)="Base Increase",VLOOKUP(K289,Inputs!$A$7:$G$16,3,FALSE),0),0)</f>
        <v>0</v>
      </c>
      <c r="R289" s="5">
        <f ca="1">IFERROR(IF(VLOOKUP(K289,Inputs!$A$20:$G$29,4,FALSE)="Base Increase",VLOOKUP(K289,Inputs!$A$7:$G$16,4,FALSE),0),0)</f>
        <v>0</v>
      </c>
      <c r="S289" s="5">
        <f ca="1">IFERROR(IF(H289=1,IF(VLOOKUP(K289,Inputs!$A$20:$G$29,5,FALSE)="Base Increase",VLOOKUP(K289,Inputs!$A$7:$G$16,5,FALSE),0),0),0)</f>
        <v>0</v>
      </c>
      <c r="T289" s="5">
        <f ca="1">IFERROR(IF(I289=1,IF(VLOOKUP(K289,Inputs!$A$20:$G$29,6,FALSE)="Base Increase",VLOOKUP(K289,Inputs!$A$7:$G$16,6,FALSE),0),0),0)</f>
        <v>0</v>
      </c>
      <c r="U289" s="5">
        <f ca="1">IFERROR(IF(J289=1,IF(VLOOKUP(K289,Inputs!$A$20:$G$29,7,FALSE)="Base Increase",VLOOKUP(K289,Inputs!$A$7:$G$16,7,FALSE),0),0),0)</f>
        <v>0</v>
      </c>
      <c r="V289" s="5">
        <f t="shared" ca="1" si="26"/>
        <v>0</v>
      </c>
      <c r="W289" s="5">
        <f t="shared" ca="1" si="27"/>
        <v>0</v>
      </c>
      <c r="X289" s="5">
        <f t="shared" ca="1" si="28"/>
        <v>0</v>
      </c>
      <c r="Y289" s="5">
        <f t="shared" ca="1" si="29"/>
        <v>0</v>
      </c>
      <c r="Z289" s="5">
        <f ca="1">IF(AND(K289&lt;=4,X289&gt;Inputs!$B$32),MAX(C289,Inputs!$B$32),X289)</f>
        <v>0</v>
      </c>
      <c r="AA289" s="5">
        <f ca="1">IF(AND(K289&lt;=4,Y289&gt;Inputs!$B$32),MAX(C289,Inputs!$B$32),Y289)</f>
        <v>0</v>
      </c>
      <c r="AB289" s="5">
        <f ca="1">IF(AND(K289&lt;=7,Z289&gt;Inputs!$B$33),MAX(C289,Inputs!$B$33),Z289)</f>
        <v>0</v>
      </c>
      <c r="AC289" s="5">
        <f ca="1">IF(Y289&gt;Inputs!$B$34,Inputs!$B$34,AA289)</f>
        <v>0</v>
      </c>
      <c r="AD289" s="5">
        <f ca="1">IF(AB289&gt;Inputs!$B$34,Inputs!$B$34,AB289)</f>
        <v>0</v>
      </c>
      <c r="AE289" s="5">
        <f ca="1">IF(AC289&gt;Inputs!$B$34,Inputs!$B$34,AC289)</f>
        <v>0</v>
      </c>
      <c r="AF289" s="11">
        <f ca="1">IF(AND(E289=1,G289=0),Inputs!$B$3,AD289)</f>
        <v>0</v>
      </c>
      <c r="AG289" s="11">
        <f ca="1">IF(AND(E289=1,G289=0),Inputs!$B$3,AE289)</f>
        <v>0</v>
      </c>
    </row>
    <row r="290" spans="1:33" x14ac:dyDescent="0.25">
      <c r="A290" s="1">
        <f>'Salary and Rating'!A291</f>
        <v>0</v>
      </c>
      <c r="B290" s="1">
        <f>'Salary and Rating'!B291</f>
        <v>0</v>
      </c>
      <c r="C290" s="13">
        <f ca="1">'2013-2014'!AF290</f>
        <v>0</v>
      </c>
      <c r="D290" s="44">
        <f ca="1">IF('2013-2014'!G290=0,0,'2013-2014'!D290+1)</f>
        <v>0</v>
      </c>
      <c r="E290" s="5">
        <f>'2012-2013'!E290</f>
        <v>0</v>
      </c>
      <c r="F290" s="42">
        <f ca="1">IF('Salary and Rating'!G291=1,VLOOKUP(D290,'Attrition Probabilities'!$A$5:$E$45,2,TRUE),IF('Salary and Rating'!G291=2,VLOOKUP(D290,'Attrition Probabilities'!$A$5:$E$45,3,TRUE),IF('Salary and Rating'!G291=3,VLOOKUP(D290,'Attrition Probabilities'!$A$5:$E$45,4,TRUE),IF('Salary and Rating'!G291=4,VLOOKUP(D290,'Attrition Probabilities'!$A$5:$E$45,5,TRUE),0))))</f>
        <v>0</v>
      </c>
      <c r="G290" s="5">
        <f t="shared" ca="1" si="24"/>
        <v>0</v>
      </c>
      <c r="H290" s="5">
        <f t="shared" ca="1" si="25"/>
        <v>0</v>
      </c>
      <c r="I290" s="5">
        <f ca="1">IF(E290=0,0,IF(RAND()&lt;'Demand Component Probability'!$B$4,1,0))</f>
        <v>0</v>
      </c>
      <c r="J290" s="5">
        <f ca="1">IF(E290=0,0,IF(RAND()&lt;'Demand Component Probability'!$B$6,1,0))</f>
        <v>0</v>
      </c>
      <c r="K290" s="5">
        <f ca="1">'Salary and Rating'!M291</f>
        <v>0</v>
      </c>
      <c r="L290" s="5">
        <f ca="1">IFERROR(IF(VLOOKUP(K290,Inputs!$A$20:$G$29,3,FALSE)="Stipend Award",VLOOKUP(K290,Inputs!$A$7:$G$16,3,FALSE),0),0)</f>
        <v>0</v>
      </c>
      <c r="M290" s="5">
        <f ca="1">IFERROR(IF(VLOOKUP(K290,Inputs!$A$20:$G$29,4,FALSE)="Stipend Award",VLOOKUP(K290,Inputs!$A$7:$G$16,4,FALSE),0),0)</f>
        <v>0</v>
      </c>
      <c r="N290" s="5">
        <f ca="1">IFERROR(IF(H290=1,IF(VLOOKUP(K290,Inputs!$A$20:$G$29,5,FALSE)="Stipend Award",VLOOKUP(K290,Inputs!$A$7:$G$16,5,FALSE),0),0),0)</f>
        <v>0</v>
      </c>
      <c r="O290" s="5">
        <f ca="1">IFERROR(IF(I290=1,IF(VLOOKUP(K290,Inputs!$A$20:$G$29,6,FALSE)="Stipend Award",VLOOKUP(K290,Inputs!$A$7:$G$16,6,FALSE),0),0),0)</f>
        <v>0</v>
      </c>
      <c r="P290" s="5">
        <f ca="1">IFERROR(IF(J290=1,IF(VLOOKUP(K290,Inputs!$A$20:$G$29,7,FALSE)="Stipend Award",VLOOKUP(K290,Inputs!$A$7:$G$16,7,FALSE),0),0),0)</f>
        <v>0</v>
      </c>
      <c r="Q290" s="5">
        <f ca="1">IFERROR(IF(VLOOKUP(K290,Inputs!$A$20:$G$29,3,FALSE)="Base Increase",VLOOKUP(K290,Inputs!$A$7:$G$16,3,FALSE),0),0)</f>
        <v>0</v>
      </c>
      <c r="R290" s="5">
        <f ca="1">IFERROR(IF(VLOOKUP(K290,Inputs!$A$20:$G$29,4,FALSE)="Base Increase",VLOOKUP(K290,Inputs!$A$7:$G$16,4,FALSE),0),0)</f>
        <v>0</v>
      </c>
      <c r="S290" s="5">
        <f ca="1">IFERROR(IF(H290=1,IF(VLOOKUP(K290,Inputs!$A$20:$G$29,5,FALSE)="Base Increase",VLOOKUP(K290,Inputs!$A$7:$G$16,5,FALSE),0),0),0)</f>
        <v>0</v>
      </c>
      <c r="T290" s="5">
        <f ca="1">IFERROR(IF(I290=1,IF(VLOOKUP(K290,Inputs!$A$20:$G$29,6,FALSE)="Base Increase",VLOOKUP(K290,Inputs!$A$7:$G$16,6,FALSE),0),0),0)</f>
        <v>0</v>
      </c>
      <c r="U290" s="5">
        <f ca="1">IFERROR(IF(J290=1,IF(VLOOKUP(K290,Inputs!$A$20:$G$29,7,FALSE)="Base Increase",VLOOKUP(K290,Inputs!$A$7:$G$16,7,FALSE),0),0),0)</f>
        <v>0</v>
      </c>
      <c r="V290" s="5">
        <f t="shared" ca="1" si="26"/>
        <v>0</v>
      </c>
      <c r="W290" s="5">
        <f t="shared" ca="1" si="27"/>
        <v>0</v>
      </c>
      <c r="X290" s="5">
        <f t="shared" ca="1" si="28"/>
        <v>0</v>
      </c>
      <c r="Y290" s="5">
        <f t="shared" ca="1" si="29"/>
        <v>0</v>
      </c>
      <c r="Z290" s="5">
        <f ca="1">IF(AND(K290&lt;=4,X290&gt;Inputs!$B$32),MAX(C290,Inputs!$B$32),X290)</f>
        <v>0</v>
      </c>
      <c r="AA290" s="5">
        <f ca="1">IF(AND(K290&lt;=4,Y290&gt;Inputs!$B$32),MAX(C290,Inputs!$B$32),Y290)</f>
        <v>0</v>
      </c>
      <c r="AB290" s="5">
        <f ca="1">IF(AND(K290&lt;=7,Z290&gt;Inputs!$B$33),MAX(C290,Inputs!$B$33),Z290)</f>
        <v>0</v>
      </c>
      <c r="AC290" s="5">
        <f ca="1">IF(Y290&gt;Inputs!$B$34,Inputs!$B$34,AA290)</f>
        <v>0</v>
      </c>
      <c r="AD290" s="5">
        <f ca="1">IF(AB290&gt;Inputs!$B$34,Inputs!$B$34,AB290)</f>
        <v>0</v>
      </c>
      <c r="AE290" s="5">
        <f ca="1">IF(AC290&gt;Inputs!$B$34,Inputs!$B$34,AC290)</f>
        <v>0</v>
      </c>
      <c r="AF290" s="11">
        <f ca="1">IF(AND(E290=1,G290=0),Inputs!$B$3,AD290)</f>
        <v>0</v>
      </c>
      <c r="AG290" s="11">
        <f ca="1">IF(AND(E290=1,G290=0),Inputs!$B$3,AE290)</f>
        <v>0</v>
      </c>
    </row>
    <row r="291" spans="1:33" x14ac:dyDescent="0.25">
      <c r="A291" s="1">
        <f>'Salary and Rating'!A292</f>
        <v>0</v>
      </c>
      <c r="B291" s="1">
        <f>'Salary and Rating'!B292</f>
        <v>0</v>
      </c>
      <c r="C291" s="13">
        <f ca="1">'2013-2014'!AF291</f>
        <v>0</v>
      </c>
      <c r="D291" s="44">
        <f ca="1">IF('2013-2014'!G291=0,0,'2013-2014'!D291+1)</f>
        <v>0</v>
      </c>
      <c r="E291" s="5">
        <f>'2012-2013'!E291</f>
        <v>0</v>
      </c>
      <c r="F291" s="42">
        <f ca="1">IF('Salary and Rating'!G292=1,VLOOKUP(D291,'Attrition Probabilities'!$A$5:$E$45,2,TRUE),IF('Salary and Rating'!G292=2,VLOOKUP(D291,'Attrition Probabilities'!$A$5:$E$45,3,TRUE),IF('Salary and Rating'!G292=3,VLOOKUP(D291,'Attrition Probabilities'!$A$5:$E$45,4,TRUE),IF('Salary and Rating'!G292=4,VLOOKUP(D291,'Attrition Probabilities'!$A$5:$E$45,5,TRUE),0))))</f>
        <v>0</v>
      </c>
      <c r="G291" s="5">
        <f t="shared" ca="1" si="24"/>
        <v>0</v>
      </c>
      <c r="H291" s="5">
        <f t="shared" ca="1" si="25"/>
        <v>0</v>
      </c>
      <c r="I291" s="5">
        <f ca="1">IF(E291=0,0,IF(RAND()&lt;'Demand Component Probability'!$B$4,1,0))</f>
        <v>0</v>
      </c>
      <c r="J291" s="5">
        <f ca="1">IF(E291=0,0,IF(RAND()&lt;'Demand Component Probability'!$B$6,1,0))</f>
        <v>0</v>
      </c>
      <c r="K291" s="5">
        <f ca="1">'Salary and Rating'!M292</f>
        <v>0</v>
      </c>
      <c r="L291" s="5">
        <f ca="1">IFERROR(IF(VLOOKUP(K291,Inputs!$A$20:$G$29,3,FALSE)="Stipend Award",VLOOKUP(K291,Inputs!$A$7:$G$16,3,FALSE),0),0)</f>
        <v>0</v>
      </c>
      <c r="M291" s="5">
        <f ca="1">IFERROR(IF(VLOOKUP(K291,Inputs!$A$20:$G$29,4,FALSE)="Stipend Award",VLOOKUP(K291,Inputs!$A$7:$G$16,4,FALSE),0),0)</f>
        <v>0</v>
      </c>
      <c r="N291" s="5">
        <f ca="1">IFERROR(IF(H291=1,IF(VLOOKUP(K291,Inputs!$A$20:$G$29,5,FALSE)="Stipend Award",VLOOKUP(K291,Inputs!$A$7:$G$16,5,FALSE),0),0),0)</f>
        <v>0</v>
      </c>
      <c r="O291" s="5">
        <f ca="1">IFERROR(IF(I291=1,IF(VLOOKUP(K291,Inputs!$A$20:$G$29,6,FALSE)="Stipend Award",VLOOKUP(K291,Inputs!$A$7:$G$16,6,FALSE),0),0),0)</f>
        <v>0</v>
      </c>
      <c r="P291" s="5">
        <f ca="1">IFERROR(IF(J291=1,IF(VLOOKUP(K291,Inputs!$A$20:$G$29,7,FALSE)="Stipend Award",VLOOKUP(K291,Inputs!$A$7:$G$16,7,FALSE),0),0),0)</f>
        <v>0</v>
      </c>
      <c r="Q291" s="5">
        <f ca="1">IFERROR(IF(VLOOKUP(K291,Inputs!$A$20:$G$29,3,FALSE)="Base Increase",VLOOKUP(K291,Inputs!$A$7:$G$16,3,FALSE),0),0)</f>
        <v>0</v>
      </c>
      <c r="R291" s="5">
        <f ca="1">IFERROR(IF(VLOOKUP(K291,Inputs!$A$20:$G$29,4,FALSE)="Base Increase",VLOOKUP(K291,Inputs!$A$7:$G$16,4,FALSE),0),0)</f>
        <v>0</v>
      </c>
      <c r="S291" s="5">
        <f ca="1">IFERROR(IF(H291=1,IF(VLOOKUP(K291,Inputs!$A$20:$G$29,5,FALSE)="Base Increase",VLOOKUP(K291,Inputs!$A$7:$G$16,5,FALSE),0),0),0)</f>
        <v>0</v>
      </c>
      <c r="T291" s="5">
        <f ca="1">IFERROR(IF(I291=1,IF(VLOOKUP(K291,Inputs!$A$20:$G$29,6,FALSE)="Base Increase",VLOOKUP(K291,Inputs!$A$7:$G$16,6,FALSE),0),0),0)</f>
        <v>0</v>
      </c>
      <c r="U291" s="5">
        <f ca="1">IFERROR(IF(J291=1,IF(VLOOKUP(K291,Inputs!$A$20:$G$29,7,FALSE)="Base Increase",VLOOKUP(K291,Inputs!$A$7:$G$16,7,FALSE),0),0),0)</f>
        <v>0</v>
      </c>
      <c r="V291" s="5">
        <f t="shared" ca="1" si="26"/>
        <v>0</v>
      </c>
      <c r="W291" s="5">
        <f t="shared" ca="1" si="27"/>
        <v>0</v>
      </c>
      <c r="X291" s="5">
        <f t="shared" ca="1" si="28"/>
        <v>0</v>
      </c>
      <c r="Y291" s="5">
        <f t="shared" ca="1" si="29"/>
        <v>0</v>
      </c>
      <c r="Z291" s="5">
        <f ca="1">IF(AND(K291&lt;=4,X291&gt;Inputs!$B$32),MAX(C291,Inputs!$B$32),X291)</f>
        <v>0</v>
      </c>
      <c r="AA291" s="5">
        <f ca="1">IF(AND(K291&lt;=4,Y291&gt;Inputs!$B$32),MAX(C291,Inputs!$B$32),Y291)</f>
        <v>0</v>
      </c>
      <c r="AB291" s="5">
        <f ca="1">IF(AND(K291&lt;=7,Z291&gt;Inputs!$B$33),MAX(C291,Inputs!$B$33),Z291)</f>
        <v>0</v>
      </c>
      <c r="AC291" s="5">
        <f ca="1">IF(Y291&gt;Inputs!$B$34,Inputs!$B$34,AA291)</f>
        <v>0</v>
      </c>
      <c r="AD291" s="5">
        <f ca="1">IF(AB291&gt;Inputs!$B$34,Inputs!$B$34,AB291)</f>
        <v>0</v>
      </c>
      <c r="AE291" s="5">
        <f ca="1">IF(AC291&gt;Inputs!$B$34,Inputs!$B$34,AC291)</f>
        <v>0</v>
      </c>
      <c r="AF291" s="11">
        <f ca="1">IF(AND(E291=1,G291=0),Inputs!$B$3,AD291)</f>
        <v>0</v>
      </c>
      <c r="AG291" s="11">
        <f ca="1">IF(AND(E291=1,G291=0),Inputs!$B$3,AE291)</f>
        <v>0</v>
      </c>
    </row>
    <row r="292" spans="1:33" x14ac:dyDescent="0.25">
      <c r="A292" s="1">
        <f>'Salary and Rating'!A293</f>
        <v>0</v>
      </c>
      <c r="B292" s="1">
        <f>'Salary and Rating'!B293</f>
        <v>0</v>
      </c>
      <c r="C292" s="13">
        <f ca="1">'2013-2014'!AF292</f>
        <v>0</v>
      </c>
      <c r="D292" s="44">
        <f ca="1">IF('2013-2014'!G292=0,0,'2013-2014'!D292+1)</f>
        <v>0</v>
      </c>
      <c r="E292" s="5">
        <f>'2012-2013'!E292</f>
        <v>0</v>
      </c>
      <c r="F292" s="42">
        <f ca="1">IF('Salary and Rating'!G293=1,VLOOKUP(D292,'Attrition Probabilities'!$A$5:$E$45,2,TRUE),IF('Salary and Rating'!G293=2,VLOOKUP(D292,'Attrition Probabilities'!$A$5:$E$45,3,TRUE),IF('Salary and Rating'!G293=3,VLOOKUP(D292,'Attrition Probabilities'!$A$5:$E$45,4,TRUE),IF('Salary and Rating'!G293=4,VLOOKUP(D292,'Attrition Probabilities'!$A$5:$E$45,5,TRUE),0))))</f>
        <v>0</v>
      </c>
      <c r="G292" s="5">
        <f t="shared" ca="1" si="24"/>
        <v>0</v>
      </c>
      <c r="H292" s="5">
        <f t="shared" ca="1" si="25"/>
        <v>0</v>
      </c>
      <c r="I292" s="5">
        <f ca="1">IF(E292=0,0,IF(RAND()&lt;'Demand Component Probability'!$B$4,1,0))</f>
        <v>0</v>
      </c>
      <c r="J292" s="5">
        <f ca="1">IF(E292=0,0,IF(RAND()&lt;'Demand Component Probability'!$B$6,1,0))</f>
        <v>0</v>
      </c>
      <c r="K292" s="5">
        <f ca="1">'Salary and Rating'!M293</f>
        <v>0</v>
      </c>
      <c r="L292" s="5">
        <f ca="1">IFERROR(IF(VLOOKUP(K292,Inputs!$A$20:$G$29,3,FALSE)="Stipend Award",VLOOKUP(K292,Inputs!$A$7:$G$16,3,FALSE),0),0)</f>
        <v>0</v>
      </c>
      <c r="M292" s="5">
        <f ca="1">IFERROR(IF(VLOOKUP(K292,Inputs!$A$20:$G$29,4,FALSE)="Stipend Award",VLOOKUP(K292,Inputs!$A$7:$G$16,4,FALSE),0),0)</f>
        <v>0</v>
      </c>
      <c r="N292" s="5">
        <f ca="1">IFERROR(IF(H292=1,IF(VLOOKUP(K292,Inputs!$A$20:$G$29,5,FALSE)="Stipend Award",VLOOKUP(K292,Inputs!$A$7:$G$16,5,FALSE),0),0),0)</f>
        <v>0</v>
      </c>
      <c r="O292" s="5">
        <f ca="1">IFERROR(IF(I292=1,IF(VLOOKUP(K292,Inputs!$A$20:$G$29,6,FALSE)="Stipend Award",VLOOKUP(K292,Inputs!$A$7:$G$16,6,FALSE),0),0),0)</f>
        <v>0</v>
      </c>
      <c r="P292" s="5">
        <f ca="1">IFERROR(IF(J292=1,IF(VLOOKUP(K292,Inputs!$A$20:$G$29,7,FALSE)="Stipend Award",VLOOKUP(K292,Inputs!$A$7:$G$16,7,FALSE),0),0),0)</f>
        <v>0</v>
      </c>
      <c r="Q292" s="5">
        <f ca="1">IFERROR(IF(VLOOKUP(K292,Inputs!$A$20:$G$29,3,FALSE)="Base Increase",VLOOKUP(K292,Inputs!$A$7:$G$16,3,FALSE),0),0)</f>
        <v>0</v>
      </c>
      <c r="R292" s="5">
        <f ca="1">IFERROR(IF(VLOOKUP(K292,Inputs!$A$20:$G$29,4,FALSE)="Base Increase",VLOOKUP(K292,Inputs!$A$7:$G$16,4,FALSE),0),0)</f>
        <v>0</v>
      </c>
      <c r="S292" s="5">
        <f ca="1">IFERROR(IF(H292=1,IF(VLOOKUP(K292,Inputs!$A$20:$G$29,5,FALSE)="Base Increase",VLOOKUP(K292,Inputs!$A$7:$G$16,5,FALSE),0),0),0)</f>
        <v>0</v>
      </c>
      <c r="T292" s="5">
        <f ca="1">IFERROR(IF(I292=1,IF(VLOOKUP(K292,Inputs!$A$20:$G$29,6,FALSE)="Base Increase",VLOOKUP(K292,Inputs!$A$7:$G$16,6,FALSE),0),0),0)</f>
        <v>0</v>
      </c>
      <c r="U292" s="5">
        <f ca="1">IFERROR(IF(J292=1,IF(VLOOKUP(K292,Inputs!$A$20:$G$29,7,FALSE)="Base Increase",VLOOKUP(K292,Inputs!$A$7:$G$16,7,FALSE),0),0),0)</f>
        <v>0</v>
      </c>
      <c r="V292" s="5">
        <f t="shared" ca="1" si="26"/>
        <v>0</v>
      </c>
      <c r="W292" s="5">
        <f t="shared" ca="1" si="27"/>
        <v>0</v>
      </c>
      <c r="X292" s="5">
        <f t="shared" ca="1" si="28"/>
        <v>0</v>
      </c>
      <c r="Y292" s="5">
        <f t="shared" ca="1" si="29"/>
        <v>0</v>
      </c>
      <c r="Z292" s="5">
        <f ca="1">IF(AND(K292&lt;=4,X292&gt;Inputs!$B$32),MAX(C292,Inputs!$B$32),X292)</f>
        <v>0</v>
      </c>
      <c r="AA292" s="5">
        <f ca="1">IF(AND(K292&lt;=4,Y292&gt;Inputs!$B$32),MAX(C292,Inputs!$B$32),Y292)</f>
        <v>0</v>
      </c>
      <c r="AB292" s="5">
        <f ca="1">IF(AND(K292&lt;=7,Z292&gt;Inputs!$B$33),MAX(C292,Inputs!$B$33),Z292)</f>
        <v>0</v>
      </c>
      <c r="AC292" s="5">
        <f ca="1">IF(Y292&gt;Inputs!$B$34,Inputs!$B$34,AA292)</f>
        <v>0</v>
      </c>
      <c r="AD292" s="5">
        <f ca="1">IF(AB292&gt;Inputs!$B$34,Inputs!$B$34,AB292)</f>
        <v>0</v>
      </c>
      <c r="AE292" s="5">
        <f ca="1">IF(AC292&gt;Inputs!$B$34,Inputs!$B$34,AC292)</f>
        <v>0</v>
      </c>
      <c r="AF292" s="11">
        <f ca="1">IF(AND(E292=1,G292=0),Inputs!$B$3,AD292)</f>
        <v>0</v>
      </c>
      <c r="AG292" s="11">
        <f ca="1">IF(AND(E292=1,G292=0),Inputs!$B$3,AE292)</f>
        <v>0</v>
      </c>
    </row>
    <row r="293" spans="1:33" x14ac:dyDescent="0.25">
      <c r="A293" s="1">
        <f>'Salary and Rating'!A294</f>
        <v>0</v>
      </c>
      <c r="B293" s="1">
        <f>'Salary and Rating'!B294</f>
        <v>0</v>
      </c>
      <c r="C293" s="13">
        <f ca="1">'2013-2014'!AF293</f>
        <v>0</v>
      </c>
      <c r="D293" s="44">
        <f ca="1">IF('2013-2014'!G293=0,0,'2013-2014'!D293+1)</f>
        <v>0</v>
      </c>
      <c r="E293" s="5">
        <f>'2012-2013'!E293</f>
        <v>0</v>
      </c>
      <c r="F293" s="42">
        <f ca="1">IF('Salary and Rating'!G294=1,VLOOKUP(D293,'Attrition Probabilities'!$A$5:$E$45,2,TRUE),IF('Salary and Rating'!G294=2,VLOOKUP(D293,'Attrition Probabilities'!$A$5:$E$45,3,TRUE),IF('Salary and Rating'!G294=3,VLOOKUP(D293,'Attrition Probabilities'!$A$5:$E$45,4,TRUE),IF('Salary and Rating'!G294=4,VLOOKUP(D293,'Attrition Probabilities'!$A$5:$E$45,5,TRUE),0))))</f>
        <v>0</v>
      </c>
      <c r="G293" s="5">
        <f t="shared" ca="1" si="24"/>
        <v>0</v>
      </c>
      <c r="H293" s="5">
        <f t="shared" ca="1" si="25"/>
        <v>0</v>
      </c>
      <c r="I293" s="5">
        <f ca="1">IF(E293=0,0,IF(RAND()&lt;'Demand Component Probability'!$B$4,1,0))</f>
        <v>0</v>
      </c>
      <c r="J293" s="5">
        <f ca="1">IF(E293=0,0,IF(RAND()&lt;'Demand Component Probability'!$B$6,1,0))</f>
        <v>0</v>
      </c>
      <c r="K293" s="5">
        <f ca="1">'Salary and Rating'!M294</f>
        <v>0</v>
      </c>
      <c r="L293" s="5">
        <f ca="1">IFERROR(IF(VLOOKUP(K293,Inputs!$A$20:$G$29,3,FALSE)="Stipend Award",VLOOKUP(K293,Inputs!$A$7:$G$16,3,FALSE),0),0)</f>
        <v>0</v>
      </c>
      <c r="M293" s="5">
        <f ca="1">IFERROR(IF(VLOOKUP(K293,Inputs!$A$20:$G$29,4,FALSE)="Stipend Award",VLOOKUP(K293,Inputs!$A$7:$G$16,4,FALSE),0),0)</f>
        <v>0</v>
      </c>
      <c r="N293" s="5">
        <f ca="1">IFERROR(IF(H293=1,IF(VLOOKUP(K293,Inputs!$A$20:$G$29,5,FALSE)="Stipend Award",VLOOKUP(K293,Inputs!$A$7:$G$16,5,FALSE),0),0),0)</f>
        <v>0</v>
      </c>
      <c r="O293" s="5">
        <f ca="1">IFERROR(IF(I293=1,IF(VLOOKUP(K293,Inputs!$A$20:$G$29,6,FALSE)="Stipend Award",VLOOKUP(K293,Inputs!$A$7:$G$16,6,FALSE),0),0),0)</f>
        <v>0</v>
      </c>
      <c r="P293" s="5">
        <f ca="1">IFERROR(IF(J293=1,IF(VLOOKUP(K293,Inputs!$A$20:$G$29,7,FALSE)="Stipend Award",VLOOKUP(K293,Inputs!$A$7:$G$16,7,FALSE),0),0),0)</f>
        <v>0</v>
      </c>
      <c r="Q293" s="5">
        <f ca="1">IFERROR(IF(VLOOKUP(K293,Inputs!$A$20:$G$29,3,FALSE)="Base Increase",VLOOKUP(K293,Inputs!$A$7:$G$16,3,FALSE),0),0)</f>
        <v>0</v>
      </c>
      <c r="R293" s="5">
        <f ca="1">IFERROR(IF(VLOOKUP(K293,Inputs!$A$20:$G$29,4,FALSE)="Base Increase",VLOOKUP(K293,Inputs!$A$7:$G$16,4,FALSE),0),0)</f>
        <v>0</v>
      </c>
      <c r="S293" s="5">
        <f ca="1">IFERROR(IF(H293=1,IF(VLOOKUP(K293,Inputs!$A$20:$G$29,5,FALSE)="Base Increase",VLOOKUP(K293,Inputs!$A$7:$G$16,5,FALSE),0),0),0)</f>
        <v>0</v>
      </c>
      <c r="T293" s="5">
        <f ca="1">IFERROR(IF(I293=1,IF(VLOOKUP(K293,Inputs!$A$20:$G$29,6,FALSE)="Base Increase",VLOOKUP(K293,Inputs!$A$7:$G$16,6,FALSE),0),0),0)</f>
        <v>0</v>
      </c>
      <c r="U293" s="5">
        <f ca="1">IFERROR(IF(J293=1,IF(VLOOKUP(K293,Inputs!$A$20:$G$29,7,FALSE)="Base Increase",VLOOKUP(K293,Inputs!$A$7:$G$16,7,FALSE),0),0),0)</f>
        <v>0</v>
      </c>
      <c r="V293" s="5">
        <f t="shared" ca="1" si="26"/>
        <v>0</v>
      </c>
      <c r="W293" s="5">
        <f t="shared" ca="1" si="27"/>
        <v>0</v>
      </c>
      <c r="X293" s="5">
        <f t="shared" ca="1" si="28"/>
        <v>0</v>
      </c>
      <c r="Y293" s="5">
        <f t="shared" ca="1" si="29"/>
        <v>0</v>
      </c>
      <c r="Z293" s="5">
        <f ca="1">IF(AND(K293&lt;=4,X293&gt;Inputs!$B$32),MAX(C293,Inputs!$B$32),X293)</f>
        <v>0</v>
      </c>
      <c r="AA293" s="5">
        <f ca="1">IF(AND(K293&lt;=4,Y293&gt;Inputs!$B$32),MAX(C293,Inputs!$B$32),Y293)</f>
        <v>0</v>
      </c>
      <c r="AB293" s="5">
        <f ca="1">IF(AND(K293&lt;=7,Z293&gt;Inputs!$B$33),MAX(C293,Inputs!$B$33),Z293)</f>
        <v>0</v>
      </c>
      <c r="AC293" s="5">
        <f ca="1">IF(Y293&gt;Inputs!$B$34,Inputs!$B$34,AA293)</f>
        <v>0</v>
      </c>
      <c r="AD293" s="5">
        <f ca="1">IF(AB293&gt;Inputs!$B$34,Inputs!$B$34,AB293)</f>
        <v>0</v>
      </c>
      <c r="AE293" s="5">
        <f ca="1">IF(AC293&gt;Inputs!$B$34,Inputs!$B$34,AC293)</f>
        <v>0</v>
      </c>
      <c r="AF293" s="11">
        <f ca="1">IF(AND(E293=1,G293=0),Inputs!$B$3,AD293)</f>
        <v>0</v>
      </c>
      <c r="AG293" s="11">
        <f ca="1">IF(AND(E293=1,G293=0),Inputs!$B$3,AE293)</f>
        <v>0</v>
      </c>
    </row>
    <row r="294" spans="1:33" x14ac:dyDescent="0.25">
      <c r="A294" s="1">
        <f>'Salary and Rating'!A295</f>
        <v>0</v>
      </c>
      <c r="B294" s="1">
        <f>'Salary and Rating'!B295</f>
        <v>0</v>
      </c>
      <c r="C294" s="13">
        <f ca="1">'2013-2014'!AF294</f>
        <v>0</v>
      </c>
      <c r="D294" s="44">
        <f ca="1">IF('2013-2014'!G294=0,0,'2013-2014'!D294+1)</f>
        <v>0</v>
      </c>
      <c r="E294" s="5">
        <f>'2012-2013'!E294</f>
        <v>0</v>
      </c>
      <c r="F294" s="42">
        <f ca="1">IF('Salary and Rating'!G295=1,VLOOKUP(D294,'Attrition Probabilities'!$A$5:$E$45,2,TRUE),IF('Salary and Rating'!G295=2,VLOOKUP(D294,'Attrition Probabilities'!$A$5:$E$45,3,TRUE),IF('Salary and Rating'!G295=3,VLOOKUP(D294,'Attrition Probabilities'!$A$5:$E$45,4,TRUE),IF('Salary and Rating'!G295=4,VLOOKUP(D294,'Attrition Probabilities'!$A$5:$E$45,5,TRUE),0))))</f>
        <v>0</v>
      </c>
      <c r="G294" s="5">
        <f t="shared" ca="1" si="24"/>
        <v>0</v>
      </c>
      <c r="H294" s="5">
        <f t="shared" ca="1" si="25"/>
        <v>0</v>
      </c>
      <c r="I294" s="5">
        <f ca="1">IF(E294=0,0,IF(RAND()&lt;'Demand Component Probability'!$B$4,1,0))</f>
        <v>0</v>
      </c>
      <c r="J294" s="5">
        <f ca="1">IF(E294=0,0,IF(RAND()&lt;'Demand Component Probability'!$B$6,1,0))</f>
        <v>0</v>
      </c>
      <c r="K294" s="5">
        <f ca="1">'Salary and Rating'!M295</f>
        <v>0</v>
      </c>
      <c r="L294" s="5">
        <f ca="1">IFERROR(IF(VLOOKUP(K294,Inputs!$A$20:$G$29,3,FALSE)="Stipend Award",VLOOKUP(K294,Inputs!$A$7:$G$16,3,FALSE),0),0)</f>
        <v>0</v>
      </c>
      <c r="M294" s="5">
        <f ca="1">IFERROR(IF(VLOOKUP(K294,Inputs!$A$20:$G$29,4,FALSE)="Stipend Award",VLOOKUP(K294,Inputs!$A$7:$G$16,4,FALSE),0),0)</f>
        <v>0</v>
      </c>
      <c r="N294" s="5">
        <f ca="1">IFERROR(IF(H294=1,IF(VLOOKUP(K294,Inputs!$A$20:$G$29,5,FALSE)="Stipend Award",VLOOKUP(K294,Inputs!$A$7:$G$16,5,FALSE),0),0),0)</f>
        <v>0</v>
      </c>
      <c r="O294" s="5">
        <f ca="1">IFERROR(IF(I294=1,IF(VLOOKUP(K294,Inputs!$A$20:$G$29,6,FALSE)="Stipend Award",VLOOKUP(K294,Inputs!$A$7:$G$16,6,FALSE),0),0),0)</f>
        <v>0</v>
      </c>
      <c r="P294" s="5">
        <f ca="1">IFERROR(IF(J294=1,IF(VLOOKUP(K294,Inputs!$A$20:$G$29,7,FALSE)="Stipend Award",VLOOKUP(K294,Inputs!$A$7:$G$16,7,FALSE),0),0),0)</f>
        <v>0</v>
      </c>
      <c r="Q294" s="5">
        <f ca="1">IFERROR(IF(VLOOKUP(K294,Inputs!$A$20:$G$29,3,FALSE)="Base Increase",VLOOKUP(K294,Inputs!$A$7:$G$16,3,FALSE),0),0)</f>
        <v>0</v>
      </c>
      <c r="R294" s="5">
        <f ca="1">IFERROR(IF(VLOOKUP(K294,Inputs!$A$20:$G$29,4,FALSE)="Base Increase",VLOOKUP(K294,Inputs!$A$7:$G$16,4,FALSE),0),0)</f>
        <v>0</v>
      </c>
      <c r="S294" s="5">
        <f ca="1">IFERROR(IF(H294=1,IF(VLOOKUP(K294,Inputs!$A$20:$G$29,5,FALSE)="Base Increase",VLOOKUP(K294,Inputs!$A$7:$G$16,5,FALSE),0),0),0)</f>
        <v>0</v>
      </c>
      <c r="T294" s="5">
        <f ca="1">IFERROR(IF(I294=1,IF(VLOOKUP(K294,Inputs!$A$20:$G$29,6,FALSE)="Base Increase",VLOOKUP(K294,Inputs!$A$7:$G$16,6,FALSE),0),0),0)</f>
        <v>0</v>
      </c>
      <c r="U294" s="5">
        <f ca="1">IFERROR(IF(J294=1,IF(VLOOKUP(K294,Inputs!$A$20:$G$29,7,FALSE)="Base Increase",VLOOKUP(K294,Inputs!$A$7:$G$16,7,FALSE),0),0),0)</f>
        <v>0</v>
      </c>
      <c r="V294" s="5">
        <f t="shared" ca="1" si="26"/>
        <v>0</v>
      </c>
      <c r="W294" s="5">
        <f t="shared" ca="1" si="27"/>
        <v>0</v>
      </c>
      <c r="X294" s="5">
        <f t="shared" ca="1" si="28"/>
        <v>0</v>
      </c>
      <c r="Y294" s="5">
        <f t="shared" ca="1" si="29"/>
        <v>0</v>
      </c>
      <c r="Z294" s="5">
        <f ca="1">IF(AND(K294&lt;=4,X294&gt;Inputs!$B$32),MAX(C294,Inputs!$B$32),X294)</f>
        <v>0</v>
      </c>
      <c r="AA294" s="5">
        <f ca="1">IF(AND(K294&lt;=4,Y294&gt;Inputs!$B$32),MAX(C294,Inputs!$B$32),Y294)</f>
        <v>0</v>
      </c>
      <c r="AB294" s="5">
        <f ca="1">IF(AND(K294&lt;=7,Z294&gt;Inputs!$B$33),MAX(C294,Inputs!$B$33),Z294)</f>
        <v>0</v>
      </c>
      <c r="AC294" s="5">
        <f ca="1">IF(Y294&gt;Inputs!$B$34,Inputs!$B$34,AA294)</f>
        <v>0</v>
      </c>
      <c r="AD294" s="5">
        <f ca="1">IF(AB294&gt;Inputs!$B$34,Inputs!$B$34,AB294)</f>
        <v>0</v>
      </c>
      <c r="AE294" s="5">
        <f ca="1">IF(AC294&gt;Inputs!$B$34,Inputs!$B$34,AC294)</f>
        <v>0</v>
      </c>
      <c r="AF294" s="11">
        <f ca="1">IF(AND(E294=1,G294=0),Inputs!$B$3,AD294)</f>
        <v>0</v>
      </c>
      <c r="AG294" s="11">
        <f ca="1">IF(AND(E294=1,G294=0),Inputs!$B$3,AE294)</f>
        <v>0</v>
      </c>
    </row>
    <row r="295" spans="1:33" x14ac:dyDescent="0.25">
      <c r="A295" s="1">
        <f>'Salary and Rating'!A296</f>
        <v>0</v>
      </c>
      <c r="B295" s="1">
        <f>'Salary and Rating'!B296</f>
        <v>0</v>
      </c>
      <c r="C295" s="13">
        <f ca="1">'2013-2014'!AF295</f>
        <v>0</v>
      </c>
      <c r="D295" s="44">
        <f ca="1">IF('2013-2014'!G295=0,0,'2013-2014'!D295+1)</f>
        <v>0</v>
      </c>
      <c r="E295" s="5">
        <f>'2012-2013'!E295</f>
        <v>0</v>
      </c>
      <c r="F295" s="42">
        <f ca="1">IF('Salary and Rating'!G296=1,VLOOKUP(D295,'Attrition Probabilities'!$A$5:$E$45,2,TRUE),IF('Salary and Rating'!G296=2,VLOOKUP(D295,'Attrition Probabilities'!$A$5:$E$45,3,TRUE),IF('Salary and Rating'!G296=3,VLOOKUP(D295,'Attrition Probabilities'!$A$5:$E$45,4,TRUE),IF('Salary and Rating'!G296=4,VLOOKUP(D295,'Attrition Probabilities'!$A$5:$E$45,5,TRUE),0))))</f>
        <v>0</v>
      </c>
      <c r="G295" s="5">
        <f t="shared" ca="1" si="24"/>
        <v>0</v>
      </c>
      <c r="H295" s="5">
        <f t="shared" ca="1" si="25"/>
        <v>0</v>
      </c>
      <c r="I295" s="5">
        <f ca="1">IF(E295=0,0,IF(RAND()&lt;'Demand Component Probability'!$B$4,1,0))</f>
        <v>0</v>
      </c>
      <c r="J295" s="5">
        <f ca="1">IF(E295=0,0,IF(RAND()&lt;'Demand Component Probability'!$B$6,1,0))</f>
        <v>0</v>
      </c>
      <c r="K295" s="5">
        <f ca="1">'Salary and Rating'!M296</f>
        <v>0</v>
      </c>
      <c r="L295" s="5">
        <f ca="1">IFERROR(IF(VLOOKUP(K295,Inputs!$A$20:$G$29,3,FALSE)="Stipend Award",VLOOKUP(K295,Inputs!$A$7:$G$16,3,FALSE),0),0)</f>
        <v>0</v>
      </c>
      <c r="M295" s="5">
        <f ca="1">IFERROR(IF(VLOOKUP(K295,Inputs!$A$20:$G$29,4,FALSE)="Stipend Award",VLOOKUP(K295,Inputs!$A$7:$G$16,4,FALSE),0),0)</f>
        <v>0</v>
      </c>
      <c r="N295" s="5">
        <f ca="1">IFERROR(IF(H295=1,IF(VLOOKUP(K295,Inputs!$A$20:$G$29,5,FALSE)="Stipend Award",VLOOKUP(K295,Inputs!$A$7:$G$16,5,FALSE),0),0),0)</f>
        <v>0</v>
      </c>
      <c r="O295" s="5">
        <f ca="1">IFERROR(IF(I295=1,IF(VLOOKUP(K295,Inputs!$A$20:$G$29,6,FALSE)="Stipend Award",VLOOKUP(K295,Inputs!$A$7:$G$16,6,FALSE),0),0),0)</f>
        <v>0</v>
      </c>
      <c r="P295" s="5">
        <f ca="1">IFERROR(IF(J295=1,IF(VLOOKUP(K295,Inputs!$A$20:$G$29,7,FALSE)="Stipend Award",VLOOKUP(K295,Inputs!$A$7:$G$16,7,FALSE),0),0),0)</f>
        <v>0</v>
      </c>
      <c r="Q295" s="5">
        <f ca="1">IFERROR(IF(VLOOKUP(K295,Inputs!$A$20:$G$29,3,FALSE)="Base Increase",VLOOKUP(K295,Inputs!$A$7:$G$16,3,FALSE),0),0)</f>
        <v>0</v>
      </c>
      <c r="R295" s="5">
        <f ca="1">IFERROR(IF(VLOOKUP(K295,Inputs!$A$20:$G$29,4,FALSE)="Base Increase",VLOOKUP(K295,Inputs!$A$7:$G$16,4,FALSE),0),0)</f>
        <v>0</v>
      </c>
      <c r="S295" s="5">
        <f ca="1">IFERROR(IF(H295=1,IF(VLOOKUP(K295,Inputs!$A$20:$G$29,5,FALSE)="Base Increase",VLOOKUP(K295,Inputs!$A$7:$G$16,5,FALSE),0),0),0)</f>
        <v>0</v>
      </c>
      <c r="T295" s="5">
        <f ca="1">IFERROR(IF(I295=1,IF(VLOOKUP(K295,Inputs!$A$20:$G$29,6,FALSE)="Base Increase",VLOOKUP(K295,Inputs!$A$7:$G$16,6,FALSE),0),0),0)</f>
        <v>0</v>
      </c>
      <c r="U295" s="5">
        <f ca="1">IFERROR(IF(J295=1,IF(VLOOKUP(K295,Inputs!$A$20:$G$29,7,FALSE)="Base Increase",VLOOKUP(K295,Inputs!$A$7:$G$16,7,FALSE),0),0),0)</f>
        <v>0</v>
      </c>
      <c r="V295" s="5">
        <f t="shared" ca="1" si="26"/>
        <v>0</v>
      </c>
      <c r="W295" s="5">
        <f t="shared" ca="1" si="27"/>
        <v>0</v>
      </c>
      <c r="X295" s="5">
        <f t="shared" ca="1" si="28"/>
        <v>0</v>
      </c>
      <c r="Y295" s="5">
        <f t="shared" ca="1" si="29"/>
        <v>0</v>
      </c>
      <c r="Z295" s="5">
        <f ca="1">IF(AND(K295&lt;=4,X295&gt;Inputs!$B$32),MAX(C295,Inputs!$B$32),X295)</f>
        <v>0</v>
      </c>
      <c r="AA295" s="5">
        <f ca="1">IF(AND(K295&lt;=4,Y295&gt;Inputs!$B$32),MAX(C295,Inputs!$B$32),Y295)</f>
        <v>0</v>
      </c>
      <c r="AB295" s="5">
        <f ca="1">IF(AND(K295&lt;=7,Z295&gt;Inputs!$B$33),MAX(C295,Inputs!$B$33),Z295)</f>
        <v>0</v>
      </c>
      <c r="AC295" s="5">
        <f ca="1">IF(Y295&gt;Inputs!$B$34,Inputs!$B$34,AA295)</f>
        <v>0</v>
      </c>
      <c r="AD295" s="5">
        <f ca="1">IF(AB295&gt;Inputs!$B$34,Inputs!$B$34,AB295)</f>
        <v>0</v>
      </c>
      <c r="AE295" s="5">
        <f ca="1">IF(AC295&gt;Inputs!$B$34,Inputs!$B$34,AC295)</f>
        <v>0</v>
      </c>
      <c r="AF295" s="11">
        <f ca="1">IF(AND(E295=1,G295=0),Inputs!$B$3,AD295)</f>
        <v>0</v>
      </c>
      <c r="AG295" s="11">
        <f ca="1">IF(AND(E295=1,G295=0),Inputs!$B$3,AE295)</f>
        <v>0</v>
      </c>
    </row>
    <row r="296" spans="1:33" x14ac:dyDescent="0.25">
      <c r="A296" s="1">
        <f>'Salary and Rating'!A297</f>
        <v>0</v>
      </c>
      <c r="B296" s="1">
        <f>'Salary and Rating'!B297</f>
        <v>0</v>
      </c>
      <c r="C296" s="13">
        <f ca="1">'2013-2014'!AF296</f>
        <v>0</v>
      </c>
      <c r="D296" s="44">
        <f ca="1">IF('2013-2014'!G296=0,0,'2013-2014'!D296+1)</f>
        <v>0</v>
      </c>
      <c r="E296" s="5">
        <f>'2012-2013'!E296</f>
        <v>0</v>
      </c>
      <c r="F296" s="42">
        <f ca="1">IF('Salary and Rating'!G297=1,VLOOKUP(D296,'Attrition Probabilities'!$A$5:$E$45,2,TRUE),IF('Salary and Rating'!G297=2,VLOOKUP(D296,'Attrition Probabilities'!$A$5:$E$45,3,TRUE),IF('Salary and Rating'!G297=3,VLOOKUP(D296,'Attrition Probabilities'!$A$5:$E$45,4,TRUE),IF('Salary and Rating'!G297=4,VLOOKUP(D296,'Attrition Probabilities'!$A$5:$E$45,5,TRUE),0))))</f>
        <v>0</v>
      </c>
      <c r="G296" s="5">
        <f t="shared" ca="1" si="24"/>
        <v>0</v>
      </c>
      <c r="H296" s="5">
        <f t="shared" ca="1" si="25"/>
        <v>0</v>
      </c>
      <c r="I296" s="5">
        <f ca="1">IF(E296=0,0,IF(RAND()&lt;'Demand Component Probability'!$B$4,1,0))</f>
        <v>0</v>
      </c>
      <c r="J296" s="5">
        <f ca="1">IF(E296=0,0,IF(RAND()&lt;'Demand Component Probability'!$B$6,1,0))</f>
        <v>0</v>
      </c>
      <c r="K296" s="5">
        <f ca="1">'Salary and Rating'!M297</f>
        <v>0</v>
      </c>
      <c r="L296" s="5">
        <f ca="1">IFERROR(IF(VLOOKUP(K296,Inputs!$A$20:$G$29,3,FALSE)="Stipend Award",VLOOKUP(K296,Inputs!$A$7:$G$16,3,FALSE),0),0)</f>
        <v>0</v>
      </c>
      <c r="M296" s="5">
        <f ca="1">IFERROR(IF(VLOOKUP(K296,Inputs!$A$20:$G$29,4,FALSE)="Stipend Award",VLOOKUP(K296,Inputs!$A$7:$G$16,4,FALSE),0),0)</f>
        <v>0</v>
      </c>
      <c r="N296" s="5">
        <f ca="1">IFERROR(IF(H296=1,IF(VLOOKUP(K296,Inputs!$A$20:$G$29,5,FALSE)="Stipend Award",VLOOKUP(K296,Inputs!$A$7:$G$16,5,FALSE),0),0),0)</f>
        <v>0</v>
      </c>
      <c r="O296" s="5">
        <f ca="1">IFERROR(IF(I296=1,IF(VLOOKUP(K296,Inputs!$A$20:$G$29,6,FALSE)="Stipend Award",VLOOKUP(K296,Inputs!$A$7:$G$16,6,FALSE),0),0),0)</f>
        <v>0</v>
      </c>
      <c r="P296" s="5">
        <f ca="1">IFERROR(IF(J296=1,IF(VLOOKUP(K296,Inputs!$A$20:$G$29,7,FALSE)="Stipend Award",VLOOKUP(K296,Inputs!$A$7:$G$16,7,FALSE),0),0),0)</f>
        <v>0</v>
      </c>
      <c r="Q296" s="5">
        <f ca="1">IFERROR(IF(VLOOKUP(K296,Inputs!$A$20:$G$29,3,FALSE)="Base Increase",VLOOKUP(K296,Inputs!$A$7:$G$16,3,FALSE),0),0)</f>
        <v>0</v>
      </c>
      <c r="R296" s="5">
        <f ca="1">IFERROR(IF(VLOOKUP(K296,Inputs!$A$20:$G$29,4,FALSE)="Base Increase",VLOOKUP(K296,Inputs!$A$7:$G$16,4,FALSE),0),0)</f>
        <v>0</v>
      </c>
      <c r="S296" s="5">
        <f ca="1">IFERROR(IF(H296=1,IF(VLOOKUP(K296,Inputs!$A$20:$G$29,5,FALSE)="Base Increase",VLOOKUP(K296,Inputs!$A$7:$G$16,5,FALSE),0),0),0)</f>
        <v>0</v>
      </c>
      <c r="T296" s="5">
        <f ca="1">IFERROR(IF(I296=1,IF(VLOOKUP(K296,Inputs!$A$20:$G$29,6,FALSE)="Base Increase",VLOOKUP(K296,Inputs!$A$7:$G$16,6,FALSE),0),0),0)</f>
        <v>0</v>
      </c>
      <c r="U296" s="5">
        <f ca="1">IFERROR(IF(J296=1,IF(VLOOKUP(K296,Inputs!$A$20:$G$29,7,FALSE)="Base Increase",VLOOKUP(K296,Inputs!$A$7:$G$16,7,FALSE),0),0),0)</f>
        <v>0</v>
      </c>
      <c r="V296" s="5">
        <f t="shared" ca="1" si="26"/>
        <v>0</v>
      </c>
      <c r="W296" s="5">
        <f t="shared" ca="1" si="27"/>
        <v>0</v>
      </c>
      <c r="X296" s="5">
        <f t="shared" ca="1" si="28"/>
        <v>0</v>
      </c>
      <c r="Y296" s="5">
        <f t="shared" ca="1" si="29"/>
        <v>0</v>
      </c>
      <c r="Z296" s="5">
        <f ca="1">IF(AND(K296&lt;=4,X296&gt;Inputs!$B$32),MAX(C296,Inputs!$B$32),X296)</f>
        <v>0</v>
      </c>
      <c r="AA296" s="5">
        <f ca="1">IF(AND(K296&lt;=4,Y296&gt;Inputs!$B$32),MAX(C296,Inputs!$B$32),Y296)</f>
        <v>0</v>
      </c>
      <c r="AB296" s="5">
        <f ca="1">IF(AND(K296&lt;=7,Z296&gt;Inputs!$B$33),MAX(C296,Inputs!$B$33),Z296)</f>
        <v>0</v>
      </c>
      <c r="AC296" s="5">
        <f ca="1">IF(Y296&gt;Inputs!$B$34,Inputs!$B$34,AA296)</f>
        <v>0</v>
      </c>
      <c r="AD296" s="5">
        <f ca="1">IF(AB296&gt;Inputs!$B$34,Inputs!$B$34,AB296)</f>
        <v>0</v>
      </c>
      <c r="AE296" s="5">
        <f ca="1">IF(AC296&gt;Inputs!$B$34,Inputs!$B$34,AC296)</f>
        <v>0</v>
      </c>
      <c r="AF296" s="11">
        <f ca="1">IF(AND(E296=1,G296=0),Inputs!$B$3,AD296)</f>
        <v>0</v>
      </c>
      <c r="AG296" s="11">
        <f ca="1">IF(AND(E296=1,G296=0),Inputs!$B$3,AE296)</f>
        <v>0</v>
      </c>
    </row>
    <row r="297" spans="1:33" x14ac:dyDescent="0.25">
      <c r="A297" s="1">
        <f>'Salary and Rating'!A298</f>
        <v>0</v>
      </c>
      <c r="B297" s="1">
        <f>'Salary and Rating'!B298</f>
        <v>0</v>
      </c>
      <c r="C297" s="13">
        <f ca="1">'2013-2014'!AF297</f>
        <v>0</v>
      </c>
      <c r="D297" s="44">
        <f ca="1">IF('2013-2014'!G297=0,0,'2013-2014'!D297+1)</f>
        <v>0</v>
      </c>
      <c r="E297" s="5">
        <f>'2012-2013'!E297</f>
        <v>0</v>
      </c>
      <c r="F297" s="42">
        <f ca="1">IF('Salary and Rating'!G298=1,VLOOKUP(D297,'Attrition Probabilities'!$A$5:$E$45,2,TRUE),IF('Salary and Rating'!G298=2,VLOOKUP(D297,'Attrition Probabilities'!$A$5:$E$45,3,TRUE),IF('Salary and Rating'!G298=3,VLOOKUP(D297,'Attrition Probabilities'!$A$5:$E$45,4,TRUE),IF('Salary and Rating'!G298=4,VLOOKUP(D297,'Attrition Probabilities'!$A$5:$E$45,5,TRUE),0))))</f>
        <v>0</v>
      </c>
      <c r="G297" s="5">
        <f t="shared" ca="1" si="24"/>
        <v>0</v>
      </c>
      <c r="H297" s="5">
        <f t="shared" ca="1" si="25"/>
        <v>0</v>
      </c>
      <c r="I297" s="5">
        <f ca="1">IF(E297=0,0,IF(RAND()&lt;'Demand Component Probability'!$B$4,1,0))</f>
        <v>0</v>
      </c>
      <c r="J297" s="5">
        <f ca="1">IF(E297=0,0,IF(RAND()&lt;'Demand Component Probability'!$B$6,1,0))</f>
        <v>0</v>
      </c>
      <c r="K297" s="5">
        <f ca="1">'Salary and Rating'!M298</f>
        <v>0</v>
      </c>
      <c r="L297" s="5">
        <f ca="1">IFERROR(IF(VLOOKUP(K297,Inputs!$A$20:$G$29,3,FALSE)="Stipend Award",VLOOKUP(K297,Inputs!$A$7:$G$16,3,FALSE),0),0)</f>
        <v>0</v>
      </c>
      <c r="M297" s="5">
        <f ca="1">IFERROR(IF(VLOOKUP(K297,Inputs!$A$20:$G$29,4,FALSE)="Stipend Award",VLOOKUP(K297,Inputs!$A$7:$G$16,4,FALSE),0),0)</f>
        <v>0</v>
      </c>
      <c r="N297" s="5">
        <f ca="1">IFERROR(IF(H297=1,IF(VLOOKUP(K297,Inputs!$A$20:$G$29,5,FALSE)="Stipend Award",VLOOKUP(K297,Inputs!$A$7:$G$16,5,FALSE),0),0),0)</f>
        <v>0</v>
      </c>
      <c r="O297" s="5">
        <f ca="1">IFERROR(IF(I297=1,IF(VLOOKUP(K297,Inputs!$A$20:$G$29,6,FALSE)="Stipend Award",VLOOKUP(K297,Inputs!$A$7:$G$16,6,FALSE),0),0),0)</f>
        <v>0</v>
      </c>
      <c r="P297" s="5">
        <f ca="1">IFERROR(IF(J297=1,IF(VLOOKUP(K297,Inputs!$A$20:$G$29,7,FALSE)="Stipend Award",VLOOKUP(K297,Inputs!$A$7:$G$16,7,FALSE),0),0),0)</f>
        <v>0</v>
      </c>
      <c r="Q297" s="5">
        <f ca="1">IFERROR(IF(VLOOKUP(K297,Inputs!$A$20:$G$29,3,FALSE)="Base Increase",VLOOKUP(K297,Inputs!$A$7:$G$16,3,FALSE),0),0)</f>
        <v>0</v>
      </c>
      <c r="R297" s="5">
        <f ca="1">IFERROR(IF(VLOOKUP(K297,Inputs!$A$20:$G$29,4,FALSE)="Base Increase",VLOOKUP(K297,Inputs!$A$7:$G$16,4,FALSE),0),0)</f>
        <v>0</v>
      </c>
      <c r="S297" s="5">
        <f ca="1">IFERROR(IF(H297=1,IF(VLOOKUP(K297,Inputs!$A$20:$G$29,5,FALSE)="Base Increase",VLOOKUP(K297,Inputs!$A$7:$G$16,5,FALSE),0),0),0)</f>
        <v>0</v>
      </c>
      <c r="T297" s="5">
        <f ca="1">IFERROR(IF(I297=1,IF(VLOOKUP(K297,Inputs!$A$20:$G$29,6,FALSE)="Base Increase",VLOOKUP(K297,Inputs!$A$7:$G$16,6,FALSE),0),0),0)</f>
        <v>0</v>
      </c>
      <c r="U297" s="5">
        <f ca="1">IFERROR(IF(J297=1,IF(VLOOKUP(K297,Inputs!$A$20:$G$29,7,FALSE)="Base Increase",VLOOKUP(K297,Inputs!$A$7:$G$16,7,FALSE),0),0),0)</f>
        <v>0</v>
      </c>
      <c r="V297" s="5">
        <f t="shared" ca="1" si="26"/>
        <v>0</v>
      </c>
      <c r="W297" s="5">
        <f t="shared" ca="1" si="27"/>
        <v>0</v>
      </c>
      <c r="X297" s="5">
        <f t="shared" ca="1" si="28"/>
        <v>0</v>
      </c>
      <c r="Y297" s="5">
        <f t="shared" ca="1" si="29"/>
        <v>0</v>
      </c>
      <c r="Z297" s="5">
        <f ca="1">IF(AND(K297&lt;=4,X297&gt;Inputs!$B$32),MAX(C297,Inputs!$B$32),X297)</f>
        <v>0</v>
      </c>
      <c r="AA297" s="5">
        <f ca="1">IF(AND(K297&lt;=4,Y297&gt;Inputs!$B$32),MAX(C297,Inputs!$B$32),Y297)</f>
        <v>0</v>
      </c>
      <c r="AB297" s="5">
        <f ca="1">IF(AND(K297&lt;=7,Z297&gt;Inputs!$B$33),MAX(C297,Inputs!$B$33),Z297)</f>
        <v>0</v>
      </c>
      <c r="AC297" s="5">
        <f ca="1">IF(Y297&gt;Inputs!$B$34,Inputs!$B$34,AA297)</f>
        <v>0</v>
      </c>
      <c r="AD297" s="5">
        <f ca="1">IF(AB297&gt;Inputs!$B$34,Inputs!$B$34,AB297)</f>
        <v>0</v>
      </c>
      <c r="AE297" s="5">
        <f ca="1">IF(AC297&gt;Inputs!$B$34,Inputs!$B$34,AC297)</f>
        <v>0</v>
      </c>
      <c r="AF297" s="11">
        <f ca="1">IF(AND(E297=1,G297=0),Inputs!$B$3,AD297)</f>
        <v>0</v>
      </c>
      <c r="AG297" s="11">
        <f ca="1">IF(AND(E297=1,G297=0),Inputs!$B$3,AE297)</f>
        <v>0</v>
      </c>
    </row>
    <row r="298" spans="1:33" x14ac:dyDescent="0.25">
      <c r="A298" s="1">
        <f>'Salary and Rating'!A299</f>
        <v>0</v>
      </c>
      <c r="B298" s="1">
        <f>'Salary and Rating'!B299</f>
        <v>0</v>
      </c>
      <c r="C298" s="13">
        <f ca="1">'2013-2014'!AF298</f>
        <v>0</v>
      </c>
      <c r="D298" s="44">
        <f ca="1">IF('2013-2014'!G298=0,0,'2013-2014'!D298+1)</f>
        <v>0</v>
      </c>
      <c r="E298" s="5">
        <f>'2012-2013'!E298</f>
        <v>0</v>
      </c>
      <c r="F298" s="42">
        <f ca="1">IF('Salary and Rating'!G299=1,VLOOKUP(D298,'Attrition Probabilities'!$A$5:$E$45,2,TRUE),IF('Salary and Rating'!G299=2,VLOOKUP(D298,'Attrition Probabilities'!$A$5:$E$45,3,TRUE),IF('Salary and Rating'!G299=3,VLOOKUP(D298,'Attrition Probabilities'!$A$5:$E$45,4,TRUE),IF('Salary and Rating'!G299=4,VLOOKUP(D298,'Attrition Probabilities'!$A$5:$E$45,5,TRUE),0))))</f>
        <v>0</v>
      </c>
      <c r="G298" s="5">
        <f t="shared" ca="1" si="24"/>
        <v>0</v>
      </c>
      <c r="H298" s="5">
        <f t="shared" ca="1" si="25"/>
        <v>0</v>
      </c>
      <c r="I298" s="5">
        <f ca="1">IF(E298=0,0,IF(RAND()&lt;'Demand Component Probability'!$B$4,1,0))</f>
        <v>0</v>
      </c>
      <c r="J298" s="5">
        <f ca="1">IF(E298=0,0,IF(RAND()&lt;'Demand Component Probability'!$B$6,1,0))</f>
        <v>0</v>
      </c>
      <c r="K298" s="5">
        <f ca="1">'Salary and Rating'!M299</f>
        <v>0</v>
      </c>
      <c r="L298" s="5">
        <f ca="1">IFERROR(IF(VLOOKUP(K298,Inputs!$A$20:$G$29,3,FALSE)="Stipend Award",VLOOKUP(K298,Inputs!$A$7:$G$16,3,FALSE),0),0)</f>
        <v>0</v>
      </c>
      <c r="M298" s="5">
        <f ca="1">IFERROR(IF(VLOOKUP(K298,Inputs!$A$20:$G$29,4,FALSE)="Stipend Award",VLOOKUP(K298,Inputs!$A$7:$G$16,4,FALSE),0),0)</f>
        <v>0</v>
      </c>
      <c r="N298" s="5">
        <f ca="1">IFERROR(IF(H298=1,IF(VLOOKUP(K298,Inputs!$A$20:$G$29,5,FALSE)="Stipend Award",VLOOKUP(K298,Inputs!$A$7:$G$16,5,FALSE),0),0),0)</f>
        <v>0</v>
      </c>
      <c r="O298" s="5">
        <f ca="1">IFERROR(IF(I298=1,IF(VLOOKUP(K298,Inputs!$A$20:$G$29,6,FALSE)="Stipend Award",VLOOKUP(K298,Inputs!$A$7:$G$16,6,FALSE),0),0),0)</f>
        <v>0</v>
      </c>
      <c r="P298" s="5">
        <f ca="1">IFERROR(IF(J298=1,IF(VLOOKUP(K298,Inputs!$A$20:$G$29,7,FALSE)="Stipend Award",VLOOKUP(K298,Inputs!$A$7:$G$16,7,FALSE),0),0),0)</f>
        <v>0</v>
      </c>
      <c r="Q298" s="5">
        <f ca="1">IFERROR(IF(VLOOKUP(K298,Inputs!$A$20:$G$29,3,FALSE)="Base Increase",VLOOKUP(K298,Inputs!$A$7:$G$16,3,FALSE),0),0)</f>
        <v>0</v>
      </c>
      <c r="R298" s="5">
        <f ca="1">IFERROR(IF(VLOOKUP(K298,Inputs!$A$20:$G$29,4,FALSE)="Base Increase",VLOOKUP(K298,Inputs!$A$7:$G$16,4,FALSE),0),0)</f>
        <v>0</v>
      </c>
      <c r="S298" s="5">
        <f ca="1">IFERROR(IF(H298=1,IF(VLOOKUP(K298,Inputs!$A$20:$G$29,5,FALSE)="Base Increase",VLOOKUP(K298,Inputs!$A$7:$G$16,5,FALSE),0),0),0)</f>
        <v>0</v>
      </c>
      <c r="T298" s="5">
        <f ca="1">IFERROR(IF(I298=1,IF(VLOOKUP(K298,Inputs!$A$20:$G$29,6,FALSE)="Base Increase",VLOOKUP(K298,Inputs!$A$7:$G$16,6,FALSE),0),0),0)</f>
        <v>0</v>
      </c>
      <c r="U298" s="5">
        <f ca="1">IFERROR(IF(J298=1,IF(VLOOKUP(K298,Inputs!$A$20:$G$29,7,FALSE)="Base Increase",VLOOKUP(K298,Inputs!$A$7:$G$16,7,FALSE),0),0),0)</f>
        <v>0</v>
      </c>
      <c r="V298" s="5">
        <f t="shared" ca="1" si="26"/>
        <v>0</v>
      </c>
      <c r="W298" s="5">
        <f t="shared" ca="1" si="27"/>
        <v>0</v>
      </c>
      <c r="X298" s="5">
        <f t="shared" ca="1" si="28"/>
        <v>0</v>
      </c>
      <c r="Y298" s="5">
        <f t="shared" ca="1" si="29"/>
        <v>0</v>
      </c>
      <c r="Z298" s="5">
        <f ca="1">IF(AND(K298&lt;=4,X298&gt;Inputs!$B$32),MAX(C298,Inputs!$B$32),X298)</f>
        <v>0</v>
      </c>
      <c r="AA298" s="5">
        <f ca="1">IF(AND(K298&lt;=4,Y298&gt;Inputs!$B$32),MAX(C298,Inputs!$B$32),Y298)</f>
        <v>0</v>
      </c>
      <c r="AB298" s="5">
        <f ca="1">IF(AND(K298&lt;=7,Z298&gt;Inputs!$B$33),MAX(C298,Inputs!$B$33),Z298)</f>
        <v>0</v>
      </c>
      <c r="AC298" s="5">
        <f ca="1">IF(Y298&gt;Inputs!$B$34,Inputs!$B$34,AA298)</f>
        <v>0</v>
      </c>
      <c r="AD298" s="5">
        <f ca="1">IF(AB298&gt;Inputs!$B$34,Inputs!$B$34,AB298)</f>
        <v>0</v>
      </c>
      <c r="AE298" s="5">
        <f ca="1">IF(AC298&gt;Inputs!$B$34,Inputs!$B$34,AC298)</f>
        <v>0</v>
      </c>
      <c r="AF298" s="11">
        <f ca="1">IF(AND(E298=1,G298=0),Inputs!$B$3,AD298)</f>
        <v>0</v>
      </c>
      <c r="AG298" s="11">
        <f ca="1">IF(AND(E298=1,G298=0),Inputs!$B$3,AE298)</f>
        <v>0</v>
      </c>
    </row>
    <row r="299" spans="1:33" x14ac:dyDescent="0.25">
      <c r="A299" s="1">
        <f>'Salary and Rating'!A300</f>
        <v>0</v>
      </c>
      <c r="B299" s="1">
        <f>'Salary and Rating'!B300</f>
        <v>0</v>
      </c>
      <c r="C299" s="13">
        <f ca="1">'2013-2014'!AF299</f>
        <v>0</v>
      </c>
      <c r="D299" s="44">
        <f ca="1">IF('2013-2014'!G299=0,0,'2013-2014'!D299+1)</f>
        <v>0</v>
      </c>
      <c r="E299" s="5">
        <f>'2012-2013'!E299</f>
        <v>0</v>
      </c>
      <c r="F299" s="42">
        <f ca="1">IF('Salary and Rating'!G300=1,VLOOKUP(D299,'Attrition Probabilities'!$A$5:$E$45,2,TRUE),IF('Salary and Rating'!G300=2,VLOOKUP(D299,'Attrition Probabilities'!$A$5:$E$45,3,TRUE),IF('Salary and Rating'!G300=3,VLOOKUP(D299,'Attrition Probabilities'!$A$5:$E$45,4,TRUE),IF('Salary and Rating'!G300=4,VLOOKUP(D299,'Attrition Probabilities'!$A$5:$E$45,5,TRUE),0))))</f>
        <v>0</v>
      </c>
      <c r="G299" s="5">
        <f t="shared" ca="1" si="24"/>
        <v>0</v>
      </c>
      <c r="H299" s="5">
        <f t="shared" ca="1" si="25"/>
        <v>0</v>
      </c>
      <c r="I299" s="5">
        <f ca="1">IF(E299=0,0,IF(RAND()&lt;'Demand Component Probability'!$B$4,1,0))</f>
        <v>0</v>
      </c>
      <c r="J299" s="5">
        <f ca="1">IF(E299=0,0,IF(RAND()&lt;'Demand Component Probability'!$B$6,1,0))</f>
        <v>0</v>
      </c>
      <c r="K299" s="5">
        <f ca="1">'Salary and Rating'!M300</f>
        <v>0</v>
      </c>
      <c r="L299" s="5">
        <f ca="1">IFERROR(IF(VLOOKUP(K299,Inputs!$A$20:$G$29,3,FALSE)="Stipend Award",VLOOKUP(K299,Inputs!$A$7:$G$16,3,FALSE),0),0)</f>
        <v>0</v>
      </c>
      <c r="M299" s="5">
        <f ca="1">IFERROR(IF(VLOOKUP(K299,Inputs!$A$20:$G$29,4,FALSE)="Stipend Award",VLOOKUP(K299,Inputs!$A$7:$G$16,4,FALSE),0),0)</f>
        <v>0</v>
      </c>
      <c r="N299" s="5">
        <f ca="1">IFERROR(IF(H299=1,IF(VLOOKUP(K299,Inputs!$A$20:$G$29,5,FALSE)="Stipend Award",VLOOKUP(K299,Inputs!$A$7:$G$16,5,FALSE),0),0),0)</f>
        <v>0</v>
      </c>
      <c r="O299" s="5">
        <f ca="1">IFERROR(IF(I299=1,IF(VLOOKUP(K299,Inputs!$A$20:$G$29,6,FALSE)="Stipend Award",VLOOKUP(K299,Inputs!$A$7:$G$16,6,FALSE),0),0),0)</f>
        <v>0</v>
      </c>
      <c r="P299" s="5">
        <f ca="1">IFERROR(IF(J299=1,IF(VLOOKUP(K299,Inputs!$A$20:$G$29,7,FALSE)="Stipend Award",VLOOKUP(K299,Inputs!$A$7:$G$16,7,FALSE),0),0),0)</f>
        <v>0</v>
      </c>
      <c r="Q299" s="5">
        <f ca="1">IFERROR(IF(VLOOKUP(K299,Inputs!$A$20:$G$29,3,FALSE)="Base Increase",VLOOKUP(K299,Inputs!$A$7:$G$16,3,FALSE),0),0)</f>
        <v>0</v>
      </c>
      <c r="R299" s="5">
        <f ca="1">IFERROR(IF(VLOOKUP(K299,Inputs!$A$20:$G$29,4,FALSE)="Base Increase",VLOOKUP(K299,Inputs!$A$7:$G$16,4,FALSE),0),0)</f>
        <v>0</v>
      </c>
      <c r="S299" s="5">
        <f ca="1">IFERROR(IF(H299=1,IF(VLOOKUP(K299,Inputs!$A$20:$G$29,5,FALSE)="Base Increase",VLOOKUP(K299,Inputs!$A$7:$G$16,5,FALSE),0),0),0)</f>
        <v>0</v>
      </c>
      <c r="T299" s="5">
        <f ca="1">IFERROR(IF(I299=1,IF(VLOOKUP(K299,Inputs!$A$20:$G$29,6,FALSE)="Base Increase",VLOOKUP(K299,Inputs!$A$7:$G$16,6,FALSE),0),0),0)</f>
        <v>0</v>
      </c>
      <c r="U299" s="5">
        <f ca="1">IFERROR(IF(J299=1,IF(VLOOKUP(K299,Inputs!$A$20:$G$29,7,FALSE)="Base Increase",VLOOKUP(K299,Inputs!$A$7:$G$16,7,FALSE),0),0),0)</f>
        <v>0</v>
      </c>
      <c r="V299" s="5">
        <f t="shared" ca="1" si="26"/>
        <v>0</v>
      </c>
      <c r="W299" s="5">
        <f t="shared" ca="1" si="27"/>
        <v>0</v>
      </c>
      <c r="X299" s="5">
        <f t="shared" ca="1" si="28"/>
        <v>0</v>
      </c>
      <c r="Y299" s="5">
        <f t="shared" ca="1" si="29"/>
        <v>0</v>
      </c>
      <c r="Z299" s="5">
        <f ca="1">IF(AND(K299&lt;=4,X299&gt;Inputs!$B$32),MAX(C299,Inputs!$B$32),X299)</f>
        <v>0</v>
      </c>
      <c r="AA299" s="5">
        <f ca="1">IF(AND(K299&lt;=4,Y299&gt;Inputs!$B$32),MAX(C299,Inputs!$B$32),Y299)</f>
        <v>0</v>
      </c>
      <c r="AB299" s="5">
        <f ca="1">IF(AND(K299&lt;=7,Z299&gt;Inputs!$B$33),MAX(C299,Inputs!$B$33),Z299)</f>
        <v>0</v>
      </c>
      <c r="AC299" s="5">
        <f ca="1">IF(Y299&gt;Inputs!$B$34,Inputs!$B$34,AA299)</f>
        <v>0</v>
      </c>
      <c r="AD299" s="5">
        <f ca="1">IF(AB299&gt;Inputs!$B$34,Inputs!$B$34,AB299)</f>
        <v>0</v>
      </c>
      <c r="AE299" s="5">
        <f ca="1">IF(AC299&gt;Inputs!$B$34,Inputs!$B$34,AC299)</f>
        <v>0</v>
      </c>
      <c r="AF299" s="11">
        <f ca="1">IF(AND(E299=1,G299=0),Inputs!$B$3,AD299)</f>
        <v>0</v>
      </c>
      <c r="AG299" s="11">
        <f ca="1">IF(AND(E299=1,G299=0),Inputs!$B$3,AE299)</f>
        <v>0</v>
      </c>
    </row>
    <row r="300" spans="1:33" x14ac:dyDescent="0.25">
      <c r="A300" s="1">
        <f>'Salary and Rating'!A301</f>
        <v>0</v>
      </c>
      <c r="B300" s="1">
        <f>'Salary and Rating'!B301</f>
        <v>0</v>
      </c>
      <c r="C300" s="13">
        <f ca="1">'2013-2014'!AF300</f>
        <v>0</v>
      </c>
      <c r="D300" s="44">
        <f ca="1">IF('2013-2014'!G300=0,0,'2013-2014'!D300+1)</f>
        <v>0</v>
      </c>
      <c r="E300" s="5">
        <f>'2012-2013'!E300</f>
        <v>0</v>
      </c>
      <c r="F300" s="42">
        <f ca="1">IF('Salary and Rating'!G301=1,VLOOKUP(D300,'Attrition Probabilities'!$A$5:$E$45,2,TRUE),IF('Salary and Rating'!G301=2,VLOOKUP(D300,'Attrition Probabilities'!$A$5:$E$45,3,TRUE),IF('Salary and Rating'!G301=3,VLOOKUP(D300,'Attrition Probabilities'!$A$5:$E$45,4,TRUE),IF('Salary and Rating'!G301=4,VLOOKUP(D300,'Attrition Probabilities'!$A$5:$E$45,5,TRUE),0))))</f>
        <v>0</v>
      </c>
      <c r="G300" s="5">
        <f t="shared" ca="1" si="24"/>
        <v>0</v>
      </c>
      <c r="H300" s="5">
        <f t="shared" ca="1" si="25"/>
        <v>0</v>
      </c>
      <c r="I300" s="5">
        <f ca="1">IF(E300=0,0,IF(RAND()&lt;'Demand Component Probability'!$B$4,1,0))</f>
        <v>0</v>
      </c>
      <c r="J300" s="5">
        <f ca="1">IF(E300=0,0,IF(RAND()&lt;'Demand Component Probability'!$B$6,1,0))</f>
        <v>0</v>
      </c>
      <c r="K300" s="5">
        <f ca="1">'Salary and Rating'!M301</f>
        <v>0</v>
      </c>
      <c r="L300" s="5">
        <f ca="1">IFERROR(IF(VLOOKUP(K300,Inputs!$A$20:$G$29,3,FALSE)="Stipend Award",VLOOKUP(K300,Inputs!$A$7:$G$16,3,FALSE),0),0)</f>
        <v>0</v>
      </c>
      <c r="M300" s="5">
        <f ca="1">IFERROR(IF(VLOOKUP(K300,Inputs!$A$20:$G$29,4,FALSE)="Stipend Award",VLOOKUP(K300,Inputs!$A$7:$G$16,4,FALSE),0),0)</f>
        <v>0</v>
      </c>
      <c r="N300" s="5">
        <f ca="1">IFERROR(IF(H300=1,IF(VLOOKUP(K300,Inputs!$A$20:$G$29,5,FALSE)="Stipend Award",VLOOKUP(K300,Inputs!$A$7:$G$16,5,FALSE),0),0),0)</f>
        <v>0</v>
      </c>
      <c r="O300" s="5">
        <f ca="1">IFERROR(IF(I300=1,IF(VLOOKUP(K300,Inputs!$A$20:$G$29,6,FALSE)="Stipend Award",VLOOKUP(K300,Inputs!$A$7:$G$16,6,FALSE),0),0),0)</f>
        <v>0</v>
      </c>
      <c r="P300" s="5">
        <f ca="1">IFERROR(IF(J300=1,IF(VLOOKUP(K300,Inputs!$A$20:$G$29,7,FALSE)="Stipend Award",VLOOKUP(K300,Inputs!$A$7:$G$16,7,FALSE),0),0),0)</f>
        <v>0</v>
      </c>
      <c r="Q300" s="5">
        <f ca="1">IFERROR(IF(VLOOKUP(K300,Inputs!$A$20:$G$29,3,FALSE)="Base Increase",VLOOKUP(K300,Inputs!$A$7:$G$16,3,FALSE),0),0)</f>
        <v>0</v>
      </c>
      <c r="R300" s="5">
        <f ca="1">IFERROR(IF(VLOOKUP(K300,Inputs!$A$20:$G$29,4,FALSE)="Base Increase",VLOOKUP(K300,Inputs!$A$7:$G$16,4,FALSE),0),0)</f>
        <v>0</v>
      </c>
      <c r="S300" s="5">
        <f ca="1">IFERROR(IF(H300=1,IF(VLOOKUP(K300,Inputs!$A$20:$G$29,5,FALSE)="Base Increase",VLOOKUP(K300,Inputs!$A$7:$G$16,5,FALSE),0),0),0)</f>
        <v>0</v>
      </c>
      <c r="T300" s="5">
        <f ca="1">IFERROR(IF(I300=1,IF(VLOOKUP(K300,Inputs!$A$20:$G$29,6,FALSE)="Base Increase",VLOOKUP(K300,Inputs!$A$7:$G$16,6,FALSE),0),0),0)</f>
        <v>0</v>
      </c>
      <c r="U300" s="5">
        <f ca="1">IFERROR(IF(J300=1,IF(VLOOKUP(K300,Inputs!$A$20:$G$29,7,FALSE)="Base Increase",VLOOKUP(K300,Inputs!$A$7:$G$16,7,FALSE),0),0),0)</f>
        <v>0</v>
      </c>
      <c r="V300" s="5">
        <f t="shared" ca="1" si="26"/>
        <v>0</v>
      </c>
      <c r="W300" s="5">
        <f t="shared" ca="1" si="27"/>
        <v>0</v>
      </c>
      <c r="X300" s="5">
        <f t="shared" ca="1" si="28"/>
        <v>0</v>
      </c>
      <c r="Y300" s="5">
        <f t="shared" ca="1" si="29"/>
        <v>0</v>
      </c>
      <c r="Z300" s="5">
        <f ca="1">IF(AND(K300&lt;=4,X300&gt;Inputs!$B$32),MAX(C300,Inputs!$B$32),X300)</f>
        <v>0</v>
      </c>
      <c r="AA300" s="5">
        <f ca="1">IF(AND(K300&lt;=4,Y300&gt;Inputs!$B$32),MAX(C300,Inputs!$B$32),Y300)</f>
        <v>0</v>
      </c>
      <c r="AB300" s="5">
        <f ca="1">IF(AND(K300&lt;=7,Z300&gt;Inputs!$B$33),MAX(C300,Inputs!$B$33),Z300)</f>
        <v>0</v>
      </c>
      <c r="AC300" s="5">
        <f ca="1">IF(Y300&gt;Inputs!$B$34,Inputs!$B$34,AA300)</f>
        <v>0</v>
      </c>
      <c r="AD300" s="5">
        <f ca="1">IF(AB300&gt;Inputs!$B$34,Inputs!$B$34,AB300)</f>
        <v>0</v>
      </c>
      <c r="AE300" s="5">
        <f ca="1">IF(AC300&gt;Inputs!$B$34,Inputs!$B$34,AC300)</f>
        <v>0</v>
      </c>
      <c r="AF300" s="11">
        <f ca="1">IF(AND(E300=1,G300=0),Inputs!$B$3,AD300)</f>
        <v>0</v>
      </c>
      <c r="AG300" s="11">
        <f ca="1">IF(AND(E300=1,G300=0),Inputs!$B$3,AE300)</f>
        <v>0</v>
      </c>
    </row>
    <row r="301" spans="1:33" x14ac:dyDescent="0.25">
      <c r="A301" s="1">
        <f>'Salary and Rating'!A302</f>
        <v>0</v>
      </c>
      <c r="B301" s="1">
        <f>'Salary and Rating'!B302</f>
        <v>0</v>
      </c>
      <c r="C301" s="13">
        <f ca="1">'2013-2014'!AF301</f>
        <v>0</v>
      </c>
      <c r="D301" s="44">
        <f ca="1">IF('2013-2014'!G301=0,0,'2013-2014'!D301+1)</f>
        <v>0</v>
      </c>
      <c r="E301" s="5">
        <f>'2012-2013'!E301</f>
        <v>0</v>
      </c>
      <c r="F301" s="42">
        <f ca="1">IF('Salary and Rating'!G302=1,VLOOKUP(D301,'Attrition Probabilities'!$A$5:$E$45,2,TRUE),IF('Salary and Rating'!G302=2,VLOOKUP(D301,'Attrition Probabilities'!$A$5:$E$45,3,TRUE),IF('Salary and Rating'!G302=3,VLOOKUP(D301,'Attrition Probabilities'!$A$5:$E$45,4,TRUE),IF('Salary and Rating'!G302=4,VLOOKUP(D301,'Attrition Probabilities'!$A$5:$E$45,5,TRUE),0))))</f>
        <v>0</v>
      </c>
      <c r="G301" s="5">
        <f t="shared" ca="1" si="24"/>
        <v>0</v>
      </c>
      <c r="H301" s="5">
        <f t="shared" ca="1" si="25"/>
        <v>0</v>
      </c>
      <c r="I301" s="5">
        <f ca="1">IF(E301=0,0,IF(RAND()&lt;'Demand Component Probability'!$B$4,1,0))</f>
        <v>0</v>
      </c>
      <c r="J301" s="5">
        <f ca="1">IF(E301=0,0,IF(RAND()&lt;'Demand Component Probability'!$B$6,1,0))</f>
        <v>0</v>
      </c>
      <c r="K301" s="5">
        <f ca="1">'Salary and Rating'!M302</f>
        <v>0</v>
      </c>
      <c r="L301" s="5">
        <f ca="1">IFERROR(IF(VLOOKUP(K301,Inputs!$A$20:$G$29,3,FALSE)="Stipend Award",VLOOKUP(K301,Inputs!$A$7:$G$16,3,FALSE),0),0)</f>
        <v>0</v>
      </c>
      <c r="M301" s="5">
        <f ca="1">IFERROR(IF(VLOOKUP(K301,Inputs!$A$20:$G$29,4,FALSE)="Stipend Award",VLOOKUP(K301,Inputs!$A$7:$G$16,4,FALSE),0),0)</f>
        <v>0</v>
      </c>
      <c r="N301" s="5">
        <f ca="1">IFERROR(IF(H301=1,IF(VLOOKUP(K301,Inputs!$A$20:$G$29,5,FALSE)="Stipend Award",VLOOKUP(K301,Inputs!$A$7:$G$16,5,FALSE),0),0),0)</f>
        <v>0</v>
      </c>
      <c r="O301" s="5">
        <f ca="1">IFERROR(IF(I301=1,IF(VLOOKUP(K301,Inputs!$A$20:$G$29,6,FALSE)="Stipend Award",VLOOKUP(K301,Inputs!$A$7:$G$16,6,FALSE),0),0),0)</f>
        <v>0</v>
      </c>
      <c r="P301" s="5">
        <f ca="1">IFERROR(IF(J301=1,IF(VLOOKUP(K301,Inputs!$A$20:$G$29,7,FALSE)="Stipend Award",VLOOKUP(K301,Inputs!$A$7:$G$16,7,FALSE),0),0),0)</f>
        <v>0</v>
      </c>
      <c r="Q301" s="5">
        <f ca="1">IFERROR(IF(VLOOKUP(K301,Inputs!$A$20:$G$29,3,FALSE)="Base Increase",VLOOKUP(K301,Inputs!$A$7:$G$16,3,FALSE),0),0)</f>
        <v>0</v>
      </c>
      <c r="R301" s="5">
        <f ca="1">IFERROR(IF(VLOOKUP(K301,Inputs!$A$20:$G$29,4,FALSE)="Base Increase",VLOOKUP(K301,Inputs!$A$7:$G$16,4,FALSE),0),0)</f>
        <v>0</v>
      </c>
      <c r="S301" s="5">
        <f ca="1">IFERROR(IF(H301=1,IF(VLOOKUP(K301,Inputs!$A$20:$G$29,5,FALSE)="Base Increase",VLOOKUP(K301,Inputs!$A$7:$G$16,5,FALSE),0),0),0)</f>
        <v>0</v>
      </c>
      <c r="T301" s="5">
        <f ca="1">IFERROR(IF(I301=1,IF(VLOOKUP(K301,Inputs!$A$20:$G$29,6,FALSE)="Base Increase",VLOOKUP(K301,Inputs!$A$7:$G$16,6,FALSE),0),0),0)</f>
        <v>0</v>
      </c>
      <c r="U301" s="5">
        <f ca="1">IFERROR(IF(J301=1,IF(VLOOKUP(K301,Inputs!$A$20:$G$29,7,FALSE)="Base Increase",VLOOKUP(K301,Inputs!$A$7:$G$16,7,FALSE),0),0),0)</f>
        <v>0</v>
      </c>
      <c r="V301" s="5">
        <f t="shared" ca="1" si="26"/>
        <v>0</v>
      </c>
      <c r="W301" s="5">
        <f t="shared" ca="1" si="27"/>
        <v>0</v>
      </c>
      <c r="X301" s="5">
        <f t="shared" ca="1" si="28"/>
        <v>0</v>
      </c>
      <c r="Y301" s="5">
        <f t="shared" ca="1" si="29"/>
        <v>0</v>
      </c>
      <c r="Z301" s="5">
        <f ca="1">IF(AND(K301&lt;=4,X301&gt;Inputs!$B$32),MAX(C301,Inputs!$B$32),X301)</f>
        <v>0</v>
      </c>
      <c r="AA301" s="5">
        <f ca="1">IF(AND(K301&lt;=4,Y301&gt;Inputs!$B$32),MAX(C301,Inputs!$B$32),Y301)</f>
        <v>0</v>
      </c>
      <c r="AB301" s="5">
        <f ca="1">IF(AND(K301&lt;=7,Z301&gt;Inputs!$B$33),MAX(C301,Inputs!$B$33),Z301)</f>
        <v>0</v>
      </c>
      <c r="AC301" s="5">
        <f ca="1">IF(Y301&gt;Inputs!$B$34,Inputs!$B$34,AA301)</f>
        <v>0</v>
      </c>
      <c r="AD301" s="5">
        <f ca="1">IF(AB301&gt;Inputs!$B$34,Inputs!$B$34,AB301)</f>
        <v>0</v>
      </c>
      <c r="AE301" s="5">
        <f ca="1">IF(AC301&gt;Inputs!$B$34,Inputs!$B$34,AC301)</f>
        <v>0</v>
      </c>
      <c r="AF301" s="11">
        <f ca="1">IF(AND(E301=1,G301=0),Inputs!$B$3,AD301)</f>
        <v>0</v>
      </c>
      <c r="AG301" s="11">
        <f ca="1">IF(AND(E301=1,G301=0),Inputs!$B$3,AE301)</f>
        <v>0</v>
      </c>
    </row>
    <row r="302" spans="1:33" x14ac:dyDescent="0.25">
      <c r="A302" s="1">
        <f>'Salary and Rating'!A303</f>
        <v>0</v>
      </c>
      <c r="B302" s="1">
        <f>'Salary and Rating'!B303</f>
        <v>0</v>
      </c>
      <c r="C302" s="13">
        <f ca="1">'2013-2014'!AF302</f>
        <v>0</v>
      </c>
      <c r="D302" s="44">
        <f ca="1">IF('2013-2014'!G302=0,0,'2013-2014'!D302+1)</f>
        <v>0</v>
      </c>
      <c r="E302" s="5">
        <f>'2012-2013'!E302</f>
        <v>0</v>
      </c>
      <c r="F302" s="42">
        <f ca="1">IF('Salary and Rating'!G303=1,VLOOKUP(D302,'Attrition Probabilities'!$A$5:$E$45,2,TRUE),IF('Salary and Rating'!G303=2,VLOOKUP(D302,'Attrition Probabilities'!$A$5:$E$45,3,TRUE),IF('Salary and Rating'!G303=3,VLOOKUP(D302,'Attrition Probabilities'!$A$5:$E$45,4,TRUE),IF('Salary and Rating'!G303=4,VLOOKUP(D302,'Attrition Probabilities'!$A$5:$E$45,5,TRUE),0))))</f>
        <v>0</v>
      </c>
      <c r="G302" s="5">
        <f t="shared" ca="1" si="24"/>
        <v>0</v>
      </c>
      <c r="H302" s="5">
        <f t="shared" ca="1" si="25"/>
        <v>0</v>
      </c>
      <c r="I302" s="5">
        <f ca="1">IF(E302=0,0,IF(RAND()&lt;'Demand Component Probability'!$B$4,1,0))</f>
        <v>0</v>
      </c>
      <c r="J302" s="5">
        <f ca="1">IF(E302=0,0,IF(RAND()&lt;'Demand Component Probability'!$B$6,1,0))</f>
        <v>0</v>
      </c>
      <c r="K302" s="5">
        <f ca="1">'Salary and Rating'!M303</f>
        <v>0</v>
      </c>
      <c r="L302" s="5">
        <f ca="1">IFERROR(IF(VLOOKUP(K302,Inputs!$A$20:$G$29,3,FALSE)="Stipend Award",VLOOKUP(K302,Inputs!$A$7:$G$16,3,FALSE),0),0)</f>
        <v>0</v>
      </c>
      <c r="M302" s="5">
        <f ca="1">IFERROR(IF(VLOOKUP(K302,Inputs!$A$20:$G$29,4,FALSE)="Stipend Award",VLOOKUP(K302,Inputs!$A$7:$G$16,4,FALSE),0),0)</f>
        <v>0</v>
      </c>
      <c r="N302" s="5">
        <f ca="1">IFERROR(IF(H302=1,IF(VLOOKUP(K302,Inputs!$A$20:$G$29,5,FALSE)="Stipend Award",VLOOKUP(K302,Inputs!$A$7:$G$16,5,FALSE),0),0),0)</f>
        <v>0</v>
      </c>
      <c r="O302" s="5">
        <f ca="1">IFERROR(IF(I302=1,IF(VLOOKUP(K302,Inputs!$A$20:$G$29,6,FALSE)="Stipend Award",VLOOKUP(K302,Inputs!$A$7:$G$16,6,FALSE),0),0),0)</f>
        <v>0</v>
      </c>
      <c r="P302" s="5">
        <f ca="1">IFERROR(IF(J302=1,IF(VLOOKUP(K302,Inputs!$A$20:$G$29,7,FALSE)="Stipend Award",VLOOKUP(K302,Inputs!$A$7:$G$16,7,FALSE),0),0),0)</f>
        <v>0</v>
      </c>
      <c r="Q302" s="5">
        <f ca="1">IFERROR(IF(VLOOKUP(K302,Inputs!$A$20:$G$29,3,FALSE)="Base Increase",VLOOKUP(K302,Inputs!$A$7:$G$16,3,FALSE),0),0)</f>
        <v>0</v>
      </c>
      <c r="R302" s="5">
        <f ca="1">IFERROR(IF(VLOOKUP(K302,Inputs!$A$20:$G$29,4,FALSE)="Base Increase",VLOOKUP(K302,Inputs!$A$7:$G$16,4,FALSE),0),0)</f>
        <v>0</v>
      </c>
      <c r="S302" s="5">
        <f ca="1">IFERROR(IF(H302=1,IF(VLOOKUP(K302,Inputs!$A$20:$G$29,5,FALSE)="Base Increase",VLOOKUP(K302,Inputs!$A$7:$G$16,5,FALSE),0),0),0)</f>
        <v>0</v>
      </c>
      <c r="T302" s="5">
        <f ca="1">IFERROR(IF(I302=1,IF(VLOOKUP(K302,Inputs!$A$20:$G$29,6,FALSE)="Base Increase",VLOOKUP(K302,Inputs!$A$7:$G$16,6,FALSE),0),0),0)</f>
        <v>0</v>
      </c>
      <c r="U302" s="5">
        <f ca="1">IFERROR(IF(J302=1,IF(VLOOKUP(K302,Inputs!$A$20:$G$29,7,FALSE)="Base Increase",VLOOKUP(K302,Inputs!$A$7:$G$16,7,FALSE),0),0),0)</f>
        <v>0</v>
      </c>
      <c r="V302" s="5">
        <f t="shared" ca="1" si="26"/>
        <v>0</v>
      </c>
      <c r="W302" s="5">
        <f t="shared" ca="1" si="27"/>
        <v>0</v>
      </c>
      <c r="X302" s="5">
        <f t="shared" ca="1" si="28"/>
        <v>0</v>
      </c>
      <c r="Y302" s="5">
        <f t="shared" ca="1" si="29"/>
        <v>0</v>
      </c>
      <c r="Z302" s="5">
        <f ca="1">IF(AND(K302&lt;=4,X302&gt;Inputs!$B$32),MAX(C302,Inputs!$B$32),X302)</f>
        <v>0</v>
      </c>
      <c r="AA302" s="5">
        <f ca="1">IF(AND(K302&lt;=4,Y302&gt;Inputs!$B$32),MAX(C302,Inputs!$B$32),Y302)</f>
        <v>0</v>
      </c>
      <c r="AB302" s="5">
        <f ca="1">IF(AND(K302&lt;=7,Z302&gt;Inputs!$B$33),MAX(C302,Inputs!$B$33),Z302)</f>
        <v>0</v>
      </c>
      <c r="AC302" s="5">
        <f ca="1">IF(Y302&gt;Inputs!$B$34,Inputs!$B$34,AA302)</f>
        <v>0</v>
      </c>
      <c r="AD302" s="5">
        <f ca="1">IF(AB302&gt;Inputs!$B$34,Inputs!$B$34,AB302)</f>
        <v>0</v>
      </c>
      <c r="AE302" s="5">
        <f ca="1">IF(AC302&gt;Inputs!$B$34,Inputs!$B$34,AC302)</f>
        <v>0</v>
      </c>
      <c r="AF302" s="11">
        <f ca="1">IF(AND(E302=1,G302=0),Inputs!$B$3,AD302)</f>
        <v>0</v>
      </c>
      <c r="AG302" s="11">
        <f ca="1">IF(AND(E302=1,G302=0),Inputs!$B$3,AE302)</f>
        <v>0</v>
      </c>
    </row>
    <row r="303" spans="1:33" x14ac:dyDescent="0.25">
      <c r="A303" s="1">
        <f>'Salary and Rating'!A304</f>
        <v>0</v>
      </c>
      <c r="B303" s="1">
        <f>'Salary and Rating'!B304</f>
        <v>0</v>
      </c>
      <c r="C303" s="13">
        <f ca="1">'2013-2014'!AF303</f>
        <v>0</v>
      </c>
      <c r="D303" s="44">
        <f ca="1">IF('2013-2014'!G303=0,0,'2013-2014'!D303+1)</f>
        <v>0</v>
      </c>
      <c r="E303" s="5">
        <f>'2012-2013'!E303</f>
        <v>0</v>
      </c>
      <c r="F303" s="42">
        <f ca="1">IF('Salary and Rating'!G304=1,VLOOKUP(D303,'Attrition Probabilities'!$A$5:$E$45,2,TRUE),IF('Salary and Rating'!G304=2,VLOOKUP(D303,'Attrition Probabilities'!$A$5:$E$45,3,TRUE),IF('Salary and Rating'!G304=3,VLOOKUP(D303,'Attrition Probabilities'!$A$5:$E$45,4,TRUE),IF('Salary and Rating'!G304=4,VLOOKUP(D303,'Attrition Probabilities'!$A$5:$E$45,5,TRUE),0))))</f>
        <v>0</v>
      </c>
      <c r="G303" s="5">
        <f t="shared" ca="1" si="24"/>
        <v>0</v>
      </c>
      <c r="H303" s="5">
        <f t="shared" ca="1" si="25"/>
        <v>0</v>
      </c>
      <c r="I303" s="5">
        <f ca="1">IF(E303=0,0,IF(RAND()&lt;'Demand Component Probability'!$B$4,1,0))</f>
        <v>0</v>
      </c>
      <c r="J303" s="5">
        <f ca="1">IF(E303=0,0,IF(RAND()&lt;'Demand Component Probability'!$B$6,1,0))</f>
        <v>0</v>
      </c>
      <c r="K303" s="5">
        <f ca="1">'Salary and Rating'!M304</f>
        <v>0</v>
      </c>
      <c r="L303" s="5">
        <f ca="1">IFERROR(IF(VLOOKUP(K303,Inputs!$A$20:$G$29,3,FALSE)="Stipend Award",VLOOKUP(K303,Inputs!$A$7:$G$16,3,FALSE),0),0)</f>
        <v>0</v>
      </c>
      <c r="M303" s="5">
        <f ca="1">IFERROR(IF(VLOOKUP(K303,Inputs!$A$20:$G$29,4,FALSE)="Stipend Award",VLOOKUP(K303,Inputs!$A$7:$G$16,4,FALSE),0),0)</f>
        <v>0</v>
      </c>
      <c r="N303" s="5">
        <f ca="1">IFERROR(IF(H303=1,IF(VLOOKUP(K303,Inputs!$A$20:$G$29,5,FALSE)="Stipend Award",VLOOKUP(K303,Inputs!$A$7:$G$16,5,FALSE),0),0),0)</f>
        <v>0</v>
      </c>
      <c r="O303" s="5">
        <f ca="1">IFERROR(IF(I303=1,IF(VLOOKUP(K303,Inputs!$A$20:$G$29,6,FALSE)="Stipend Award",VLOOKUP(K303,Inputs!$A$7:$G$16,6,FALSE),0),0),0)</f>
        <v>0</v>
      </c>
      <c r="P303" s="5">
        <f ca="1">IFERROR(IF(J303=1,IF(VLOOKUP(K303,Inputs!$A$20:$G$29,7,FALSE)="Stipend Award",VLOOKUP(K303,Inputs!$A$7:$G$16,7,FALSE),0),0),0)</f>
        <v>0</v>
      </c>
      <c r="Q303" s="5">
        <f ca="1">IFERROR(IF(VLOOKUP(K303,Inputs!$A$20:$G$29,3,FALSE)="Base Increase",VLOOKUP(K303,Inputs!$A$7:$G$16,3,FALSE),0),0)</f>
        <v>0</v>
      </c>
      <c r="R303" s="5">
        <f ca="1">IFERROR(IF(VLOOKUP(K303,Inputs!$A$20:$G$29,4,FALSE)="Base Increase",VLOOKUP(K303,Inputs!$A$7:$G$16,4,FALSE),0),0)</f>
        <v>0</v>
      </c>
      <c r="S303" s="5">
        <f ca="1">IFERROR(IF(H303=1,IF(VLOOKUP(K303,Inputs!$A$20:$G$29,5,FALSE)="Base Increase",VLOOKUP(K303,Inputs!$A$7:$G$16,5,FALSE),0),0),0)</f>
        <v>0</v>
      </c>
      <c r="T303" s="5">
        <f ca="1">IFERROR(IF(I303=1,IF(VLOOKUP(K303,Inputs!$A$20:$G$29,6,FALSE)="Base Increase",VLOOKUP(K303,Inputs!$A$7:$G$16,6,FALSE),0),0),0)</f>
        <v>0</v>
      </c>
      <c r="U303" s="5">
        <f ca="1">IFERROR(IF(J303=1,IF(VLOOKUP(K303,Inputs!$A$20:$G$29,7,FALSE)="Base Increase",VLOOKUP(K303,Inputs!$A$7:$G$16,7,FALSE),0),0),0)</f>
        <v>0</v>
      </c>
      <c r="V303" s="5">
        <f t="shared" ca="1" si="26"/>
        <v>0</v>
      </c>
      <c r="W303" s="5">
        <f t="shared" ca="1" si="27"/>
        <v>0</v>
      </c>
      <c r="X303" s="5">
        <f t="shared" ca="1" si="28"/>
        <v>0</v>
      </c>
      <c r="Y303" s="5">
        <f t="shared" ca="1" si="29"/>
        <v>0</v>
      </c>
      <c r="Z303" s="5">
        <f ca="1">IF(AND(K303&lt;=4,X303&gt;Inputs!$B$32),MAX(C303,Inputs!$B$32),X303)</f>
        <v>0</v>
      </c>
      <c r="AA303" s="5">
        <f ca="1">IF(AND(K303&lt;=4,Y303&gt;Inputs!$B$32),MAX(C303,Inputs!$B$32),Y303)</f>
        <v>0</v>
      </c>
      <c r="AB303" s="5">
        <f ca="1">IF(AND(K303&lt;=7,Z303&gt;Inputs!$B$33),MAX(C303,Inputs!$B$33),Z303)</f>
        <v>0</v>
      </c>
      <c r="AC303" s="5">
        <f ca="1">IF(Y303&gt;Inputs!$B$34,Inputs!$B$34,AA303)</f>
        <v>0</v>
      </c>
      <c r="AD303" s="5">
        <f ca="1">IF(AB303&gt;Inputs!$B$34,Inputs!$B$34,AB303)</f>
        <v>0</v>
      </c>
      <c r="AE303" s="5">
        <f ca="1">IF(AC303&gt;Inputs!$B$34,Inputs!$B$34,AC303)</f>
        <v>0</v>
      </c>
      <c r="AF303" s="11">
        <f ca="1">IF(AND(E303=1,G303=0),Inputs!$B$3,AD303)</f>
        <v>0</v>
      </c>
      <c r="AG303" s="11">
        <f ca="1">IF(AND(E303=1,G303=0),Inputs!$B$3,AE303)</f>
        <v>0</v>
      </c>
    </row>
    <row r="304" spans="1:33" x14ac:dyDescent="0.25">
      <c r="C304" s="7"/>
      <c r="D304" s="7"/>
    </row>
    <row r="305" spans="3:4" x14ac:dyDescent="0.25">
      <c r="C305" s="7"/>
      <c r="D305" s="7"/>
    </row>
    <row r="306" spans="3:4" x14ac:dyDescent="0.25">
      <c r="C306" s="7"/>
      <c r="D306" s="7"/>
    </row>
    <row r="307" spans="3:4" x14ac:dyDescent="0.25">
      <c r="C307" s="7"/>
      <c r="D307" s="7"/>
    </row>
    <row r="308" spans="3:4" x14ac:dyDescent="0.25">
      <c r="C308" s="7"/>
      <c r="D308" s="7"/>
    </row>
    <row r="309" spans="3:4" x14ac:dyDescent="0.25">
      <c r="C309" s="7"/>
      <c r="D309" s="7"/>
    </row>
    <row r="310" spans="3:4" x14ac:dyDescent="0.25">
      <c r="C310" s="7"/>
      <c r="D310" s="7"/>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04"/>
  <sheetViews>
    <sheetView showGridLines="0" workbookViewId="0">
      <selection activeCell="W5" sqref="W5"/>
    </sheetView>
  </sheetViews>
  <sheetFormatPr defaultRowHeight="15" x14ac:dyDescent="0.25"/>
  <cols>
    <col min="1" max="1" width="20.7109375" bestFit="1" customWidth="1"/>
    <col min="2" max="2" width="16.42578125" bestFit="1" customWidth="1"/>
    <col min="3" max="3" width="12.85546875" bestFit="1" customWidth="1"/>
    <col min="4" max="4" width="10.85546875" bestFit="1" customWidth="1"/>
    <col min="5" max="5" width="9.85546875" bestFit="1" customWidth="1"/>
    <col min="6" max="6" width="3" customWidth="1"/>
    <col min="7" max="8" width="3" bestFit="1" customWidth="1"/>
    <col min="9" max="16" width="7.5703125" bestFit="1" customWidth="1"/>
    <col min="18" max="18" width="14.28515625" customWidth="1"/>
  </cols>
  <sheetData>
    <row r="1" spans="1:19" x14ac:dyDescent="0.25">
      <c r="A1" s="2" t="s">
        <v>79</v>
      </c>
    </row>
    <row r="3" spans="1:19" x14ac:dyDescent="0.25">
      <c r="A3" s="57" t="s">
        <v>17</v>
      </c>
      <c r="B3" s="57" t="s">
        <v>18</v>
      </c>
      <c r="C3" s="57" t="s">
        <v>68</v>
      </c>
      <c r="D3" s="57"/>
      <c r="E3" s="57"/>
      <c r="F3" s="57" t="s">
        <v>40</v>
      </c>
      <c r="G3" s="57"/>
      <c r="H3" s="57"/>
      <c r="I3" s="57" t="s">
        <v>66</v>
      </c>
      <c r="J3" s="57"/>
      <c r="K3" s="57"/>
      <c r="L3" s="57"/>
      <c r="M3" s="57" t="s">
        <v>67</v>
      </c>
      <c r="N3" s="57"/>
      <c r="O3" s="57"/>
      <c r="P3" s="57"/>
    </row>
    <row r="4" spans="1:19" x14ac:dyDescent="0.25">
      <c r="A4" s="57"/>
      <c r="B4" s="57"/>
      <c r="C4" s="8" t="s">
        <v>20</v>
      </c>
      <c r="D4" s="8" t="s">
        <v>21</v>
      </c>
      <c r="E4" s="8" t="s">
        <v>22</v>
      </c>
      <c r="F4" s="8" t="s">
        <v>21</v>
      </c>
      <c r="G4" s="8" t="s">
        <v>22</v>
      </c>
      <c r="H4" s="8" t="s">
        <v>23</v>
      </c>
      <c r="I4" s="8" t="s">
        <v>20</v>
      </c>
      <c r="J4" s="8" t="s">
        <v>21</v>
      </c>
      <c r="K4" s="8" t="s">
        <v>22</v>
      </c>
      <c r="L4" s="8" t="s">
        <v>23</v>
      </c>
      <c r="M4" s="8" t="s">
        <v>20</v>
      </c>
      <c r="N4" s="8" t="s">
        <v>21</v>
      </c>
      <c r="O4" s="8" t="s">
        <v>22</v>
      </c>
      <c r="P4" s="8" t="s">
        <v>23</v>
      </c>
    </row>
    <row r="5" spans="1:19" x14ac:dyDescent="0.25">
      <c r="A5" s="1">
        <f>'Salary and Rating'!A5</f>
        <v>1</v>
      </c>
      <c r="B5" s="5" t="str">
        <f>'Salary and Rating'!B5</f>
        <v>Teacher 1</v>
      </c>
      <c r="C5" s="5">
        <f>'Salary and Rating'!E5</f>
        <v>2</v>
      </c>
      <c r="D5" s="5">
        <f ca="1">'Salary and Rating'!F5</f>
        <v>2</v>
      </c>
      <c r="E5" s="5">
        <f ca="1">'Salary and Rating'!G5</f>
        <v>2</v>
      </c>
      <c r="F5" s="1">
        <f>'Salary and Rating'!K5</f>
        <v>2</v>
      </c>
      <c r="G5" s="1">
        <f ca="1">'Salary and Rating'!L5</f>
        <v>3</v>
      </c>
      <c r="H5" s="1">
        <f ca="1">'Salary and Rating'!M5</f>
        <v>4</v>
      </c>
      <c r="I5" s="13">
        <f>IF('2012-2013'!E4=0,0,'2012-2013'!C4)</f>
        <v>46100</v>
      </c>
      <c r="J5" s="13">
        <f ca="1">IF('2013-2014'!E4=0,0,'2012-2013'!AF4)</f>
        <v>46100</v>
      </c>
      <c r="K5" s="13">
        <f ca="1">IF('2014-2015'!E4=0,0,'2013-2014'!AF4)</f>
        <v>46100</v>
      </c>
      <c r="L5" s="13">
        <f ca="1">IF('2014-2015'!G4=0,0,'2014-2015'!AF4)</f>
        <v>46100</v>
      </c>
      <c r="M5" s="13">
        <f>IF('2012-2013'!E4=0,0,'2012-2013'!C4)</f>
        <v>46100</v>
      </c>
      <c r="N5" s="13">
        <f ca="1">IF('2013-2014'!E4=0,0,'2012-2013'!AG4)</f>
        <v>46200</v>
      </c>
      <c r="O5" s="13">
        <f ca="1">IF('2014-2015'!E4=0,0,'2013-2014'!AG4)</f>
        <v>46200</v>
      </c>
      <c r="P5" s="13">
        <f ca="1">IF('2014-2015'!G4=0,0,'2014-2015'!AG4)</f>
        <v>46250</v>
      </c>
    </row>
    <row r="6" spans="1:19" x14ac:dyDescent="0.25">
      <c r="A6" s="1">
        <f>'Salary and Rating'!A6</f>
        <v>2</v>
      </c>
      <c r="B6" s="5" t="str">
        <f>'Salary and Rating'!B6</f>
        <v>Teacher 2</v>
      </c>
      <c r="C6" s="5">
        <f>'Salary and Rating'!E6</f>
        <v>3</v>
      </c>
      <c r="D6" s="5">
        <f ca="1">'Salary and Rating'!F6</f>
        <v>3</v>
      </c>
      <c r="E6" s="5">
        <f ca="1">'Salary and Rating'!G6</f>
        <v>3</v>
      </c>
      <c r="F6" s="1">
        <f>'Salary and Rating'!K6</f>
        <v>5</v>
      </c>
      <c r="G6" s="1">
        <f ca="1">'Salary and Rating'!L6</f>
        <v>6</v>
      </c>
      <c r="H6" s="1">
        <f ca="1">'Salary and Rating'!M6</f>
        <v>7</v>
      </c>
      <c r="I6" s="13">
        <f>IF('2012-2013'!E5=0,0,'2012-2013'!C5)</f>
        <v>47134</v>
      </c>
      <c r="J6" s="13">
        <f ca="1">IF('2013-2014'!E5=0,0,'2012-2013'!AF5)</f>
        <v>47434</v>
      </c>
      <c r="K6" s="13">
        <f ca="1">IF('2014-2015'!E5=0,0,'2013-2014'!AF5)</f>
        <v>47884</v>
      </c>
      <c r="L6" s="13">
        <f ca="1">IF('2014-2015'!G5=0,0,'2014-2015'!AF5)</f>
        <v>48484</v>
      </c>
      <c r="M6" s="13">
        <f>IF('2012-2013'!E5=0,0,'2012-2013'!C5)</f>
        <v>47134</v>
      </c>
      <c r="N6" s="13">
        <f ca="1">IF('2013-2014'!E5=0,0,'2012-2013'!AG5)</f>
        <v>47534</v>
      </c>
      <c r="O6" s="13">
        <f ca="1">IF('2014-2015'!E5=0,0,'2013-2014'!AG5)</f>
        <v>47884</v>
      </c>
      <c r="P6" s="13">
        <f ca="1">IF('2014-2015'!G5=0,0,'2014-2015'!AG5)</f>
        <v>48684</v>
      </c>
    </row>
    <row r="7" spans="1:19" x14ac:dyDescent="0.25">
      <c r="A7" s="1">
        <f>'Salary and Rating'!A7</f>
        <v>3</v>
      </c>
      <c r="B7" s="5" t="str">
        <f>'Salary and Rating'!B7</f>
        <v>Teacher 3</v>
      </c>
      <c r="C7" s="5">
        <f>'Salary and Rating'!E7</f>
        <v>4</v>
      </c>
      <c r="D7" s="5">
        <f ca="1">'Salary and Rating'!F7</f>
        <v>4</v>
      </c>
      <c r="E7" s="5">
        <f ca="1">'Salary and Rating'!G7</f>
        <v>4</v>
      </c>
      <c r="F7" s="1">
        <f>'Salary and Rating'!K7</f>
        <v>8</v>
      </c>
      <c r="G7" s="1">
        <f ca="1">'Salary and Rating'!L7</f>
        <v>9</v>
      </c>
      <c r="H7" s="1">
        <f ca="1">'Salary and Rating'!M7</f>
        <v>10</v>
      </c>
      <c r="I7" s="13">
        <f>IF('2012-2013'!E6=0,0,'2012-2013'!C6)</f>
        <v>48094</v>
      </c>
      <c r="J7" s="13">
        <f ca="1">IF('2013-2014'!E6=0,0,'2012-2013'!AF6)</f>
        <v>48694</v>
      </c>
      <c r="K7" s="13">
        <f ca="1">IF('2014-2015'!E6=0,0,'2013-2014'!AF6)</f>
        <v>49444</v>
      </c>
      <c r="L7" s="13">
        <f ca="1">IF('2014-2015'!G6=0,0,'2014-2015'!AF6)</f>
        <v>50344</v>
      </c>
      <c r="M7" s="13">
        <f>IF('2012-2013'!E6=0,0,'2012-2013'!C6)</f>
        <v>48094</v>
      </c>
      <c r="N7" s="13">
        <f ca="1">IF('2013-2014'!E6=0,0,'2012-2013'!AG6)</f>
        <v>48694</v>
      </c>
      <c r="O7" s="13">
        <f ca="1">IF('2014-2015'!E6=0,0,'2013-2014'!AG6)</f>
        <v>49444</v>
      </c>
      <c r="P7" s="13">
        <f ca="1">IF('2014-2015'!G6=0,0,'2014-2015'!AG6)</f>
        <v>50644</v>
      </c>
    </row>
    <row r="8" spans="1:19" x14ac:dyDescent="0.25">
      <c r="A8" s="1">
        <f>'Salary and Rating'!A8</f>
        <v>4</v>
      </c>
      <c r="B8" s="5" t="str">
        <f>'Salary and Rating'!B8</f>
        <v>Teacher 4</v>
      </c>
      <c r="C8" s="5">
        <f>'Salary and Rating'!E8</f>
        <v>3</v>
      </c>
      <c r="D8" s="5">
        <f ca="1">'Salary and Rating'!F8</f>
        <v>3</v>
      </c>
      <c r="E8" s="5">
        <f ca="1">'Salary and Rating'!G8</f>
        <v>4</v>
      </c>
      <c r="F8" s="1">
        <f>'Salary and Rating'!K8</f>
        <v>5</v>
      </c>
      <c r="G8" s="1">
        <f ca="1">'Salary and Rating'!L8</f>
        <v>6</v>
      </c>
      <c r="H8" s="1">
        <f ca="1">'Salary and Rating'!M8</f>
        <v>8</v>
      </c>
      <c r="I8" s="13">
        <f>IF('2012-2013'!E7=0,0,'2012-2013'!C7)</f>
        <v>50974</v>
      </c>
      <c r="J8" s="13">
        <f ca="1">IF('2013-2014'!E7=0,0,'2012-2013'!AF7)</f>
        <v>51274</v>
      </c>
      <c r="K8" s="13">
        <f ca="1">IF('2014-2015'!E7=0,0,'2013-2014'!AF7)</f>
        <v>51724</v>
      </c>
      <c r="L8" s="13">
        <f ca="1">IF('2014-2015'!G7=0,0,'2014-2015'!AF7)</f>
        <v>52324</v>
      </c>
      <c r="M8" s="13">
        <f>IF('2012-2013'!E7=0,0,'2012-2013'!C7)</f>
        <v>50974</v>
      </c>
      <c r="N8" s="13">
        <f ca="1">IF('2013-2014'!E7=0,0,'2012-2013'!AG7)</f>
        <v>51274</v>
      </c>
      <c r="O8" s="13">
        <f ca="1">IF('2014-2015'!E7=0,0,'2013-2014'!AG7)</f>
        <v>51874</v>
      </c>
      <c r="P8" s="13">
        <f ca="1">IF('2014-2015'!G7=0,0,'2014-2015'!AG7)</f>
        <v>52524</v>
      </c>
    </row>
    <row r="9" spans="1:19" x14ac:dyDescent="0.25">
      <c r="A9" s="1">
        <f>'Salary and Rating'!A9</f>
        <v>5</v>
      </c>
      <c r="B9" s="5" t="str">
        <f>'Salary and Rating'!B9</f>
        <v>Teacher 5</v>
      </c>
      <c r="C9" s="5">
        <f>'Salary and Rating'!E9</f>
        <v>3</v>
      </c>
      <c r="D9" s="5">
        <f ca="1">'Salary and Rating'!F9</f>
        <v>3</v>
      </c>
      <c r="E9" s="5">
        <f ca="1">'Salary and Rating'!G9</f>
        <v>3</v>
      </c>
      <c r="F9" s="1">
        <f>'Salary and Rating'!K9</f>
        <v>5</v>
      </c>
      <c r="G9" s="1">
        <f ca="1">'Salary and Rating'!L9</f>
        <v>6</v>
      </c>
      <c r="H9" s="1">
        <f ca="1">'Salary and Rating'!M9</f>
        <v>7</v>
      </c>
      <c r="I9" s="13">
        <f>IF('2012-2013'!E8=0,0,'2012-2013'!C8)</f>
        <v>51454</v>
      </c>
      <c r="J9" s="13">
        <f ca="1">IF('2013-2014'!E8=0,0,'2012-2013'!AF8)</f>
        <v>51754</v>
      </c>
      <c r="K9" s="13">
        <f ca="1">IF('2014-2015'!E8=0,0,'2013-2014'!AF8)</f>
        <v>52204</v>
      </c>
      <c r="L9" s="13">
        <f ca="1">IF('2014-2015'!G8=0,0,'2014-2015'!AF8)</f>
        <v>52804</v>
      </c>
      <c r="M9" s="13">
        <f>IF('2012-2013'!E8=0,0,'2012-2013'!C8)</f>
        <v>51454</v>
      </c>
      <c r="N9" s="13">
        <f ca="1">IF('2013-2014'!E8=0,0,'2012-2013'!AG8)</f>
        <v>51754</v>
      </c>
      <c r="O9" s="13">
        <f ca="1">IF('2014-2015'!E8=0,0,'2013-2014'!AG8)</f>
        <v>52204</v>
      </c>
      <c r="P9" s="13">
        <f ca="1">IF('2014-2015'!G8=0,0,'2014-2015'!AG8)</f>
        <v>53004</v>
      </c>
    </row>
    <row r="10" spans="1:19" x14ac:dyDescent="0.25">
      <c r="A10" s="1">
        <f>'Salary and Rating'!A10</f>
        <v>6</v>
      </c>
      <c r="B10" s="5" t="str">
        <f>'Salary and Rating'!B10</f>
        <v>Teacher 6</v>
      </c>
      <c r="C10" s="5">
        <f>'Salary and Rating'!E10</f>
        <v>3</v>
      </c>
      <c r="D10" s="5">
        <f ca="1">'Salary and Rating'!F10</f>
        <v>3</v>
      </c>
      <c r="E10" s="5">
        <f ca="1">'Salary and Rating'!G10</f>
        <v>3</v>
      </c>
      <c r="F10" s="1">
        <f>'Salary and Rating'!K10</f>
        <v>5</v>
      </c>
      <c r="G10" s="1">
        <f ca="1">'Salary and Rating'!L10</f>
        <v>6</v>
      </c>
      <c r="H10" s="1">
        <f ca="1">'Salary and Rating'!M10</f>
        <v>7</v>
      </c>
      <c r="I10" s="13">
        <f>IF('2012-2013'!E9=0,0,'2012-2013'!C9)</f>
        <v>52414</v>
      </c>
      <c r="J10" s="13">
        <f ca="1">IF('2013-2014'!E9=0,0,'2012-2013'!AF9)</f>
        <v>52714</v>
      </c>
      <c r="K10" s="13">
        <f ca="1">IF('2014-2015'!E9=0,0,'2013-2014'!AF9)</f>
        <v>53164</v>
      </c>
      <c r="L10" s="13">
        <f ca="1">IF('2014-2015'!G9=0,0,'2014-2015'!AF9)</f>
        <v>53764</v>
      </c>
      <c r="M10" s="13">
        <f>IF('2012-2013'!E9=0,0,'2012-2013'!C9)</f>
        <v>52414</v>
      </c>
      <c r="N10" s="13">
        <f ca="1">IF('2013-2014'!E9=0,0,'2012-2013'!AG9)</f>
        <v>52714</v>
      </c>
      <c r="O10" s="13">
        <f ca="1">IF('2014-2015'!E9=0,0,'2013-2014'!AG9)</f>
        <v>53164</v>
      </c>
      <c r="P10" s="13">
        <f ca="1">IF('2014-2015'!G9=0,0,'2014-2015'!AG9)</f>
        <v>53964</v>
      </c>
    </row>
    <row r="11" spans="1:19" x14ac:dyDescent="0.25">
      <c r="A11" s="1">
        <f>'Salary and Rating'!A11</f>
        <v>7</v>
      </c>
      <c r="B11" s="5" t="str">
        <f>'Salary and Rating'!B11</f>
        <v>Teacher 7</v>
      </c>
      <c r="C11" s="5">
        <f>'Salary and Rating'!E11</f>
        <v>3</v>
      </c>
      <c r="D11" s="5">
        <f ca="1">'Salary and Rating'!F11</f>
        <v>3</v>
      </c>
      <c r="E11" s="5">
        <f ca="1">'Salary and Rating'!G11</f>
        <v>4</v>
      </c>
      <c r="F11" s="1">
        <f>'Salary and Rating'!K11</f>
        <v>5</v>
      </c>
      <c r="G11" s="1">
        <f ca="1">'Salary and Rating'!L11</f>
        <v>6</v>
      </c>
      <c r="H11" s="1">
        <f ca="1">'Salary and Rating'!M11</f>
        <v>8</v>
      </c>
      <c r="I11" s="13">
        <f>IF('2012-2013'!E10=0,0,'2012-2013'!C10)</f>
        <v>53374</v>
      </c>
      <c r="J11" s="13">
        <f ca="1">IF('2013-2014'!E10=0,0,'2012-2013'!AF10)</f>
        <v>53674</v>
      </c>
      <c r="K11" s="13">
        <f ca="1">IF('2014-2015'!E10=0,0,'2013-2014'!AF10)</f>
        <v>54124</v>
      </c>
      <c r="L11" s="13">
        <f ca="1">IF('2014-2015'!G10=0,0,'2014-2015'!AF10)</f>
        <v>54724</v>
      </c>
      <c r="M11" s="13">
        <f>IF('2012-2013'!E10=0,0,'2012-2013'!C10)</f>
        <v>53374</v>
      </c>
      <c r="N11" s="13">
        <f ca="1">IF('2013-2014'!E10=0,0,'2012-2013'!AG10)</f>
        <v>53674</v>
      </c>
      <c r="O11" s="13">
        <f ca="1">IF('2014-2015'!E10=0,0,'2013-2014'!AG10)</f>
        <v>54124</v>
      </c>
      <c r="P11" s="13">
        <f ca="1">IF('2014-2015'!G10=0,0,'2014-2015'!AG10)</f>
        <v>54924</v>
      </c>
    </row>
    <row r="12" spans="1:19" x14ac:dyDescent="0.25">
      <c r="A12" s="1">
        <f>'Salary and Rating'!A12</f>
        <v>8</v>
      </c>
      <c r="B12" s="5" t="str">
        <f>'Salary and Rating'!B12</f>
        <v>Teacher 8</v>
      </c>
      <c r="C12" s="5">
        <f>'Salary and Rating'!E12</f>
        <v>1</v>
      </c>
      <c r="D12" s="5">
        <f ca="1">'Salary and Rating'!F12</f>
        <v>3</v>
      </c>
      <c r="E12" s="5">
        <f ca="1">'Salary and Rating'!G12</f>
        <v>2</v>
      </c>
      <c r="F12" s="1">
        <f>'Salary and Rating'!K12</f>
        <v>1</v>
      </c>
      <c r="G12" s="1">
        <f ca="1">'Salary and Rating'!L12</f>
        <v>5</v>
      </c>
      <c r="H12" s="1">
        <f ca="1">'Salary and Rating'!M12</f>
        <v>2</v>
      </c>
      <c r="I12" s="13">
        <f>IF('2012-2013'!E11=0,0,'2012-2013'!C11)</f>
        <v>54614</v>
      </c>
      <c r="J12" s="13">
        <f ca="1">IF('2013-2014'!E11=0,0,'2012-2013'!AF11)</f>
        <v>54614</v>
      </c>
      <c r="K12" s="13">
        <f ca="1">IF('2014-2015'!E11=0,0,'2013-2014'!AF11)</f>
        <v>54914</v>
      </c>
      <c r="L12" s="13">
        <f ca="1">IF('2014-2015'!G11=0,0,'2014-2015'!AF11)</f>
        <v>54914</v>
      </c>
      <c r="M12" s="13">
        <f>IF('2012-2013'!E11=0,0,'2012-2013'!C11)</f>
        <v>54614</v>
      </c>
      <c r="N12" s="13">
        <f ca="1">IF('2013-2014'!E11=0,0,'2012-2013'!AG11)</f>
        <v>54614</v>
      </c>
      <c r="O12" s="13">
        <f ca="1">IF('2014-2015'!E11=0,0,'2013-2014'!AG11)</f>
        <v>55014</v>
      </c>
      <c r="P12" s="13">
        <f ca="1">IF('2014-2015'!G11=0,0,'2014-2015'!AG11)</f>
        <v>54914</v>
      </c>
    </row>
    <row r="13" spans="1:19" x14ac:dyDescent="0.25">
      <c r="A13" s="1">
        <f>'Salary and Rating'!A13</f>
        <v>9</v>
      </c>
      <c r="B13" s="5" t="str">
        <f>'Salary and Rating'!B13</f>
        <v>Teacher 9</v>
      </c>
      <c r="C13" s="5">
        <f>'Salary and Rating'!E13</f>
        <v>3</v>
      </c>
      <c r="D13" s="5">
        <f ca="1">'Salary and Rating'!F13</f>
        <v>4</v>
      </c>
      <c r="E13" s="5">
        <f ca="1">'Salary and Rating'!G13</f>
        <v>3</v>
      </c>
      <c r="F13" s="1">
        <f>'Salary and Rating'!K13</f>
        <v>5</v>
      </c>
      <c r="G13" s="1">
        <f ca="1">'Salary and Rating'!L13</f>
        <v>8</v>
      </c>
      <c r="H13" s="1">
        <f ca="1">'Salary and Rating'!M13</f>
        <v>5</v>
      </c>
      <c r="I13" s="13">
        <f>IF('2012-2013'!E12=0,0,'2012-2013'!C12)</f>
        <v>55294</v>
      </c>
      <c r="J13" s="13">
        <f ca="1">IF('2013-2014'!E12=0,0,'2012-2013'!AF12)</f>
        <v>46100</v>
      </c>
      <c r="K13" s="13">
        <f ca="1">IF('2014-2015'!E12=0,0,'2013-2014'!AF12)</f>
        <v>46700</v>
      </c>
      <c r="L13" s="13">
        <f ca="1">IF('2014-2015'!G12=0,0,'2014-2015'!AF12)</f>
        <v>47000</v>
      </c>
      <c r="M13" s="13">
        <f>IF('2012-2013'!E12=0,0,'2012-2013'!C12)</f>
        <v>55294</v>
      </c>
      <c r="N13" s="13">
        <f ca="1">IF('2013-2014'!E12=0,0,'2012-2013'!AG12)</f>
        <v>46100</v>
      </c>
      <c r="O13" s="13">
        <f ca="1">IF('2014-2015'!E12=0,0,'2013-2014'!AG12)</f>
        <v>46700</v>
      </c>
      <c r="P13" s="13">
        <f ca="1">IF('2014-2015'!G12=0,0,'2014-2015'!AG12)</f>
        <v>47100</v>
      </c>
    </row>
    <row r="14" spans="1:19" x14ac:dyDescent="0.25">
      <c r="A14" s="1">
        <f>'Salary and Rating'!A14</f>
        <v>10</v>
      </c>
      <c r="B14" s="5" t="str">
        <f>'Salary and Rating'!B14</f>
        <v>Teacher 10</v>
      </c>
      <c r="C14" s="5">
        <f>'Salary and Rating'!E14</f>
        <v>4</v>
      </c>
      <c r="D14" s="5">
        <f ca="1">'Salary and Rating'!F14</f>
        <v>3</v>
      </c>
      <c r="E14" s="5">
        <f ca="1">'Salary and Rating'!G14</f>
        <v>4</v>
      </c>
      <c r="F14" s="1">
        <f>'Salary and Rating'!K14</f>
        <v>8</v>
      </c>
      <c r="G14" s="1">
        <f ca="1">'Salary and Rating'!L14</f>
        <v>5</v>
      </c>
      <c r="H14" s="1">
        <f ca="1">'Salary and Rating'!M14</f>
        <v>8</v>
      </c>
      <c r="I14" s="13">
        <f>IF('2012-2013'!E13=0,0,'2012-2013'!C13)</f>
        <v>58094</v>
      </c>
      <c r="J14" s="13">
        <f ca="1">IF('2013-2014'!E13=0,0,'2012-2013'!AF13)</f>
        <v>46100</v>
      </c>
      <c r="K14" s="13">
        <f ca="1">IF('2014-2015'!E13=0,0,'2013-2014'!AF13)</f>
        <v>46400</v>
      </c>
      <c r="L14" s="13">
        <f ca="1">IF('2014-2015'!G13=0,0,'2014-2015'!AF13)</f>
        <v>47000</v>
      </c>
      <c r="M14" s="13">
        <f>IF('2012-2013'!E13=0,0,'2012-2013'!C13)</f>
        <v>58094</v>
      </c>
      <c r="N14" s="13">
        <f ca="1">IF('2013-2014'!E13=0,0,'2012-2013'!AG13)</f>
        <v>46100</v>
      </c>
      <c r="O14" s="13">
        <f ca="1">IF('2014-2015'!E13=0,0,'2013-2014'!AG13)</f>
        <v>46400</v>
      </c>
      <c r="P14" s="13">
        <f ca="1">IF('2014-2015'!G13=0,0,'2014-2015'!AG13)</f>
        <v>47200</v>
      </c>
    </row>
    <row r="15" spans="1:19" x14ac:dyDescent="0.25">
      <c r="A15" s="1">
        <f>'Salary and Rating'!A15</f>
        <v>11</v>
      </c>
      <c r="B15" s="5">
        <f>'Salary and Rating'!B15</f>
        <v>0</v>
      </c>
      <c r="C15" s="5">
        <f>'Salary and Rating'!E15</f>
        <v>0</v>
      </c>
      <c r="D15" s="5">
        <f ca="1">'Salary and Rating'!F15</f>
        <v>0</v>
      </c>
      <c r="E15" s="5">
        <f ca="1">'Salary and Rating'!G15</f>
        <v>0</v>
      </c>
      <c r="F15" s="1">
        <f>'Salary and Rating'!K15</f>
        <v>0</v>
      </c>
      <c r="G15" s="1">
        <f ca="1">'Salary and Rating'!L15</f>
        <v>0</v>
      </c>
      <c r="H15" s="1">
        <f ca="1">'Salary and Rating'!M15</f>
        <v>0</v>
      </c>
      <c r="I15" s="13">
        <f>IF('2012-2013'!E14=0,0,'2012-2013'!C14)</f>
        <v>0</v>
      </c>
      <c r="J15" s="13">
        <f>IF('2013-2014'!E14=0,0,'2012-2013'!AF14)</f>
        <v>0</v>
      </c>
      <c r="K15" s="13">
        <f>IF('2014-2015'!E14=0,0,'2013-2014'!AF14)</f>
        <v>0</v>
      </c>
      <c r="L15" s="13">
        <f ca="1">IF('2014-2015'!G14=0,0,'2014-2015'!AF14)</f>
        <v>0</v>
      </c>
      <c r="M15" s="13">
        <f>IF('2012-2013'!E14=0,0,'2012-2013'!C14)</f>
        <v>0</v>
      </c>
      <c r="N15" s="13">
        <f>IF('2013-2014'!E14=0,0,'2012-2013'!AG14)</f>
        <v>0</v>
      </c>
      <c r="O15" s="13">
        <f>IF('2014-2015'!E14=0,0,'2013-2014'!AG14)</f>
        <v>0</v>
      </c>
      <c r="P15" s="13">
        <f ca="1">IF('2014-2015'!G14=0,0,'2014-2015'!AG14)</f>
        <v>0</v>
      </c>
    </row>
    <row r="16" spans="1:19" x14ac:dyDescent="0.25">
      <c r="A16" s="1">
        <f>'Salary and Rating'!A16</f>
        <v>12</v>
      </c>
      <c r="B16" s="5">
        <f>'Salary and Rating'!B16</f>
        <v>0</v>
      </c>
      <c r="C16" s="5">
        <f>'Salary and Rating'!E16</f>
        <v>0</v>
      </c>
      <c r="D16" s="5">
        <f ca="1">'Salary and Rating'!F16</f>
        <v>0</v>
      </c>
      <c r="E16" s="5">
        <f ca="1">'Salary and Rating'!G16</f>
        <v>0</v>
      </c>
      <c r="F16" s="1">
        <f>'Salary and Rating'!K16</f>
        <v>0</v>
      </c>
      <c r="G16" s="1">
        <f ca="1">'Salary and Rating'!L16</f>
        <v>0</v>
      </c>
      <c r="H16" s="1">
        <f ca="1">'Salary and Rating'!M16</f>
        <v>0</v>
      </c>
      <c r="I16" s="13">
        <f>IF('2012-2013'!E15=0,0,'2012-2013'!C15)</f>
        <v>0</v>
      </c>
      <c r="J16" s="13">
        <f>IF('2013-2014'!E15=0,0,'2012-2013'!AF15)</f>
        <v>0</v>
      </c>
      <c r="K16" s="13">
        <f>IF('2014-2015'!E15=0,0,'2013-2014'!AF15)</f>
        <v>0</v>
      </c>
      <c r="L16" s="13">
        <f ca="1">IF('2014-2015'!G15=0,0,'2014-2015'!AF15)</f>
        <v>0</v>
      </c>
      <c r="M16" s="13">
        <f>IF('2012-2013'!E15=0,0,'2012-2013'!C15)</f>
        <v>0</v>
      </c>
      <c r="N16" s="13">
        <f>IF('2013-2014'!E15=0,0,'2012-2013'!AG15)</f>
        <v>0</v>
      </c>
      <c r="O16" s="13">
        <f>IF('2014-2015'!E15=0,0,'2013-2014'!AG15)</f>
        <v>0</v>
      </c>
      <c r="P16" s="13">
        <f ca="1">IF('2014-2015'!G15=0,0,'2014-2015'!AG15)</f>
        <v>0</v>
      </c>
      <c r="S16" s="31"/>
    </row>
    <row r="17" spans="1:16" x14ac:dyDescent="0.25">
      <c r="A17" s="1">
        <f>'Salary and Rating'!A17</f>
        <v>13</v>
      </c>
      <c r="B17" s="5">
        <f>'Salary and Rating'!B17</f>
        <v>0</v>
      </c>
      <c r="C17" s="5">
        <f>'Salary and Rating'!E17</f>
        <v>0</v>
      </c>
      <c r="D17" s="5">
        <f ca="1">'Salary and Rating'!F17</f>
        <v>0</v>
      </c>
      <c r="E17" s="5">
        <f ca="1">'Salary and Rating'!G17</f>
        <v>0</v>
      </c>
      <c r="F17" s="1">
        <f>'Salary and Rating'!K17</f>
        <v>0</v>
      </c>
      <c r="G17" s="1">
        <f ca="1">'Salary and Rating'!L17</f>
        <v>0</v>
      </c>
      <c r="H17" s="1">
        <f ca="1">'Salary and Rating'!M17</f>
        <v>0</v>
      </c>
      <c r="I17" s="13">
        <f>IF('2012-2013'!E16=0,0,'2012-2013'!C16)</f>
        <v>0</v>
      </c>
      <c r="J17" s="13">
        <f>IF('2013-2014'!E16=0,0,'2012-2013'!AF16)</f>
        <v>0</v>
      </c>
      <c r="K17" s="13">
        <f>IF('2014-2015'!E16=0,0,'2013-2014'!AF16)</f>
        <v>0</v>
      </c>
      <c r="L17" s="13">
        <f ca="1">IF('2014-2015'!G16=0,0,'2014-2015'!AF16)</f>
        <v>0</v>
      </c>
      <c r="M17" s="13">
        <f>IF('2012-2013'!E16=0,0,'2012-2013'!C16)</f>
        <v>0</v>
      </c>
      <c r="N17" s="13">
        <f>IF('2013-2014'!E16=0,0,'2012-2013'!AG16)</f>
        <v>0</v>
      </c>
      <c r="O17" s="13">
        <f>IF('2014-2015'!E16=0,0,'2013-2014'!AG16)</f>
        <v>0</v>
      </c>
      <c r="P17" s="13">
        <f ca="1">IF('2014-2015'!G16=0,0,'2014-2015'!AG16)</f>
        <v>0</v>
      </c>
    </row>
    <row r="18" spans="1:16" x14ac:dyDescent="0.25">
      <c r="A18" s="1">
        <f>'Salary and Rating'!A18</f>
        <v>14</v>
      </c>
      <c r="B18" s="5">
        <f>'Salary and Rating'!B18</f>
        <v>0</v>
      </c>
      <c r="C18" s="5">
        <f>'Salary and Rating'!E18</f>
        <v>0</v>
      </c>
      <c r="D18" s="5">
        <f ca="1">'Salary and Rating'!F18</f>
        <v>0</v>
      </c>
      <c r="E18" s="5">
        <f ca="1">'Salary and Rating'!G18</f>
        <v>0</v>
      </c>
      <c r="F18" s="1">
        <f>'Salary and Rating'!K18</f>
        <v>0</v>
      </c>
      <c r="G18" s="1">
        <f ca="1">'Salary and Rating'!L18</f>
        <v>0</v>
      </c>
      <c r="H18" s="1">
        <f ca="1">'Salary and Rating'!M18</f>
        <v>0</v>
      </c>
      <c r="I18" s="13">
        <f>IF('2012-2013'!E17=0,0,'2012-2013'!C17)</f>
        <v>0</v>
      </c>
      <c r="J18" s="13">
        <f>IF('2013-2014'!E17=0,0,'2012-2013'!AF17)</f>
        <v>0</v>
      </c>
      <c r="K18" s="13">
        <f>IF('2014-2015'!E17=0,0,'2013-2014'!AF17)</f>
        <v>0</v>
      </c>
      <c r="L18" s="13">
        <f ca="1">IF('2014-2015'!G17=0,0,'2014-2015'!AF17)</f>
        <v>0</v>
      </c>
      <c r="M18" s="13">
        <f>IF('2012-2013'!E17=0,0,'2012-2013'!C17)</f>
        <v>0</v>
      </c>
      <c r="N18" s="13">
        <f>IF('2013-2014'!E17=0,0,'2012-2013'!AG17)</f>
        <v>0</v>
      </c>
      <c r="O18" s="13">
        <f>IF('2014-2015'!E17=0,0,'2013-2014'!AG17)</f>
        <v>0</v>
      </c>
      <c r="P18" s="13">
        <f ca="1">IF('2014-2015'!G17=0,0,'2014-2015'!AG17)</f>
        <v>0</v>
      </c>
    </row>
    <row r="19" spans="1:16" x14ac:dyDescent="0.25">
      <c r="A19" s="1">
        <f>'Salary and Rating'!A19</f>
        <v>15</v>
      </c>
      <c r="B19" s="5">
        <f>'Salary and Rating'!B19</f>
        <v>0</v>
      </c>
      <c r="C19" s="5">
        <f>'Salary and Rating'!E19</f>
        <v>0</v>
      </c>
      <c r="D19" s="5">
        <f ca="1">'Salary and Rating'!F19</f>
        <v>0</v>
      </c>
      <c r="E19" s="5">
        <f ca="1">'Salary and Rating'!G19</f>
        <v>0</v>
      </c>
      <c r="F19" s="1">
        <f>'Salary and Rating'!K19</f>
        <v>0</v>
      </c>
      <c r="G19" s="1">
        <f ca="1">'Salary and Rating'!L19</f>
        <v>0</v>
      </c>
      <c r="H19" s="1">
        <f ca="1">'Salary and Rating'!M19</f>
        <v>0</v>
      </c>
      <c r="I19" s="13">
        <f>IF('2012-2013'!E18=0,0,'2012-2013'!C18)</f>
        <v>0</v>
      </c>
      <c r="J19" s="13">
        <f>IF('2013-2014'!E18=0,0,'2012-2013'!AF18)</f>
        <v>0</v>
      </c>
      <c r="K19" s="13">
        <f>IF('2014-2015'!E18=0,0,'2013-2014'!AF18)</f>
        <v>0</v>
      </c>
      <c r="L19" s="13">
        <f ca="1">IF('2014-2015'!G18=0,0,'2014-2015'!AF18)</f>
        <v>0</v>
      </c>
      <c r="M19" s="13">
        <f>IF('2012-2013'!E18=0,0,'2012-2013'!C18)</f>
        <v>0</v>
      </c>
      <c r="N19" s="13">
        <f>IF('2013-2014'!E18=0,0,'2012-2013'!AG18)</f>
        <v>0</v>
      </c>
      <c r="O19" s="13">
        <f>IF('2014-2015'!E18=0,0,'2013-2014'!AG18)</f>
        <v>0</v>
      </c>
      <c r="P19" s="13">
        <f ca="1">IF('2014-2015'!G18=0,0,'2014-2015'!AG18)</f>
        <v>0</v>
      </c>
    </row>
    <row r="20" spans="1:16" x14ac:dyDescent="0.25">
      <c r="A20" s="1">
        <f>'Salary and Rating'!A20</f>
        <v>16</v>
      </c>
      <c r="B20" s="5">
        <f>'Salary and Rating'!B20</f>
        <v>0</v>
      </c>
      <c r="C20" s="5">
        <f>'Salary and Rating'!E20</f>
        <v>0</v>
      </c>
      <c r="D20" s="5">
        <f ca="1">'Salary and Rating'!F20</f>
        <v>0</v>
      </c>
      <c r="E20" s="5">
        <f ca="1">'Salary and Rating'!G20</f>
        <v>0</v>
      </c>
      <c r="F20" s="1">
        <f>'Salary and Rating'!K20</f>
        <v>0</v>
      </c>
      <c r="G20" s="1">
        <f ca="1">'Salary and Rating'!L20</f>
        <v>0</v>
      </c>
      <c r="H20" s="1">
        <f ca="1">'Salary and Rating'!M20</f>
        <v>0</v>
      </c>
      <c r="I20" s="13">
        <f>IF('2012-2013'!E19=0,0,'2012-2013'!C19)</f>
        <v>0</v>
      </c>
      <c r="J20" s="13">
        <f>IF('2013-2014'!E19=0,0,'2012-2013'!AF19)</f>
        <v>0</v>
      </c>
      <c r="K20" s="13">
        <f>IF('2014-2015'!E19=0,0,'2013-2014'!AF19)</f>
        <v>0</v>
      </c>
      <c r="L20" s="13">
        <f ca="1">IF('2014-2015'!G19=0,0,'2014-2015'!AF19)</f>
        <v>0</v>
      </c>
      <c r="M20" s="13">
        <f>IF('2012-2013'!E19=0,0,'2012-2013'!C19)</f>
        <v>0</v>
      </c>
      <c r="N20" s="13">
        <f>IF('2013-2014'!E19=0,0,'2012-2013'!AG19)</f>
        <v>0</v>
      </c>
      <c r="O20" s="13">
        <f>IF('2014-2015'!E19=0,0,'2013-2014'!AG19)</f>
        <v>0</v>
      </c>
      <c r="P20" s="13">
        <f ca="1">IF('2014-2015'!G19=0,0,'2014-2015'!AG19)</f>
        <v>0</v>
      </c>
    </row>
    <row r="21" spans="1:16" x14ac:dyDescent="0.25">
      <c r="A21" s="1">
        <f>'Salary and Rating'!A21</f>
        <v>17</v>
      </c>
      <c r="B21" s="5">
        <f>'Salary and Rating'!B21</f>
        <v>0</v>
      </c>
      <c r="C21" s="5">
        <f>'Salary and Rating'!E21</f>
        <v>0</v>
      </c>
      <c r="D21" s="5">
        <f ca="1">'Salary and Rating'!F21</f>
        <v>0</v>
      </c>
      <c r="E21" s="5">
        <f ca="1">'Salary and Rating'!G21</f>
        <v>0</v>
      </c>
      <c r="F21" s="1">
        <f>'Salary and Rating'!K21</f>
        <v>0</v>
      </c>
      <c r="G21" s="1">
        <f ca="1">'Salary and Rating'!L21</f>
        <v>0</v>
      </c>
      <c r="H21" s="1">
        <f ca="1">'Salary and Rating'!M21</f>
        <v>0</v>
      </c>
      <c r="I21" s="13">
        <f>IF('2012-2013'!E20=0,0,'2012-2013'!C20)</f>
        <v>0</v>
      </c>
      <c r="J21" s="13">
        <f>IF('2013-2014'!E20=0,0,'2012-2013'!AF20)</f>
        <v>0</v>
      </c>
      <c r="K21" s="13">
        <f>IF('2014-2015'!E20=0,0,'2013-2014'!AF20)</f>
        <v>0</v>
      </c>
      <c r="L21" s="13">
        <f ca="1">IF('2014-2015'!G20=0,0,'2014-2015'!AF20)</f>
        <v>0</v>
      </c>
      <c r="M21" s="13">
        <f>IF('2012-2013'!E20=0,0,'2012-2013'!C20)</f>
        <v>0</v>
      </c>
      <c r="N21" s="13">
        <f>IF('2013-2014'!E20=0,0,'2012-2013'!AG20)</f>
        <v>0</v>
      </c>
      <c r="O21" s="13">
        <f>IF('2014-2015'!E20=0,0,'2013-2014'!AG20)</f>
        <v>0</v>
      </c>
      <c r="P21" s="13">
        <f ca="1">IF('2014-2015'!G20=0,0,'2014-2015'!AG20)</f>
        <v>0</v>
      </c>
    </row>
    <row r="22" spans="1:16" x14ac:dyDescent="0.25">
      <c r="A22" s="1">
        <f>'Salary and Rating'!A22</f>
        <v>18</v>
      </c>
      <c r="B22" s="5">
        <f>'Salary and Rating'!B22</f>
        <v>0</v>
      </c>
      <c r="C22" s="5">
        <f>'Salary and Rating'!E22</f>
        <v>0</v>
      </c>
      <c r="D22" s="5">
        <f ca="1">'Salary and Rating'!F22</f>
        <v>0</v>
      </c>
      <c r="E22" s="5">
        <f ca="1">'Salary and Rating'!G22</f>
        <v>0</v>
      </c>
      <c r="F22" s="1">
        <f>'Salary and Rating'!K22</f>
        <v>0</v>
      </c>
      <c r="G22" s="1">
        <f ca="1">'Salary and Rating'!L22</f>
        <v>0</v>
      </c>
      <c r="H22" s="1">
        <f ca="1">'Salary and Rating'!M22</f>
        <v>0</v>
      </c>
      <c r="I22" s="13">
        <f>IF('2012-2013'!E21=0,0,'2012-2013'!C21)</f>
        <v>0</v>
      </c>
      <c r="J22" s="13">
        <f>IF('2013-2014'!E21=0,0,'2012-2013'!AF21)</f>
        <v>0</v>
      </c>
      <c r="K22" s="13">
        <f>IF('2014-2015'!E21=0,0,'2013-2014'!AF21)</f>
        <v>0</v>
      </c>
      <c r="L22" s="13">
        <f ca="1">IF('2014-2015'!G21=0,0,'2014-2015'!AF21)</f>
        <v>0</v>
      </c>
      <c r="M22" s="13">
        <f>IF('2012-2013'!E21=0,0,'2012-2013'!C21)</f>
        <v>0</v>
      </c>
      <c r="N22" s="13">
        <f>IF('2013-2014'!E21=0,0,'2012-2013'!AG21)</f>
        <v>0</v>
      </c>
      <c r="O22" s="13">
        <f>IF('2014-2015'!E21=0,0,'2013-2014'!AG21)</f>
        <v>0</v>
      </c>
      <c r="P22" s="13">
        <f ca="1">IF('2014-2015'!G21=0,0,'2014-2015'!AG21)</f>
        <v>0</v>
      </c>
    </row>
    <row r="23" spans="1:16" x14ac:dyDescent="0.25">
      <c r="A23" s="1">
        <f>'Salary and Rating'!A23</f>
        <v>19</v>
      </c>
      <c r="B23" s="5">
        <f>'Salary and Rating'!B23</f>
        <v>0</v>
      </c>
      <c r="C23" s="5">
        <f>'Salary and Rating'!E23</f>
        <v>0</v>
      </c>
      <c r="D23" s="5">
        <f ca="1">'Salary and Rating'!F23</f>
        <v>0</v>
      </c>
      <c r="E23" s="5">
        <f ca="1">'Salary and Rating'!G23</f>
        <v>0</v>
      </c>
      <c r="F23" s="1">
        <f>'Salary and Rating'!K23</f>
        <v>0</v>
      </c>
      <c r="G23" s="1">
        <f ca="1">'Salary and Rating'!L23</f>
        <v>0</v>
      </c>
      <c r="H23" s="1">
        <f ca="1">'Salary and Rating'!M23</f>
        <v>0</v>
      </c>
      <c r="I23" s="13">
        <f>IF('2012-2013'!E22=0,0,'2012-2013'!C22)</f>
        <v>0</v>
      </c>
      <c r="J23" s="13">
        <f>IF('2013-2014'!E22=0,0,'2012-2013'!AF22)</f>
        <v>0</v>
      </c>
      <c r="K23" s="13">
        <f>IF('2014-2015'!E22=0,0,'2013-2014'!AF22)</f>
        <v>0</v>
      </c>
      <c r="L23" s="13">
        <f ca="1">IF('2014-2015'!G22=0,0,'2014-2015'!AF22)</f>
        <v>0</v>
      </c>
      <c r="M23" s="13">
        <f>IF('2012-2013'!E22=0,0,'2012-2013'!C22)</f>
        <v>0</v>
      </c>
      <c r="N23" s="13">
        <f>IF('2013-2014'!E22=0,0,'2012-2013'!AG22)</f>
        <v>0</v>
      </c>
      <c r="O23" s="13">
        <f>IF('2014-2015'!E22=0,0,'2013-2014'!AG22)</f>
        <v>0</v>
      </c>
      <c r="P23" s="13">
        <f ca="1">IF('2014-2015'!G22=0,0,'2014-2015'!AG22)</f>
        <v>0</v>
      </c>
    </row>
    <row r="24" spans="1:16" x14ac:dyDescent="0.25">
      <c r="A24" s="1">
        <f>'Salary and Rating'!A24</f>
        <v>20</v>
      </c>
      <c r="B24" s="5">
        <f>'Salary and Rating'!B24</f>
        <v>0</v>
      </c>
      <c r="C24" s="5">
        <f>'Salary and Rating'!E24</f>
        <v>0</v>
      </c>
      <c r="D24" s="5">
        <f ca="1">'Salary and Rating'!F24</f>
        <v>0</v>
      </c>
      <c r="E24" s="5">
        <f ca="1">'Salary and Rating'!G24</f>
        <v>0</v>
      </c>
      <c r="F24" s="1">
        <f>'Salary and Rating'!K24</f>
        <v>0</v>
      </c>
      <c r="G24" s="1">
        <f ca="1">'Salary and Rating'!L24</f>
        <v>0</v>
      </c>
      <c r="H24" s="1">
        <f ca="1">'Salary and Rating'!M24</f>
        <v>0</v>
      </c>
      <c r="I24" s="13">
        <f>IF('2012-2013'!E23=0,0,'2012-2013'!C23)</f>
        <v>0</v>
      </c>
      <c r="J24" s="13">
        <f>IF('2013-2014'!E23=0,0,'2012-2013'!AF23)</f>
        <v>0</v>
      </c>
      <c r="K24" s="13">
        <f>IF('2014-2015'!E23=0,0,'2013-2014'!AF23)</f>
        <v>0</v>
      </c>
      <c r="L24" s="13">
        <f ca="1">IF('2014-2015'!G23=0,0,'2014-2015'!AF23)</f>
        <v>0</v>
      </c>
      <c r="M24" s="13">
        <f>IF('2012-2013'!E23=0,0,'2012-2013'!C23)</f>
        <v>0</v>
      </c>
      <c r="N24" s="13">
        <f>IF('2013-2014'!E23=0,0,'2012-2013'!AG23)</f>
        <v>0</v>
      </c>
      <c r="O24" s="13">
        <f>IF('2014-2015'!E23=0,0,'2013-2014'!AG23)</f>
        <v>0</v>
      </c>
      <c r="P24" s="13">
        <f ca="1">IF('2014-2015'!G23=0,0,'2014-2015'!AG23)</f>
        <v>0</v>
      </c>
    </row>
    <row r="25" spans="1:16" x14ac:dyDescent="0.25">
      <c r="A25" s="1">
        <f>'Salary and Rating'!A25</f>
        <v>0</v>
      </c>
      <c r="B25" s="5">
        <f>'Salary and Rating'!B25</f>
        <v>0</v>
      </c>
      <c r="C25" s="5">
        <f>'Salary and Rating'!E25</f>
        <v>0</v>
      </c>
      <c r="D25" s="5">
        <f ca="1">'Salary and Rating'!F25</f>
        <v>0</v>
      </c>
      <c r="E25" s="5">
        <f ca="1">'Salary and Rating'!G25</f>
        <v>0</v>
      </c>
      <c r="F25" s="1">
        <f>'Salary and Rating'!K25</f>
        <v>0</v>
      </c>
      <c r="G25" s="1">
        <f ca="1">'Salary and Rating'!L25</f>
        <v>0</v>
      </c>
      <c r="H25" s="1">
        <f ca="1">'Salary and Rating'!M25</f>
        <v>0</v>
      </c>
      <c r="I25" s="13">
        <f>IF('2012-2013'!E24=0,0,'2012-2013'!C24)</f>
        <v>0</v>
      </c>
      <c r="J25" s="13">
        <f>IF('2013-2014'!E24=0,0,'2012-2013'!AF24)</f>
        <v>0</v>
      </c>
      <c r="K25" s="13">
        <f>IF('2014-2015'!E24=0,0,'2013-2014'!AF24)</f>
        <v>0</v>
      </c>
      <c r="L25" s="13">
        <f ca="1">IF('2014-2015'!G24=0,0,'2014-2015'!AF24)</f>
        <v>0</v>
      </c>
      <c r="M25" s="13">
        <f>IF('2012-2013'!E24=0,0,'2012-2013'!C24)</f>
        <v>0</v>
      </c>
      <c r="N25" s="13">
        <f>IF('2013-2014'!E24=0,0,'2012-2013'!AG24)</f>
        <v>0</v>
      </c>
      <c r="O25" s="13">
        <f>IF('2014-2015'!E24=0,0,'2013-2014'!AG24)</f>
        <v>0</v>
      </c>
      <c r="P25" s="13">
        <f ca="1">IF('2014-2015'!G24=0,0,'2014-2015'!AG24)</f>
        <v>0</v>
      </c>
    </row>
    <row r="26" spans="1:16" x14ac:dyDescent="0.25">
      <c r="A26" s="1">
        <f>'Salary and Rating'!A26</f>
        <v>0</v>
      </c>
      <c r="B26" s="5">
        <f>'Salary and Rating'!B26</f>
        <v>0</v>
      </c>
      <c r="C26" s="5">
        <f>'Salary and Rating'!E26</f>
        <v>0</v>
      </c>
      <c r="D26" s="5">
        <f ca="1">'Salary and Rating'!F26</f>
        <v>0</v>
      </c>
      <c r="E26" s="5">
        <f ca="1">'Salary and Rating'!G26</f>
        <v>0</v>
      </c>
      <c r="F26" s="1">
        <f>'Salary and Rating'!K26</f>
        <v>0</v>
      </c>
      <c r="G26" s="1">
        <f ca="1">'Salary and Rating'!L26</f>
        <v>0</v>
      </c>
      <c r="H26" s="1">
        <f ca="1">'Salary and Rating'!M26</f>
        <v>0</v>
      </c>
      <c r="I26" s="13">
        <f>IF('2012-2013'!E25=0,0,'2012-2013'!C25)</f>
        <v>0</v>
      </c>
      <c r="J26" s="13">
        <f>IF('2013-2014'!E25=0,0,'2012-2013'!AF25)</f>
        <v>0</v>
      </c>
      <c r="K26" s="13">
        <f>IF('2014-2015'!E25=0,0,'2013-2014'!AF25)</f>
        <v>0</v>
      </c>
      <c r="L26" s="13">
        <f ca="1">IF('2014-2015'!G25=0,0,'2014-2015'!AF25)</f>
        <v>0</v>
      </c>
      <c r="M26" s="13">
        <f>IF('2012-2013'!E25=0,0,'2012-2013'!C25)</f>
        <v>0</v>
      </c>
      <c r="N26" s="13">
        <f>IF('2013-2014'!E25=0,0,'2012-2013'!AG25)</f>
        <v>0</v>
      </c>
      <c r="O26" s="13">
        <f>IF('2014-2015'!E25=0,0,'2013-2014'!AG25)</f>
        <v>0</v>
      </c>
      <c r="P26" s="13">
        <f ca="1">IF('2014-2015'!G25=0,0,'2014-2015'!AG25)</f>
        <v>0</v>
      </c>
    </row>
    <row r="27" spans="1:16" x14ac:dyDescent="0.25">
      <c r="A27" s="1">
        <f>'Salary and Rating'!A27</f>
        <v>0</v>
      </c>
      <c r="B27" s="5">
        <f>'Salary and Rating'!B27</f>
        <v>0</v>
      </c>
      <c r="C27" s="5">
        <f>'Salary and Rating'!E27</f>
        <v>0</v>
      </c>
      <c r="D27" s="5">
        <f ca="1">'Salary and Rating'!F27</f>
        <v>0</v>
      </c>
      <c r="E27" s="5">
        <f ca="1">'Salary and Rating'!G27</f>
        <v>0</v>
      </c>
      <c r="F27" s="1">
        <f>'Salary and Rating'!K27</f>
        <v>0</v>
      </c>
      <c r="G27" s="1">
        <f ca="1">'Salary and Rating'!L27</f>
        <v>0</v>
      </c>
      <c r="H27" s="1">
        <f ca="1">'Salary and Rating'!M27</f>
        <v>0</v>
      </c>
      <c r="I27" s="13">
        <f>IF('2012-2013'!E26=0,0,'2012-2013'!C26)</f>
        <v>0</v>
      </c>
      <c r="J27" s="13">
        <f>IF('2013-2014'!E26=0,0,'2012-2013'!AF26)</f>
        <v>0</v>
      </c>
      <c r="K27" s="13">
        <f>IF('2014-2015'!E26=0,0,'2013-2014'!AF26)</f>
        <v>0</v>
      </c>
      <c r="L27" s="13">
        <f ca="1">IF('2014-2015'!G26=0,0,'2014-2015'!AF26)</f>
        <v>0</v>
      </c>
      <c r="M27" s="13">
        <f>IF('2012-2013'!E26=0,0,'2012-2013'!C26)</f>
        <v>0</v>
      </c>
      <c r="N27" s="13">
        <f>IF('2013-2014'!E26=0,0,'2012-2013'!AG26)</f>
        <v>0</v>
      </c>
      <c r="O27" s="13">
        <f>IF('2014-2015'!E26=0,0,'2013-2014'!AG26)</f>
        <v>0</v>
      </c>
      <c r="P27" s="13">
        <f ca="1">IF('2014-2015'!G26=0,0,'2014-2015'!AG26)</f>
        <v>0</v>
      </c>
    </row>
    <row r="28" spans="1:16" x14ac:dyDescent="0.25">
      <c r="A28" s="1">
        <f>'Salary and Rating'!A28</f>
        <v>0</v>
      </c>
      <c r="B28" s="5">
        <f>'Salary and Rating'!B28</f>
        <v>0</v>
      </c>
      <c r="C28" s="5">
        <f>'Salary and Rating'!E28</f>
        <v>0</v>
      </c>
      <c r="D28" s="5">
        <f ca="1">'Salary and Rating'!F28</f>
        <v>0</v>
      </c>
      <c r="E28" s="5">
        <f ca="1">'Salary and Rating'!G28</f>
        <v>0</v>
      </c>
      <c r="F28" s="1">
        <f>'Salary and Rating'!K28</f>
        <v>0</v>
      </c>
      <c r="G28" s="1">
        <f ca="1">'Salary and Rating'!L28</f>
        <v>0</v>
      </c>
      <c r="H28" s="1">
        <f ca="1">'Salary and Rating'!M28</f>
        <v>0</v>
      </c>
      <c r="I28" s="13">
        <f>IF('2012-2013'!E27=0,0,'2012-2013'!C27)</f>
        <v>0</v>
      </c>
      <c r="J28" s="13">
        <f>IF('2013-2014'!E27=0,0,'2012-2013'!AF27)</f>
        <v>0</v>
      </c>
      <c r="K28" s="13">
        <f>IF('2014-2015'!E27=0,0,'2013-2014'!AF27)</f>
        <v>0</v>
      </c>
      <c r="L28" s="13">
        <f ca="1">IF('2014-2015'!G27=0,0,'2014-2015'!AF27)</f>
        <v>0</v>
      </c>
      <c r="M28" s="13">
        <f>IF('2012-2013'!E27=0,0,'2012-2013'!C27)</f>
        <v>0</v>
      </c>
      <c r="N28" s="13">
        <f>IF('2013-2014'!E27=0,0,'2012-2013'!AG27)</f>
        <v>0</v>
      </c>
      <c r="O28" s="13">
        <f>IF('2014-2015'!E27=0,0,'2013-2014'!AG27)</f>
        <v>0</v>
      </c>
      <c r="P28" s="13">
        <f ca="1">IF('2014-2015'!G27=0,0,'2014-2015'!AG27)</f>
        <v>0</v>
      </c>
    </row>
    <row r="29" spans="1:16" x14ac:dyDescent="0.25">
      <c r="A29" s="1">
        <f>'Salary and Rating'!A29</f>
        <v>0</v>
      </c>
      <c r="B29" s="5">
        <f>'Salary and Rating'!B29</f>
        <v>0</v>
      </c>
      <c r="C29" s="5">
        <f>'Salary and Rating'!E29</f>
        <v>0</v>
      </c>
      <c r="D29" s="5">
        <f ca="1">'Salary and Rating'!F29</f>
        <v>0</v>
      </c>
      <c r="E29" s="5">
        <f ca="1">'Salary and Rating'!G29</f>
        <v>0</v>
      </c>
      <c r="F29" s="1">
        <f>'Salary and Rating'!K29</f>
        <v>0</v>
      </c>
      <c r="G29" s="1">
        <f ca="1">'Salary and Rating'!L29</f>
        <v>0</v>
      </c>
      <c r="H29" s="1">
        <f ca="1">'Salary and Rating'!M29</f>
        <v>0</v>
      </c>
      <c r="I29" s="13">
        <f>IF('2012-2013'!E28=0,0,'2012-2013'!C28)</f>
        <v>0</v>
      </c>
      <c r="J29" s="13">
        <f>IF('2013-2014'!E28=0,0,'2012-2013'!AF28)</f>
        <v>0</v>
      </c>
      <c r="K29" s="13">
        <f>IF('2014-2015'!E28=0,0,'2013-2014'!AF28)</f>
        <v>0</v>
      </c>
      <c r="L29" s="13">
        <f ca="1">IF('2014-2015'!G28=0,0,'2014-2015'!AF28)</f>
        <v>0</v>
      </c>
      <c r="M29" s="13">
        <f>IF('2012-2013'!E28=0,0,'2012-2013'!C28)</f>
        <v>0</v>
      </c>
      <c r="N29" s="13">
        <f>IF('2013-2014'!E28=0,0,'2012-2013'!AG28)</f>
        <v>0</v>
      </c>
      <c r="O29" s="13">
        <f>IF('2014-2015'!E28=0,0,'2013-2014'!AG28)</f>
        <v>0</v>
      </c>
      <c r="P29" s="13">
        <f ca="1">IF('2014-2015'!G28=0,0,'2014-2015'!AG28)</f>
        <v>0</v>
      </c>
    </row>
    <row r="30" spans="1:16" x14ac:dyDescent="0.25">
      <c r="A30" s="1">
        <f>'Salary and Rating'!A30</f>
        <v>0</v>
      </c>
      <c r="B30" s="5">
        <f>'Salary and Rating'!B30</f>
        <v>0</v>
      </c>
      <c r="C30" s="5">
        <f>'Salary and Rating'!E30</f>
        <v>0</v>
      </c>
      <c r="D30" s="5">
        <f ca="1">'Salary and Rating'!F30</f>
        <v>0</v>
      </c>
      <c r="E30" s="5">
        <f ca="1">'Salary and Rating'!G30</f>
        <v>0</v>
      </c>
      <c r="F30" s="1">
        <f>'Salary and Rating'!K30</f>
        <v>0</v>
      </c>
      <c r="G30" s="1">
        <f ca="1">'Salary and Rating'!L30</f>
        <v>0</v>
      </c>
      <c r="H30" s="1">
        <f ca="1">'Salary and Rating'!M30</f>
        <v>0</v>
      </c>
      <c r="I30" s="13">
        <f>IF('2012-2013'!E29=0,0,'2012-2013'!C29)</f>
        <v>0</v>
      </c>
      <c r="J30" s="13">
        <f>IF('2013-2014'!E29=0,0,'2012-2013'!AF29)</f>
        <v>0</v>
      </c>
      <c r="K30" s="13">
        <f>IF('2014-2015'!E29=0,0,'2013-2014'!AF29)</f>
        <v>0</v>
      </c>
      <c r="L30" s="13">
        <f ca="1">IF('2014-2015'!G29=0,0,'2014-2015'!AF29)</f>
        <v>0</v>
      </c>
      <c r="M30" s="13">
        <f>IF('2012-2013'!E29=0,0,'2012-2013'!C29)</f>
        <v>0</v>
      </c>
      <c r="N30" s="13">
        <f>IF('2013-2014'!E29=0,0,'2012-2013'!AG29)</f>
        <v>0</v>
      </c>
      <c r="O30" s="13">
        <f>IF('2014-2015'!E29=0,0,'2013-2014'!AG29)</f>
        <v>0</v>
      </c>
      <c r="P30" s="13">
        <f ca="1">IF('2014-2015'!G29=0,0,'2014-2015'!AG29)</f>
        <v>0</v>
      </c>
    </row>
    <row r="31" spans="1:16" x14ac:dyDescent="0.25">
      <c r="A31" s="1">
        <f>'Salary and Rating'!A31</f>
        <v>0</v>
      </c>
      <c r="B31" s="5">
        <f>'Salary and Rating'!B31</f>
        <v>0</v>
      </c>
      <c r="C31" s="5">
        <f>'Salary and Rating'!E31</f>
        <v>0</v>
      </c>
      <c r="D31" s="5">
        <f ca="1">'Salary and Rating'!F31</f>
        <v>0</v>
      </c>
      <c r="E31" s="5">
        <f ca="1">'Salary and Rating'!G31</f>
        <v>0</v>
      </c>
      <c r="F31" s="1">
        <f>'Salary and Rating'!K31</f>
        <v>0</v>
      </c>
      <c r="G31" s="1">
        <f ca="1">'Salary and Rating'!L31</f>
        <v>0</v>
      </c>
      <c r="H31" s="1">
        <f ca="1">'Salary and Rating'!M31</f>
        <v>0</v>
      </c>
      <c r="I31" s="13">
        <f>IF('2012-2013'!E30=0,0,'2012-2013'!C30)</f>
        <v>0</v>
      </c>
      <c r="J31" s="13">
        <f>IF('2013-2014'!E30=0,0,'2012-2013'!AF30)</f>
        <v>0</v>
      </c>
      <c r="K31" s="13">
        <f>IF('2014-2015'!E30=0,0,'2013-2014'!AF30)</f>
        <v>0</v>
      </c>
      <c r="L31" s="13">
        <f ca="1">IF('2014-2015'!G30=0,0,'2014-2015'!AF30)</f>
        <v>0</v>
      </c>
      <c r="M31" s="13">
        <f>IF('2012-2013'!E30=0,0,'2012-2013'!C30)</f>
        <v>0</v>
      </c>
      <c r="N31" s="13">
        <f>IF('2013-2014'!E30=0,0,'2012-2013'!AG30)</f>
        <v>0</v>
      </c>
      <c r="O31" s="13">
        <f>IF('2014-2015'!E30=0,0,'2013-2014'!AG30)</f>
        <v>0</v>
      </c>
      <c r="P31" s="13">
        <f ca="1">IF('2014-2015'!G30=0,0,'2014-2015'!AG30)</f>
        <v>0</v>
      </c>
    </row>
    <row r="32" spans="1:16" x14ac:dyDescent="0.25">
      <c r="A32" s="1">
        <f>'Salary and Rating'!A32</f>
        <v>0</v>
      </c>
      <c r="B32" s="5">
        <f>'Salary and Rating'!B32</f>
        <v>0</v>
      </c>
      <c r="C32" s="5">
        <f>'Salary and Rating'!E32</f>
        <v>0</v>
      </c>
      <c r="D32" s="5">
        <f ca="1">'Salary and Rating'!F32</f>
        <v>0</v>
      </c>
      <c r="E32" s="5">
        <f ca="1">'Salary and Rating'!G32</f>
        <v>0</v>
      </c>
      <c r="F32" s="1">
        <f>'Salary and Rating'!K32</f>
        <v>0</v>
      </c>
      <c r="G32" s="1">
        <f ca="1">'Salary and Rating'!L32</f>
        <v>0</v>
      </c>
      <c r="H32" s="1">
        <f ca="1">'Salary and Rating'!M32</f>
        <v>0</v>
      </c>
      <c r="I32" s="13">
        <f>IF('2012-2013'!E31=0,0,'2012-2013'!C31)</f>
        <v>0</v>
      </c>
      <c r="J32" s="13">
        <f>IF('2013-2014'!E31=0,0,'2012-2013'!AF31)</f>
        <v>0</v>
      </c>
      <c r="K32" s="13">
        <f>IF('2014-2015'!E31=0,0,'2013-2014'!AF31)</f>
        <v>0</v>
      </c>
      <c r="L32" s="13">
        <f ca="1">IF('2014-2015'!G31=0,0,'2014-2015'!AF31)</f>
        <v>0</v>
      </c>
      <c r="M32" s="13">
        <f>IF('2012-2013'!E31=0,0,'2012-2013'!C31)</f>
        <v>0</v>
      </c>
      <c r="N32" s="13">
        <f>IF('2013-2014'!E31=0,0,'2012-2013'!AG31)</f>
        <v>0</v>
      </c>
      <c r="O32" s="13">
        <f>IF('2014-2015'!E31=0,0,'2013-2014'!AG31)</f>
        <v>0</v>
      </c>
      <c r="P32" s="13">
        <f ca="1">IF('2014-2015'!G31=0,0,'2014-2015'!AG31)</f>
        <v>0</v>
      </c>
    </row>
    <row r="33" spans="1:16" x14ac:dyDescent="0.25">
      <c r="A33" s="1">
        <f>'Salary and Rating'!A33</f>
        <v>0</v>
      </c>
      <c r="B33" s="5">
        <f>'Salary and Rating'!B33</f>
        <v>0</v>
      </c>
      <c r="C33" s="5">
        <f>'Salary and Rating'!E33</f>
        <v>0</v>
      </c>
      <c r="D33" s="5">
        <f ca="1">'Salary and Rating'!F33</f>
        <v>0</v>
      </c>
      <c r="E33" s="5">
        <f ca="1">'Salary and Rating'!G33</f>
        <v>0</v>
      </c>
      <c r="F33" s="1">
        <f>'Salary and Rating'!K33</f>
        <v>0</v>
      </c>
      <c r="G33" s="1">
        <f ca="1">'Salary and Rating'!L33</f>
        <v>0</v>
      </c>
      <c r="H33" s="1">
        <f ca="1">'Salary and Rating'!M33</f>
        <v>0</v>
      </c>
      <c r="I33" s="13">
        <f>IF('2012-2013'!E32=0,0,'2012-2013'!C32)</f>
        <v>0</v>
      </c>
      <c r="J33" s="13">
        <f>IF('2013-2014'!E32=0,0,'2012-2013'!AF32)</f>
        <v>0</v>
      </c>
      <c r="K33" s="13">
        <f>IF('2014-2015'!E32=0,0,'2013-2014'!AF32)</f>
        <v>0</v>
      </c>
      <c r="L33" s="13">
        <f ca="1">IF('2014-2015'!G32=0,0,'2014-2015'!AF32)</f>
        <v>0</v>
      </c>
      <c r="M33" s="13">
        <f>IF('2012-2013'!E32=0,0,'2012-2013'!C32)</f>
        <v>0</v>
      </c>
      <c r="N33" s="13">
        <f>IF('2013-2014'!E32=0,0,'2012-2013'!AG32)</f>
        <v>0</v>
      </c>
      <c r="O33" s="13">
        <f>IF('2014-2015'!E32=0,0,'2013-2014'!AG32)</f>
        <v>0</v>
      </c>
      <c r="P33" s="13">
        <f ca="1">IF('2014-2015'!G32=0,0,'2014-2015'!AG32)</f>
        <v>0</v>
      </c>
    </row>
    <row r="34" spans="1:16" x14ac:dyDescent="0.25">
      <c r="A34" s="1">
        <f>'Salary and Rating'!A34</f>
        <v>0</v>
      </c>
      <c r="B34" s="5">
        <f>'Salary and Rating'!B34</f>
        <v>0</v>
      </c>
      <c r="C34" s="5">
        <f>'Salary and Rating'!E34</f>
        <v>0</v>
      </c>
      <c r="D34" s="5">
        <f ca="1">'Salary and Rating'!F34</f>
        <v>0</v>
      </c>
      <c r="E34" s="5">
        <f ca="1">'Salary and Rating'!G34</f>
        <v>0</v>
      </c>
      <c r="F34" s="1">
        <f>'Salary and Rating'!K34</f>
        <v>0</v>
      </c>
      <c r="G34" s="1">
        <f ca="1">'Salary and Rating'!L34</f>
        <v>0</v>
      </c>
      <c r="H34" s="1">
        <f ca="1">'Salary and Rating'!M34</f>
        <v>0</v>
      </c>
      <c r="I34" s="13">
        <f>IF('2012-2013'!E33=0,0,'2012-2013'!C33)</f>
        <v>0</v>
      </c>
      <c r="J34" s="13">
        <f>IF('2013-2014'!E33=0,0,'2012-2013'!AF33)</f>
        <v>0</v>
      </c>
      <c r="K34" s="13">
        <f>IF('2014-2015'!E33=0,0,'2013-2014'!AF33)</f>
        <v>0</v>
      </c>
      <c r="L34" s="13">
        <f ca="1">IF('2014-2015'!G33=0,0,'2014-2015'!AF33)</f>
        <v>0</v>
      </c>
      <c r="M34" s="13">
        <f>IF('2012-2013'!E33=0,0,'2012-2013'!C33)</f>
        <v>0</v>
      </c>
      <c r="N34" s="13">
        <f>IF('2013-2014'!E33=0,0,'2012-2013'!AG33)</f>
        <v>0</v>
      </c>
      <c r="O34" s="13">
        <f>IF('2014-2015'!E33=0,0,'2013-2014'!AG33)</f>
        <v>0</v>
      </c>
      <c r="P34" s="13">
        <f ca="1">IF('2014-2015'!G33=0,0,'2014-2015'!AG33)</f>
        <v>0</v>
      </c>
    </row>
    <row r="35" spans="1:16" x14ac:dyDescent="0.25">
      <c r="A35" s="1">
        <f>'Salary and Rating'!A35</f>
        <v>0</v>
      </c>
      <c r="B35" s="5">
        <f>'Salary and Rating'!B35</f>
        <v>0</v>
      </c>
      <c r="C35" s="5">
        <f>'Salary and Rating'!E35</f>
        <v>0</v>
      </c>
      <c r="D35" s="5">
        <f ca="1">'Salary and Rating'!F35</f>
        <v>0</v>
      </c>
      <c r="E35" s="5">
        <f ca="1">'Salary and Rating'!G35</f>
        <v>0</v>
      </c>
      <c r="F35" s="1">
        <f>'Salary and Rating'!K35</f>
        <v>0</v>
      </c>
      <c r="G35" s="1">
        <f ca="1">'Salary and Rating'!L35</f>
        <v>0</v>
      </c>
      <c r="H35" s="1">
        <f ca="1">'Salary and Rating'!M35</f>
        <v>0</v>
      </c>
      <c r="I35" s="13">
        <f>IF('2012-2013'!E34=0,0,'2012-2013'!C34)</f>
        <v>0</v>
      </c>
      <c r="J35" s="13">
        <f>IF('2013-2014'!E34=0,0,'2012-2013'!AF34)</f>
        <v>0</v>
      </c>
      <c r="K35" s="13">
        <f>IF('2014-2015'!E34=0,0,'2013-2014'!AF34)</f>
        <v>0</v>
      </c>
      <c r="L35" s="13">
        <f ca="1">IF('2014-2015'!G34=0,0,'2014-2015'!AF34)</f>
        <v>0</v>
      </c>
      <c r="M35" s="13">
        <f>IF('2012-2013'!E34=0,0,'2012-2013'!C34)</f>
        <v>0</v>
      </c>
      <c r="N35" s="13">
        <f>IF('2013-2014'!E34=0,0,'2012-2013'!AG34)</f>
        <v>0</v>
      </c>
      <c r="O35" s="13">
        <f>IF('2014-2015'!E34=0,0,'2013-2014'!AG34)</f>
        <v>0</v>
      </c>
      <c r="P35" s="13">
        <f ca="1">IF('2014-2015'!G34=0,0,'2014-2015'!AG34)</f>
        <v>0</v>
      </c>
    </row>
    <row r="36" spans="1:16" x14ac:dyDescent="0.25">
      <c r="A36" s="1">
        <f>'Salary and Rating'!A36</f>
        <v>0</v>
      </c>
      <c r="B36" s="5">
        <f>'Salary and Rating'!B36</f>
        <v>0</v>
      </c>
      <c r="C36" s="5">
        <f>'Salary and Rating'!E36</f>
        <v>0</v>
      </c>
      <c r="D36" s="5">
        <f ca="1">'Salary and Rating'!F36</f>
        <v>0</v>
      </c>
      <c r="E36" s="5">
        <f ca="1">'Salary and Rating'!G36</f>
        <v>0</v>
      </c>
      <c r="F36" s="1">
        <f>'Salary and Rating'!K36</f>
        <v>0</v>
      </c>
      <c r="G36" s="1">
        <f ca="1">'Salary and Rating'!L36</f>
        <v>0</v>
      </c>
      <c r="H36" s="1">
        <f ca="1">'Salary and Rating'!M36</f>
        <v>0</v>
      </c>
      <c r="I36" s="13">
        <f>IF('2012-2013'!E35=0,0,'2012-2013'!C35)</f>
        <v>0</v>
      </c>
      <c r="J36" s="13">
        <f>IF('2013-2014'!E35=0,0,'2012-2013'!AF35)</f>
        <v>0</v>
      </c>
      <c r="K36" s="13">
        <f>IF('2014-2015'!E35=0,0,'2013-2014'!AF35)</f>
        <v>0</v>
      </c>
      <c r="L36" s="13">
        <f ca="1">IF('2014-2015'!G35=0,0,'2014-2015'!AF35)</f>
        <v>0</v>
      </c>
      <c r="M36" s="13">
        <f>IF('2012-2013'!E35=0,0,'2012-2013'!C35)</f>
        <v>0</v>
      </c>
      <c r="N36" s="13">
        <f>IF('2013-2014'!E35=0,0,'2012-2013'!AG35)</f>
        <v>0</v>
      </c>
      <c r="O36" s="13">
        <f>IF('2014-2015'!E35=0,0,'2013-2014'!AG35)</f>
        <v>0</v>
      </c>
      <c r="P36" s="13">
        <f ca="1">IF('2014-2015'!G35=0,0,'2014-2015'!AG35)</f>
        <v>0</v>
      </c>
    </row>
    <row r="37" spans="1:16" x14ac:dyDescent="0.25">
      <c r="A37" s="1">
        <f>'Salary and Rating'!A37</f>
        <v>0</v>
      </c>
      <c r="B37" s="5">
        <f>'Salary and Rating'!B37</f>
        <v>0</v>
      </c>
      <c r="C37" s="5">
        <f>'Salary and Rating'!E37</f>
        <v>0</v>
      </c>
      <c r="D37" s="5">
        <f ca="1">'Salary and Rating'!F37</f>
        <v>0</v>
      </c>
      <c r="E37" s="5">
        <f ca="1">'Salary and Rating'!G37</f>
        <v>0</v>
      </c>
      <c r="F37" s="1">
        <f>'Salary and Rating'!K37</f>
        <v>0</v>
      </c>
      <c r="G37" s="1">
        <f ca="1">'Salary and Rating'!L37</f>
        <v>0</v>
      </c>
      <c r="H37" s="1">
        <f ca="1">'Salary and Rating'!M37</f>
        <v>0</v>
      </c>
      <c r="I37" s="13">
        <f>IF('2012-2013'!E36=0,0,'2012-2013'!C36)</f>
        <v>0</v>
      </c>
      <c r="J37" s="13">
        <f>IF('2013-2014'!E36=0,0,'2012-2013'!AF36)</f>
        <v>0</v>
      </c>
      <c r="K37" s="13">
        <f>IF('2014-2015'!E36=0,0,'2013-2014'!AF36)</f>
        <v>0</v>
      </c>
      <c r="L37" s="13">
        <f ca="1">IF('2014-2015'!G36=0,0,'2014-2015'!AF36)</f>
        <v>0</v>
      </c>
      <c r="M37" s="13">
        <f>IF('2012-2013'!E36=0,0,'2012-2013'!C36)</f>
        <v>0</v>
      </c>
      <c r="N37" s="13">
        <f>IF('2013-2014'!E36=0,0,'2012-2013'!AG36)</f>
        <v>0</v>
      </c>
      <c r="O37" s="13">
        <f>IF('2014-2015'!E36=0,0,'2013-2014'!AG36)</f>
        <v>0</v>
      </c>
      <c r="P37" s="13">
        <f ca="1">IF('2014-2015'!G36=0,0,'2014-2015'!AG36)</f>
        <v>0</v>
      </c>
    </row>
    <row r="38" spans="1:16" x14ac:dyDescent="0.25">
      <c r="A38" s="1">
        <f>'Salary and Rating'!A38</f>
        <v>0</v>
      </c>
      <c r="B38" s="5">
        <f>'Salary and Rating'!B38</f>
        <v>0</v>
      </c>
      <c r="C38" s="5">
        <f>'Salary and Rating'!E38</f>
        <v>0</v>
      </c>
      <c r="D38" s="5">
        <f ca="1">'Salary and Rating'!F38</f>
        <v>0</v>
      </c>
      <c r="E38" s="5">
        <f ca="1">'Salary and Rating'!G38</f>
        <v>0</v>
      </c>
      <c r="F38" s="1">
        <f>'Salary and Rating'!K38</f>
        <v>0</v>
      </c>
      <c r="G38" s="1">
        <f ca="1">'Salary and Rating'!L38</f>
        <v>0</v>
      </c>
      <c r="H38" s="1">
        <f ca="1">'Salary and Rating'!M38</f>
        <v>0</v>
      </c>
      <c r="I38" s="13">
        <f>IF('2012-2013'!E37=0,0,'2012-2013'!C37)</f>
        <v>0</v>
      </c>
      <c r="J38" s="13">
        <f>IF('2013-2014'!E37=0,0,'2012-2013'!AF37)</f>
        <v>0</v>
      </c>
      <c r="K38" s="13">
        <f>IF('2014-2015'!E37=0,0,'2013-2014'!AF37)</f>
        <v>0</v>
      </c>
      <c r="L38" s="13">
        <f ca="1">IF('2014-2015'!G37=0,0,'2014-2015'!AF37)</f>
        <v>0</v>
      </c>
      <c r="M38" s="13">
        <f>IF('2012-2013'!E37=0,0,'2012-2013'!C37)</f>
        <v>0</v>
      </c>
      <c r="N38" s="13">
        <f>IF('2013-2014'!E37=0,0,'2012-2013'!AG37)</f>
        <v>0</v>
      </c>
      <c r="O38" s="13">
        <f>IF('2014-2015'!E37=0,0,'2013-2014'!AG37)</f>
        <v>0</v>
      </c>
      <c r="P38" s="13">
        <f ca="1">IF('2014-2015'!G37=0,0,'2014-2015'!AG37)</f>
        <v>0</v>
      </c>
    </row>
    <row r="39" spans="1:16" x14ac:dyDescent="0.25">
      <c r="A39" s="1">
        <f>'Salary and Rating'!A39</f>
        <v>0</v>
      </c>
      <c r="B39" s="5">
        <f>'Salary and Rating'!B39</f>
        <v>0</v>
      </c>
      <c r="C39" s="5">
        <f>'Salary and Rating'!E39</f>
        <v>0</v>
      </c>
      <c r="D39" s="5">
        <f ca="1">'Salary and Rating'!F39</f>
        <v>0</v>
      </c>
      <c r="E39" s="5">
        <f ca="1">'Salary and Rating'!G39</f>
        <v>0</v>
      </c>
      <c r="F39" s="1">
        <f>'Salary and Rating'!K39</f>
        <v>0</v>
      </c>
      <c r="G39" s="1">
        <f ca="1">'Salary and Rating'!L39</f>
        <v>0</v>
      </c>
      <c r="H39" s="1">
        <f ca="1">'Salary and Rating'!M39</f>
        <v>0</v>
      </c>
      <c r="I39" s="13">
        <f>IF('2012-2013'!E38=0,0,'2012-2013'!C38)</f>
        <v>0</v>
      </c>
      <c r="J39" s="13">
        <f>IF('2013-2014'!E38=0,0,'2012-2013'!AF38)</f>
        <v>0</v>
      </c>
      <c r="K39" s="13">
        <f>IF('2014-2015'!E38=0,0,'2013-2014'!AF38)</f>
        <v>0</v>
      </c>
      <c r="L39" s="13">
        <f ca="1">IF('2014-2015'!G38=0,0,'2014-2015'!AF38)</f>
        <v>0</v>
      </c>
      <c r="M39" s="13">
        <f>IF('2012-2013'!E38=0,0,'2012-2013'!C38)</f>
        <v>0</v>
      </c>
      <c r="N39" s="13">
        <f>IF('2013-2014'!E38=0,0,'2012-2013'!AG38)</f>
        <v>0</v>
      </c>
      <c r="O39" s="13">
        <f>IF('2014-2015'!E38=0,0,'2013-2014'!AG38)</f>
        <v>0</v>
      </c>
      <c r="P39" s="13">
        <f ca="1">IF('2014-2015'!G38=0,0,'2014-2015'!AG38)</f>
        <v>0</v>
      </c>
    </row>
    <row r="40" spans="1:16" x14ac:dyDescent="0.25">
      <c r="A40" s="1">
        <f>'Salary and Rating'!A40</f>
        <v>0</v>
      </c>
      <c r="B40" s="5">
        <f>'Salary and Rating'!B40</f>
        <v>0</v>
      </c>
      <c r="C40" s="5">
        <f>'Salary and Rating'!E40</f>
        <v>0</v>
      </c>
      <c r="D40" s="5">
        <f ca="1">'Salary and Rating'!F40</f>
        <v>0</v>
      </c>
      <c r="E40" s="5">
        <f ca="1">'Salary and Rating'!G40</f>
        <v>0</v>
      </c>
      <c r="F40" s="1">
        <f>'Salary and Rating'!K40</f>
        <v>0</v>
      </c>
      <c r="G40" s="1">
        <f ca="1">'Salary and Rating'!L40</f>
        <v>0</v>
      </c>
      <c r="H40" s="1">
        <f ca="1">'Salary and Rating'!M40</f>
        <v>0</v>
      </c>
      <c r="I40" s="13">
        <f>IF('2012-2013'!E39=0,0,'2012-2013'!C39)</f>
        <v>0</v>
      </c>
      <c r="J40" s="13">
        <f>IF('2013-2014'!E39=0,0,'2012-2013'!AF39)</f>
        <v>0</v>
      </c>
      <c r="K40" s="13">
        <f>IF('2014-2015'!E39=0,0,'2013-2014'!AF39)</f>
        <v>0</v>
      </c>
      <c r="L40" s="13">
        <f ca="1">IF('2014-2015'!G39=0,0,'2014-2015'!AF39)</f>
        <v>0</v>
      </c>
      <c r="M40" s="13">
        <f>IF('2012-2013'!E39=0,0,'2012-2013'!C39)</f>
        <v>0</v>
      </c>
      <c r="N40" s="13">
        <f>IF('2013-2014'!E39=0,0,'2012-2013'!AG39)</f>
        <v>0</v>
      </c>
      <c r="O40" s="13">
        <f>IF('2014-2015'!E39=0,0,'2013-2014'!AG39)</f>
        <v>0</v>
      </c>
      <c r="P40" s="13">
        <f ca="1">IF('2014-2015'!G39=0,0,'2014-2015'!AG39)</f>
        <v>0</v>
      </c>
    </row>
    <row r="41" spans="1:16" x14ac:dyDescent="0.25">
      <c r="A41" s="1">
        <f>'Salary and Rating'!A41</f>
        <v>0</v>
      </c>
      <c r="B41" s="5">
        <f>'Salary and Rating'!B41</f>
        <v>0</v>
      </c>
      <c r="C41" s="5">
        <f>'Salary and Rating'!E41</f>
        <v>0</v>
      </c>
      <c r="D41" s="5">
        <f ca="1">'Salary and Rating'!F41</f>
        <v>0</v>
      </c>
      <c r="E41" s="5">
        <f ca="1">'Salary and Rating'!G41</f>
        <v>0</v>
      </c>
      <c r="F41" s="1">
        <f>'Salary and Rating'!K41</f>
        <v>0</v>
      </c>
      <c r="G41" s="1">
        <f ca="1">'Salary and Rating'!L41</f>
        <v>0</v>
      </c>
      <c r="H41" s="1">
        <f ca="1">'Salary and Rating'!M41</f>
        <v>0</v>
      </c>
      <c r="I41" s="13">
        <f>IF('2012-2013'!E40=0,0,'2012-2013'!C40)</f>
        <v>0</v>
      </c>
      <c r="J41" s="13">
        <f>IF('2013-2014'!E40=0,0,'2012-2013'!AF40)</f>
        <v>0</v>
      </c>
      <c r="K41" s="13">
        <f>IF('2014-2015'!E40=0,0,'2013-2014'!AF40)</f>
        <v>0</v>
      </c>
      <c r="L41" s="13">
        <f ca="1">IF('2014-2015'!G40=0,0,'2014-2015'!AF40)</f>
        <v>0</v>
      </c>
      <c r="M41" s="13">
        <f>IF('2012-2013'!E40=0,0,'2012-2013'!C40)</f>
        <v>0</v>
      </c>
      <c r="N41" s="13">
        <f>IF('2013-2014'!E40=0,0,'2012-2013'!AG40)</f>
        <v>0</v>
      </c>
      <c r="O41" s="13">
        <f>IF('2014-2015'!E40=0,0,'2013-2014'!AG40)</f>
        <v>0</v>
      </c>
      <c r="P41" s="13">
        <f ca="1">IF('2014-2015'!G40=0,0,'2014-2015'!AG40)</f>
        <v>0</v>
      </c>
    </row>
    <row r="42" spans="1:16" x14ac:dyDescent="0.25">
      <c r="A42" s="1">
        <f>'Salary and Rating'!A42</f>
        <v>0</v>
      </c>
      <c r="B42" s="5">
        <f>'Salary and Rating'!B42</f>
        <v>0</v>
      </c>
      <c r="C42" s="5">
        <f>'Salary and Rating'!E42</f>
        <v>0</v>
      </c>
      <c r="D42" s="5">
        <f ca="1">'Salary and Rating'!F42</f>
        <v>0</v>
      </c>
      <c r="E42" s="5">
        <f ca="1">'Salary and Rating'!G42</f>
        <v>0</v>
      </c>
      <c r="F42" s="1">
        <f>'Salary and Rating'!K42</f>
        <v>0</v>
      </c>
      <c r="G42" s="1">
        <f ca="1">'Salary and Rating'!L42</f>
        <v>0</v>
      </c>
      <c r="H42" s="1">
        <f ca="1">'Salary and Rating'!M42</f>
        <v>0</v>
      </c>
      <c r="I42" s="13">
        <f>IF('2012-2013'!E41=0,0,'2012-2013'!C41)</f>
        <v>0</v>
      </c>
      <c r="J42" s="13">
        <f>IF('2013-2014'!E41=0,0,'2012-2013'!AF41)</f>
        <v>0</v>
      </c>
      <c r="K42" s="13">
        <f>IF('2014-2015'!E41=0,0,'2013-2014'!AF41)</f>
        <v>0</v>
      </c>
      <c r="L42" s="13">
        <f ca="1">IF('2014-2015'!G41=0,0,'2014-2015'!AF41)</f>
        <v>0</v>
      </c>
      <c r="M42" s="13">
        <f>IF('2012-2013'!E41=0,0,'2012-2013'!C41)</f>
        <v>0</v>
      </c>
      <c r="N42" s="13">
        <f>IF('2013-2014'!E41=0,0,'2012-2013'!AG41)</f>
        <v>0</v>
      </c>
      <c r="O42" s="13">
        <f>IF('2014-2015'!E41=0,0,'2013-2014'!AG41)</f>
        <v>0</v>
      </c>
      <c r="P42" s="13">
        <f ca="1">IF('2014-2015'!G41=0,0,'2014-2015'!AG41)</f>
        <v>0</v>
      </c>
    </row>
    <row r="43" spans="1:16" x14ac:dyDescent="0.25">
      <c r="A43" s="1">
        <f>'Salary and Rating'!A43</f>
        <v>0</v>
      </c>
      <c r="B43" s="5">
        <f>'Salary and Rating'!B43</f>
        <v>0</v>
      </c>
      <c r="C43" s="5">
        <f>'Salary and Rating'!E43</f>
        <v>0</v>
      </c>
      <c r="D43" s="5">
        <f ca="1">'Salary and Rating'!F43</f>
        <v>0</v>
      </c>
      <c r="E43" s="5">
        <f ca="1">'Salary and Rating'!G43</f>
        <v>0</v>
      </c>
      <c r="F43" s="1">
        <f>'Salary and Rating'!K43</f>
        <v>0</v>
      </c>
      <c r="G43" s="1">
        <f ca="1">'Salary and Rating'!L43</f>
        <v>0</v>
      </c>
      <c r="H43" s="1">
        <f ca="1">'Salary and Rating'!M43</f>
        <v>0</v>
      </c>
      <c r="I43" s="13">
        <f>IF('2012-2013'!E42=0,0,'2012-2013'!C42)</f>
        <v>0</v>
      </c>
      <c r="J43" s="13">
        <f>IF('2013-2014'!E42=0,0,'2012-2013'!AF42)</f>
        <v>0</v>
      </c>
      <c r="K43" s="13">
        <f>IF('2014-2015'!E42=0,0,'2013-2014'!AF42)</f>
        <v>0</v>
      </c>
      <c r="L43" s="13">
        <f ca="1">IF('2014-2015'!G42=0,0,'2014-2015'!AF42)</f>
        <v>0</v>
      </c>
      <c r="M43" s="13">
        <f>IF('2012-2013'!E42=0,0,'2012-2013'!C42)</f>
        <v>0</v>
      </c>
      <c r="N43" s="13">
        <f>IF('2013-2014'!E42=0,0,'2012-2013'!AG42)</f>
        <v>0</v>
      </c>
      <c r="O43" s="13">
        <f>IF('2014-2015'!E42=0,0,'2013-2014'!AG42)</f>
        <v>0</v>
      </c>
      <c r="P43" s="13">
        <f ca="1">IF('2014-2015'!G42=0,0,'2014-2015'!AG42)</f>
        <v>0</v>
      </c>
    </row>
    <row r="44" spans="1:16" x14ac:dyDescent="0.25">
      <c r="A44" s="1">
        <f>'Salary and Rating'!A44</f>
        <v>0</v>
      </c>
      <c r="B44" s="5">
        <f>'Salary and Rating'!B44</f>
        <v>0</v>
      </c>
      <c r="C44" s="5">
        <f>'Salary and Rating'!E44</f>
        <v>0</v>
      </c>
      <c r="D44" s="5">
        <f ca="1">'Salary and Rating'!F44</f>
        <v>0</v>
      </c>
      <c r="E44" s="5">
        <f ca="1">'Salary and Rating'!G44</f>
        <v>0</v>
      </c>
      <c r="F44" s="1">
        <f>'Salary and Rating'!K44</f>
        <v>0</v>
      </c>
      <c r="G44" s="1">
        <f ca="1">'Salary and Rating'!L44</f>
        <v>0</v>
      </c>
      <c r="H44" s="1">
        <f ca="1">'Salary and Rating'!M44</f>
        <v>0</v>
      </c>
      <c r="I44" s="13">
        <f>IF('2012-2013'!E43=0,0,'2012-2013'!C43)</f>
        <v>0</v>
      </c>
      <c r="J44" s="13">
        <f>IF('2013-2014'!E43=0,0,'2012-2013'!AF43)</f>
        <v>0</v>
      </c>
      <c r="K44" s="13">
        <f>IF('2014-2015'!E43=0,0,'2013-2014'!AF43)</f>
        <v>0</v>
      </c>
      <c r="L44" s="13">
        <f ca="1">IF('2014-2015'!G43=0,0,'2014-2015'!AF43)</f>
        <v>0</v>
      </c>
      <c r="M44" s="13">
        <f>IF('2012-2013'!E43=0,0,'2012-2013'!C43)</f>
        <v>0</v>
      </c>
      <c r="N44" s="13">
        <f>IF('2013-2014'!E43=0,0,'2012-2013'!AG43)</f>
        <v>0</v>
      </c>
      <c r="O44" s="13">
        <f>IF('2014-2015'!E43=0,0,'2013-2014'!AG43)</f>
        <v>0</v>
      </c>
      <c r="P44" s="13">
        <f ca="1">IF('2014-2015'!G43=0,0,'2014-2015'!AG43)</f>
        <v>0</v>
      </c>
    </row>
    <row r="45" spans="1:16" x14ac:dyDescent="0.25">
      <c r="A45" s="1">
        <f>'Salary and Rating'!A45</f>
        <v>0</v>
      </c>
      <c r="B45" s="5">
        <f>'Salary and Rating'!B45</f>
        <v>0</v>
      </c>
      <c r="C45" s="5">
        <f>'Salary and Rating'!E45</f>
        <v>0</v>
      </c>
      <c r="D45" s="5">
        <f ca="1">'Salary and Rating'!F45</f>
        <v>0</v>
      </c>
      <c r="E45" s="5">
        <f ca="1">'Salary and Rating'!G45</f>
        <v>0</v>
      </c>
      <c r="F45" s="1">
        <f>'Salary and Rating'!K45</f>
        <v>0</v>
      </c>
      <c r="G45" s="1">
        <f ca="1">'Salary and Rating'!L45</f>
        <v>0</v>
      </c>
      <c r="H45" s="1">
        <f ca="1">'Salary and Rating'!M45</f>
        <v>0</v>
      </c>
      <c r="I45" s="13">
        <f>IF('2012-2013'!E44=0,0,'2012-2013'!C44)</f>
        <v>0</v>
      </c>
      <c r="J45" s="13">
        <f>IF('2013-2014'!E44=0,0,'2012-2013'!AF44)</f>
        <v>0</v>
      </c>
      <c r="K45" s="13">
        <f>IF('2014-2015'!E44=0,0,'2013-2014'!AF44)</f>
        <v>0</v>
      </c>
      <c r="L45" s="13">
        <f ca="1">IF('2014-2015'!G44=0,0,'2014-2015'!AF44)</f>
        <v>0</v>
      </c>
      <c r="M45" s="13">
        <f>IF('2012-2013'!E44=0,0,'2012-2013'!C44)</f>
        <v>0</v>
      </c>
      <c r="N45" s="13">
        <f>IF('2013-2014'!E44=0,0,'2012-2013'!AG44)</f>
        <v>0</v>
      </c>
      <c r="O45" s="13">
        <f>IF('2014-2015'!E44=0,0,'2013-2014'!AG44)</f>
        <v>0</v>
      </c>
      <c r="P45" s="13">
        <f ca="1">IF('2014-2015'!G44=0,0,'2014-2015'!AG44)</f>
        <v>0</v>
      </c>
    </row>
    <row r="46" spans="1:16" x14ac:dyDescent="0.25">
      <c r="A46" s="1">
        <f>'Salary and Rating'!A46</f>
        <v>0</v>
      </c>
      <c r="B46" s="5">
        <f>'Salary and Rating'!B46</f>
        <v>0</v>
      </c>
      <c r="C46" s="5">
        <f>'Salary and Rating'!E46</f>
        <v>0</v>
      </c>
      <c r="D46" s="5">
        <f ca="1">'Salary and Rating'!F46</f>
        <v>0</v>
      </c>
      <c r="E46" s="5">
        <f ca="1">'Salary and Rating'!G46</f>
        <v>0</v>
      </c>
      <c r="F46" s="1">
        <f>'Salary and Rating'!K46</f>
        <v>0</v>
      </c>
      <c r="G46" s="1">
        <f ca="1">'Salary and Rating'!L46</f>
        <v>0</v>
      </c>
      <c r="H46" s="1">
        <f ca="1">'Salary and Rating'!M46</f>
        <v>0</v>
      </c>
      <c r="I46" s="13">
        <f>IF('2012-2013'!E45=0,0,'2012-2013'!C45)</f>
        <v>0</v>
      </c>
      <c r="J46" s="13">
        <f>IF('2013-2014'!E45=0,0,'2012-2013'!AF45)</f>
        <v>0</v>
      </c>
      <c r="K46" s="13">
        <f>IF('2014-2015'!E45=0,0,'2013-2014'!AF45)</f>
        <v>0</v>
      </c>
      <c r="L46" s="13">
        <f ca="1">IF('2014-2015'!G45=0,0,'2014-2015'!AF45)</f>
        <v>0</v>
      </c>
      <c r="M46" s="13">
        <f>IF('2012-2013'!E45=0,0,'2012-2013'!C45)</f>
        <v>0</v>
      </c>
      <c r="N46" s="13">
        <f>IF('2013-2014'!E45=0,0,'2012-2013'!AG45)</f>
        <v>0</v>
      </c>
      <c r="O46" s="13">
        <f>IF('2014-2015'!E45=0,0,'2013-2014'!AG45)</f>
        <v>0</v>
      </c>
      <c r="P46" s="13">
        <f ca="1">IF('2014-2015'!G45=0,0,'2014-2015'!AG45)</f>
        <v>0</v>
      </c>
    </row>
    <row r="47" spans="1:16" x14ac:dyDescent="0.25">
      <c r="A47" s="1">
        <f>'Salary and Rating'!A47</f>
        <v>0</v>
      </c>
      <c r="B47" s="5">
        <f>'Salary and Rating'!B47</f>
        <v>0</v>
      </c>
      <c r="C47" s="5">
        <f>'Salary and Rating'!E47</f>
        <v>0</v>
      </c>
      <c r="D47" s="5">
        <f ca="1">'Salary and Rating'!F47</f>
        <v>0</v>
      </c>
      <c r="E47" s="5">
        <f ca="1">'Salary and Rating'!G47</f>
        <v>0</v>
      </c>
      <c r="F47" s="1">
        <f>'Salary and Rating'!K47</f>
        <v>0</v>
      </c>
      <c r="G47" s="1">
        <f ca="1">'Salary and Rating'!L47</f>
        <v>0</v>
      </c>
      <c r="H47" s="1">
        <f ca="1">'Salary and Rating'!M47</f>
        <v>0</v>
      </c>
      <c r="I47" s="13">
        <f>IF('2012-2013'!E46=0,0,'2012-2013'!C46)</f>
        <v>0</v>
      </c>
      <c r="J47" s="13">
        <f>IF('2013-2014'!E46=0,0,'2012-2013'!AF46)</f>
        <v>0</v>
      </c>
      <c r="K47" s="13">
        <f>IF('2014-2015'!E46=0,0,'2013-2014'!AF46)</f>
        <v>0</v>
      </c>
      <c r="L47" s="13">
        <f ca="1">IF('2014-2015'!G46=0,0,'2014-2015'!AF46)</f>
        <v>0</v>
      </c>
      <c r="M47" s="13">
        <f>IF('2012-2013'!E46=0,0,'2012-2013'!C46)</f>
        <v>0</v>
      </c>
      <c r="N47" s="13">
        <f>IF('2013-2014'!E46=0,0,'2012-2013'!AG46)</f>
        <v>0</v>
      </c>
      <c r="O47" s="13">
        <f>IF('2014-2015'!E46=0,0,'2013-2014'!AG46)</f>
        <v>0</v>
      </c>
      <c r="P47" s="13">
        <f ca="1">IF('2014-2015'!G46=0,0,'2014-2015'!AG46)</f>
        <v>0</v>
      </c>
    </row>
    <row r="48" spans="1:16" x14ac:dyDescent="0.25">
      <c r="A48" s="1">
        <f>'Salary and Rating'!A48</f>
        <v>0</v>
      </c>
      <c r="B48" s="5">
        <f>'Salary and Rating'!B48</f>
        <v>0</v>
      </c>
      <c r="C48" s="5">
        <f>'Salary and Rating'!E48</f>
        <v>0</v>
      </c>
      <c r="D48" s="5">
        <f ca="1">'Salary and Rating'!F48</f>
        <v>0</v>
      </c>
      <c r="E48" s="5">
        <f ca="1">'Salary and Rating'!G48</f>
        <v>0</v>
      </c>
      <c r="F48" s="1">
        <f>'Salary and Rating'!K48</f>
        <v>0</v>
      </c>
      <c r="G48" s="1">
        <f ca="1">'Salary and Rating'!L48</f>
        <v>0</v>
      </c>
      <c r="H48" s="1">
        <f ca="1">'Salary and Rating'!M48</f>
        <v>0</v>
      </c>
      <c r="I48" s="13">
        <f>IF('2012-2013'!E47=0,0,'2012-2013'!C47)</f>
        <v>0</v>
      </c>
      <c r="J48" s="13">
        <f>IF('2013-2014'!E47=0,0,'2012-2013'!AF47)</f>
        <v>0</v>
      </c>
      <c r="K48" s="13">
        <f>IF('2014-2015'!E47=0,0,'2013-2014'!AF47)</f>
        <v>0</v>
      </c>
      <c r="L48" s="13">
        <f ca="1">IF('2014-2015'!G47=0,0,'2014-2015'!AF47)</f>
        <v>0</v>
      </c>
      <c r="M48" s="13">
        <f>IF('2012-2013'!E47=0,0,'2012-2013'!C47)</f>
        <v>0</v>
      </c>
      <c r="N48" s="13">
        <f>IF('2013-2014'!E47=0,0,'2012-2013'!AG47)</f>
        <v>0</v>
      </c>
      <c r="O48" s="13">
        <f>IF('2014-2015'!E47=0,0,'2013-2014'!AG47)</f>
        <v>0</v>
      </c>
      <c r="P48" s="13">
        <f ca="1">IF('2014-2015'!G47=0,0,'2014-2015'!AG47)</f>
        <v>0</v>
      </c>
    </row>
    <row r="49" spans="1:16" x14ac:dyDescent="0.25">
      <c r="A49" s="1">
        <f>'Salary and Rating'!A49</f>
        <v>0</v>
      </c>
      <c r="B49" s="5">
        <f>'Salary and Rating'!B49</f>
        <v>0</v>
      </c>
      <c r="C49" s="5">
        <f>'Salary and Rating'!E49</f>
        <v>0</v>
      </c>
      <c r="D49" s="5">
        <f ca="1">'Salary and Rating'!F49</f>
        <v>0</v>
      </c>
      <c r="E49" s="5">
        <f ca="1">'Salary and Rating'!G49</f>
        <v>0</v>
      </c>
      <c r="F49" s="1">
        <f>'Salary and Rating'!K49</f>
        <v>0</v>
      </c>
      <c r="G49" s="1">
        <f ca="1">'Salary and Rating'!L49</f>
        <v>0</v>
      </c>
      <c r="H49" s="1">
        <f ca="1">'Salary and Rating'!M49</f>
        <v>0</v>
      </c>
      <c r="I49" s="13">
        <f>IF('2012-2013'!E48=0,0,'2012-2013'!C48)</f>
        <v>0</v>
      </c>
      <c r="J49" s="13">
        <f>IF('2013-2014'!E48=0,0,'2012-2013'!AF48)</f>
        <v>0</v>
      </c>
      <c r="K49" s="13">
        <f>IF('2014-2015'!E48=0,0,'2013-2014'!AF48)</f>
        <v>0</v>
      </c>
      <c r="L49" s="13">
        <f ca="1">IF('2014-2015'!G48=0,0,'2014-2015'!AF48)</f>
        <v>0</v>
      </c>
      <c r="M49" s="13">
        <f>IF('2012-2013'!E48=0,0,'2012-2013'!C48)</f>
        <v>0</v>
      </c>
      <c r="N49" s="13">
        <f>IF('2013-2014'!E48=0,0,'2012-2013'!AG48)</f>
        <v>0</v>
      </c>
      <c r="O49" s="13">
        <f>IF('2014-2015'!E48=0,0,'2013-2014'!AG48)</f>
        <v>0</v>
      </c>
      <c r="P49" s="13">
        <f ca="1">IF('2014-2015'!G48=0,0,'2014-2015'!AG48)</f>
        <v>0</v>
      </c>
    </row>
    <row r="50" spans="1:16" x14ac:dyDescent="0.25">
      <c r="A50" s="1">
        <f>'Salary and Rating'!A50</f>
        <v>0</v>
      </c>
      <c r="B50" s="5">
        <f>'Salary and Rating'!B50</f>
        <v>0</v>
      </c>
      <c r="C50" s="5">
        <f>'Salary and Rating'!E50</f>
        <v>0</v>
      </c>
      <c r="D50" s="5">
        <f ca="1">'Salary and Rating'!F50</f>
        <v>0</v>
      </c>
      <c r="E50" s="5">
        <f ca="1">'Salary and Rating'!G50</f>
        <v>0</v>
      </c>
      <c r="F50" s="1">
        <f>'Salary and Rating'!K50</f>
        <v>0</v>
      </c>
      <c r="G50" s="1">
        <f ca="1">'Salary and Rating'!L50</f>
        <v>0</v>
      </c>
      <c r="H50" s="1">
        <f ca="1">'Salary and Rating'!M50</f>
        <v>0</v>
      </c>
      <c r="I50" s="13">
        <f>IF('2012-2013'!E49=0,0,'2012-2013'!C49)</f>
        <v>0</v>
      </c>
      <c r="J50" s="13">
        <f>IF('2013-2014'!E49=0,0,'2012-2013'!AF49)</f>
        <v>0</v>
      </c>
      <c r="K50" s="13">
        <f>IF('2014-2015'!E49=0,0,'2013-2014'!AF49)</f>
        <v>0</v>
      </c>
      <c r="L50" s="13">
        <f ca="1">IF('2014-2015'!G49=0,0,'2014-2015'!AF49)</f>
        <v>0</v>
      </c>
      <c r="M50" s="13">
        <f>IF('2012-2013'!E49=0,0,'2012-2013'!C49)</f>
        <v>0</v>
      </c>
      <c r="N50" s="13">
        <f>IF('2013-2014'!E49=0,0,'2012-2013'!AG49)</f>
        <v>0</v>
      </c>
      <c r="O50" s="13">
        <f>IF('2014-2015'!E49=0,0,'2013-2014'!AG49)</f>
        <v>0</v>
      </c>
      <c r="P50" s="13">
        <f ca="1">IF('2014-2015'!G49=0,0,'2014-2015'!AG49)</f>
        <v>0</v>
      </c>
    </row>
    <row r="51" spans="1:16" x14ac:dyDescent="0.25">
      <c r="A51" s="1">
        <f>'Salary and Rating'!A51</f>
        <v>0</v>
      </c>
      <c r="B51" s="5">
        <f>'Salary and Rating'!B51</f>
        <v>0</v>
      </c>
      <c r="C51" s="5">
        <f>'Salary and Rating'!E51</f>
        <v>0</v>
      </c>
      <c r="D51" s="5">
        <f ca="1">'Salary and Rating'!F51</f>
        <v>0</v>
      </c>
      <c r="E51" s="5">
        <f ca="1">'Salary and Rating'!G51</f>
        <v>0</v>
      </c>
      <c r="F51" s="1">
        <f>'Salary and Rating'!K51</f>
        <v>0</v>
      </c>
      <c r="G51" s="1">
        <f ca="1">'Salary and Rating'!L51</f>
        <v>0</v>
      </c>
      <c r="H51" s="1">
        <f ca="1">'Salary and Rating'!M51</f>
        <v>0</v>
      </c>
      <c r="I51" s="13">
        <f>IF('2012-2013'!E50=0,0,'2012-2013'!C50)</f>
        <v>0</v>
      </c>
      <c r="J51" s="13">
        <f>IF('2013-2014'!E50=0,0,'2012-2013'!AF50)</f>
        <v>0</v>
      </c>
      <c r="K51" s="13">
        <f>IF('2014-2015'!E50=0,0,'2013-2014'!AF50)</f>
        <v>0</v>
      </c>
      <c r="L51" s="13">
        <f ca="1">IF('2014-2015'!G50=0,0,'2014-2015'!AF50)</f>
        <v>0</v>
      </c>
      <c r="M51" s="13">
        <f>IF('2012-2013'!E50=0,0,'2012-2013'!C50)</f>
        <v>0</v>
      </c>
      <c r="N51" s="13">
        <f>IF('2013-2014'!E50=0,0,'2012-2013'!AG50)</f>
        <v>0</v>
      </c>
      <c r="O51" s="13">
        <f>IF('2014-2015'!E50=0,0,'2013-2014'!AG50)</f>
        <v>0</v>
      </c>
      <c r="P51" s="13">
        <f ca="1">IF('2014-2015'!G50=0,0,'2014-2015'!AG50)</f>
        <v>0</v>
      </c>
    </row>
    <row r="52" spans="1:16" x14ac:dyDescent="0.25">
      <c r="A52" s="1">
        <f>'Salary and Rating'!A52</f>
        <v>0</v>
      </c>
      <c r="B52" s="5">
        <f>'Salary and Rating'!B52</f>
        <v>0</v>
      </c>
      <c r="C52" s="5">
        <f>'Salary and Rating'!E52</f>
        <v>0</v>
      </c>
      <c r="D52" s="5">
        <f ca="1">'Salary and Rating'!F52</f>
        <v>0</v>
      </c>
      <c r="E52" s="5">
        <f ca="1">'Salary and Rating'!G52</f>
        <v>0</v>
      </c>
      <c r="F52" s="1">
        <f>'Salary and Rating'!K52</f>
        <v>0</v>
      </c>
      <c r="G52" s="1">
        <f ca="1">'Salary and Rating'!L52</f>
        <v>0</v>
      </c>
      <c r="H52" s="1">
        <f ca="1">'Salary and Rating'!M52</f>
        <v>0</v>
      </c>
      <c r="I52" s="13">
        <f>IF('2012-2013'!E51=0,0,'2012-2013'!C51)</f>
        <v>0</v>
      </c>
      <c r="J52" s="13">
        <f>IF('2013-2014'!E51=0,0,'2012-2013'!AF51)</f>
        <v>0</v>
      </c>
      <c r="K52" s="13">
        <f>IF('2014-2015'!E51=0,0,'2013-2014'!AF51)</f>
        <v>0</v>
      </c>
      <c r="L52" s="13">
        <f ca="1">IF('2014-2015'!G51=0,0,'2014-2015'!AF51)</f>
        <v>0</v>
      </c>
      <c r="M52" s="13">
        <f>IF('2012-2013'!E51=0,0,'2012-2013'!C51)</f>
        <v>0</v>
      </c>
      <c r="N52" s="13">
        <f>IF('2013-2014'!E51=0,0,'2012-2013'!AG51)</f>
        <v>0</v>
      </c>
      <c r="O52" s="13">
        <f>IF('2014-2015'!E51=0,0,'2013-2014'!AG51)</f>
        <v>0</v>
      </c>
      <c r="P52" s="13">
        <f ca="1">IF('2014-2015'!G51=0,0,'2014-2015'!AG51)</f>
        <v>0</v>
      </c>
    </row>
    <row r="53" spans="1:16" x14ac:dyDescent="0.25">
      <c r="A53" s="1">
        <f>'Salary and Rating'!A53</f>
        <v>0</v>
      </c>
      <c r="B53" s="5">
        <f>'Salary and Rating'!B53</f>
        <v>0</v>
      </c>
      <c r="C53" s="5">
        <f>'Salary and Rating'!E53</f>
        <v>0</v>
      </c>
      <c r="D53" s="5">
        <f ca="1">'Salary and Rating'!F53</f>
        <v>0</v>
      </c>
      <c r="E53" s="5">
        <f ca="1">'Salary and Rating'!G53</f>
        <v>0</v>
      </c>
      <c r="F53" s="1">
        <f>'Salary and Rating'!K53</f>
        <v>0</v>
      </c>
      <c r="G53" s="1">
        <f ca="1">'Salary and Rating'!L53</f>
        <v>0</v>
      </c>
      <c r="H53" s="1">
        <f ca="1">'Salary and Rating'!M53</f>
        <v>0</v>
      </c>
      <c r="I53" s="13">
        <f>IF('2012-2013'!E52=0,0,'2012-2013'!C52)</f>
        <v>0</v>
      </c>
      <c r="J53" s="13">
        <f>IF('2013-2014'!E52=0,0,'2012-2013'!AF52)</f>
        <v>0</v>
      </c>
      <c r="K53" s="13">
        <f>IF('2014-2015'!E52=0,0,'2013-2014'!AF52)</f>
        <v>0</v>
      </c>
      <c r="L53" s="13">
        <f ca="1">IF('2014-2015'!G52=0,0,'2014-2015'!AF52)</f>
        <v>0</v>
      </c>
      <c r="M53" s="13">
        <f>IF('2012-2013'!E52=0,0,'2012-2013'!C52)</f>
        <v>0</v>
      </c>
      <c r="N53" s="13">
        <f>IF('2013-2014'!E52=0,0,'2012-2013'!AG52)</f>
        <v>0</v>
      </c>
      <c r="O53" s="13">
        <f>IF('2014-2015'!E52=0,0,'2013-2014'!AG52)</f>
        <v>0</v>
      </c>
      <c r="P53" s="13">
        <f ca="1">IF('2014-2015'!G52=0,0,'2014-2015'!AG52)</f>
        <v>0</v>
      </c>
    </row>
    <row r="54" spans="1:16" x14ac:dyDescent="0.25">
      <c r="A54" s="1">
        <f>'Salary and Rating'!A54</f>
        <v>0</v>
      </c>
      <c r="B54" s="5">
        <f>'Salary and Rating'!B54</f>
        <v>0</v>
      </c>
      <c r="C54" s="5">
        <f>'Salary and Rating'!E54</f>
        <v>0</v>
      </c>
      <c r="D54" s="5">
        <f ca="1">'Salary and Rating'!F54</f>
        <v>0</v>
      </c>
      <c r="E54" s="5">
        <f ca="1">'Salary and Rating'!G54</f>
        <v>0</v>
      </c>
      <c r="F54" s="1">
        <f>'Salary and Rating'!K54</f>
        <v>0</v>
      </c>
      <c r="G54" s="1">
        <f ca="1">'Salary and Rating'!L54</f>
        <v>0</v>
      </c>
      <c r="H54" s="1">
        <f ca="1">'Salary and Rating'!M54</f>
        <v>0</v>
      </c>
      <c r="I54" s="13">
        <f>IF('2012-2013'!E53=0,0,'2012-2013'!C53)</f>
        <v>0</v>
      </c>
      <c r="J54" s="13">
        <f>IF('2013-2014'!E53=0,0,'2012-2013'!AF53)</f>
        <v>0</v>
      </c>
      <c r="K54" s="13">
        <f>IF('2014-2015'!E53=0,0,'2013-2014'!AF53)</f>
        <v>0</v>
      </c>
      <c r="L54" s="13">
        <f ca="1">IF('2014-2015'!G53=0,0,'2014-2015'!AF53)</f>
        <v>0</v>
      </c>
      <c r="M54" s="13">
        <f>IF('2012-2013'!E53=0,0,'2012-2013'!C53)</f>
        <v>0</v>
      </c>
      <c r="N54" s="13">
        <f>IF('2013-2014'!E53=0,0,'2012-2013'!AG53)</f>
        <v>0</v>
      </c>
      <c r="O54" s="13">
        <f>IF('2014-2015'!E53=0,0,'2013-2014'!AG53)</f>
        <v>0</v>
      </c>
      <c r="P54" s="13">
        <f ca="1">IF('2014-2015'!G53=0,0,'2014-2015'!AG53)</f>
        <v>0</v>
      </c>
    </row>
    <row r="55" spans="1:16" x14ac:dyDescent="0.25">
      <c r="A55" s="1">
        <f>'Salary and Rating'!A55</f>
        <v>0</v>
      </c>
      <c r="B55" s="5">
        <f>'Salary and Rating'!B55</f>
        <v>0</v>
      </c>
      <c r="C55" s="5">
        <f>'Salary and Rating'!E55</f>
        <v>0</v>
      </c>
      <c r="D55" s="5">
        <f ca="1">'Salary and Rating'!F55</f>
        <v>0</v>
      </c>
      <c r="E55" s="5">
        <f ca="1">'Salary and Rating'!G55</f>
        <v>0</v>
      </c>
      <c r="F55" s="1">
        <f>'Salary and Rating'!K55</f>
        <v>0</v>
      </c>
      <c r="G55" s="1">
        <f ca="1">'Salary and Rating'!L55</f>
        <v>0</v>
      </c>
      <c r="H55" s="1">
        <f ca="1">'Salary and Rating'!M55</f>
        <v>0</v>
      </c>
      <c r="I55" s="13">
        <f>IF('2012-2013'!E54=0,0,'2012-2013'!C54)</f>
        <v>0</v>
      </c>
      <c r="J55" s="13">
        <f>IF('2013-2014'!E54=0,0,'2012-2013'!AF54)</f>
        <v>0</v>
      </c>
      <c r="K55" s="13">
        <f>IF('2014-2015'!E54=0,0,'2013-2014'!AF54)</f>
        <v>0</v>
      </c>
      <c r="L55" s="13">
        <f ca="1">IF('2014-2015'!G54=0,0,'2014-2015'!AF54)</f>
        <v>0</v>
      </c>
      <c r="M55" s="13">
        <f>IF('2012-2013'!E54=0,0,'2012-2013'!C54)</f>
        <v>0</v>
      </c>
      <c r="N55" s="13">
        <f>IF('2013-2014'!E54=0,0,'2012-2013'!AG54)</f>
        <v>0</v>
      </c>
      <c r="O55" s="13">
        <f>IF('2014-2015'!E54=0,0,'2013-2014'!AG54)</f>
        <v>0</v>
      </c>
      <c r="P55" s="13">
        <f ca="1">IF('2014-2015'!G54=0,0,'2014-2015'!AG54)</f>
        <v>0</v>
      </c>
    </row>
    <row r="56" spans="1:16" x14ac:dyDescent="0.25">
      <c r="A56" s="1">
        <f>'Salary and Rating'!A56</f>
        <v>0</v>
      </c>
      <c r="B56" s="5">
        <f>'Salary and Rating'!B56</f>
        <v>0</v>
      </c>
      <c r="C56" s="5">
        <f>'Salary and Rating'!E56</f>
        <v>0</v>
      </c>
      <c r="D56" s="5">
        <f ca="1">'Salary and Rating'!F56</f>
        <v>0</v>
      </c>
      <c r="E56" s="5">
        <f ca="1">'Salary and Rating'!G56</f>
        <v>0</v>
      </c>
      <c r="F56" s="1">
        <f>'Salary and Rating'!K56</f>
        <v>0</v>
      </c>
      <c r="G56" s="1">
        <f ca="1">'Salary and Rating'!L56</f>
        <v>0</v>
      </c>
      <c r="H56" s="1">
        <f ca="1">'Salary and Rating'!M56</f>
        <v>0</v>
      </c>
      <c r="I56" s="13">
        <f>IF('2012-2013'!E55=0,0,'2012-2013'!C55)</f>
        <v>0</v>
      </c>
      <c r="J56" s="13">
        <f>IF('2013-2014'!E55=0,0,'2012-2013'!AF55)</f>
        <v>0</v>
      </c>
      <c r="K56" s="13">
        <f>IF('2014-2015'!E55=0,0,'2013-2014'!AF55)</f>
        <v>0</v>
      </c>
      <c r="L56" s="13">
        <f ca="1">IF('2014-2015'!G55=0,0,'2014-2015'!AF55)</f>
        <v>0</v>
      </c>
      <c r="M56" s="13">
        <f>IF('2012-2013'!E55=0,0,'2012-2013'!C55)</f>
        <v>0</v>
      </c>
      <c r="N56" s="13">
        <f>IF('2013-2014'!E55=0,0,'2012-2013'!AG55)</f>
        <v>0</v>
      </c>
      <c r="O56" s="13">
        <f>IF('2014-2015'!E55=0,0,'2013-2014'!AG55)</f>
        <v>0</v>
      </c>
      <c r="P56" s="13">
        <f ca="1">IF('2014-2015'!G55=0,0,'2014-2015'!AG55)</f>
        <v>0</v>
      </c>
    </row>
    <row r="57" spans="1:16" x14ac:dyDescent="0.25">
      <c r="A57" s="1">
        <f>'Salary and Rating'!A57</f>
        <v>0</v>
      </c>
      <c r="B57" s="5">
        <f>'Salary and Rating'!B57</f>
        <v>0</v>
      </c>
      <c r="C57" s="5">
        <f>'Salary and Rating'!E57</f>
        <v>0</v>
      </c>
      <c r="D57" s="5">
        <f ca="1">'Salary and Rating'!F57</f>
        <v>0</v>
      </c>
      <c r="E57" s="5">
        <f ca="1">'Salary and Rating'!G57</f>
        <v>0</v>
      </c>
      <c r="F57" s="1">
        <f>'Salary and Rating'!K57</f>
        <v>0</v>
      </c>
      <c r="G57" s="1">
        <f ca="1">'Salary and Rating'!L57</f>
        <v>0</v>
      </c>
      <c r="H57" s="1">
        <f ca="1">'Salary and Rating'!M57</f>
        <v>0</v>
      </c>
      <c r="I57" s="13">
        <f>IF('2012-2013'!E56=0,0,'2012-2013'!C56)</f>
        <v>0</v>
      </c>
      <c r="J57" s="13">
        <f>IF('2013-2014'!E56=0,0,'2012-2013'!AF56)</f>
        <v>0</v>
      </c>
      <c r="K57" s="13">
        <f>IF('2014-2015'!E56=0,0,'2013-2014'!AF56)</f>
        <v>0</v>
      </c>
      <c r="L57" s="13">
        <f ca="1">IF('2014-2015'!G56=0,0,'2014-2015'!AF56)</f>
        <v>0</v>
      </c>
      <c r="M57" s="13">
        <f>IF('2012-2013'!E56=0,0,'2012-2013'!C56)</f>
        <v>0</v>
      </c>
      <c r="N57" s="13">
        <f>IF('2013-2014'!E56=0,0,'2012-2013'!AG56)</f>
        <v>0</v>
      </c>
      <c r="O57" s="13">
        <f>IF('2014-2015'!E56=0,0,'2013-2014'!AG56)</f>
        <v>0</v>
      </c>
      <c r="P57" s="13">
        <f ca="1">IF('2014-2015'!G56=0,0,'2014-2015'!AG56)</f>
        <v>0</v>
      </c>
    </row>
    <row r="58" spans="1:16" x14ac:dyDescent="0.25">
      <c r="A58" s="1">
        <f>'Salary and Rating'!A58</f>
        <v>0</v>
      </c>
      <c r="B58" s="5">
        <f>'Salary and Rating'!B58</f>
        <v>0</v>
      </c>
      <c r="C58" s="5">
        <f>'Salary and Rating'!E58</f>
        <v>0</v>
      </c>
      <c r="D58" s="5">
        <f ca="1">'Salary and Rating'!F58</f>
        <v>0</v>
      </c>
      <c r="E58" s="5">
        <f ca="1">'Salary and Rating'!G58</f>
        <v>0</v>
      </c>
      <c r="F58" s="1">
        <f>'Salary and Rating'!K58</f>
        <v>0</v>
      </c>
      <c r="G58" s="1">
        <f ca="1">'Salary and Rating'!L58</f>
        <v>0</v>
      </c>
      <c r="H58" s="1">
        <f ca="1">'Salary and Rating'!M58</f>
        <v>0</v>
      </c>
      <c r="I58" s="13">
        <f>IF('2012-2013'!E57=0,0,'2012-2013'!C57)</f>
        <v>0</v>
      </c>
      <c r="J58" s="13">
        <f>IF('2013-2014'!E57=0,0,'2012-2013'!AF57)</f>
        <v>0</v>
      </c>
      <c r="K58" s="13">
        <f>IF('2014-2015'!E57=0,0,'2013-2014'!AF57)</f>
        <v>0</v>
      </c>
      <c r="L58" s="13">
        <f ca="1">IF('2014-2015'!G57=0,0,'2014-2015'!AF57)</f>
        <v>0</v>
      </c>
      <c r="M58" s="13">
        <f>IF('2012-2013'!E57=0,0,'2012-2013'!C57)</f>
        <v>0</v>
      </c>
      <c r="N58" s="13">
        <f>IF('2013-2014'!E57=0,0,'2012-2013'!AG57)</f>
        <v>0</v>
      </c>
      <c r="O58" s="13">
        <f>IF('2014-2015'!E57=0,0,'2013-2014'!AG57)</f>
        <v>0</v>
      </c>
      <c r="P58" s="13">
        <f ca="1">IF('2014-2015'!G57=0,0,'2014-2015'!AG57)</f>
        <v>0</v>
      </c>
    </row>
    <row r="59" spans="1:16" x14ac:dyDescent="0.25">
      <c r="A59" s="1">
        <f>'Salary and Rating'!A59</f>
        <v>0</v>
      </c>
      <c r="B59" s="5">
        <f>'Salary and Rating'!B59</f>
        <v>0</v>
      </c>
      <c r="C59" s="5">
        <f>'Salary and Rating'!E59</f>
        <v>0</v>
      </c>
      <c r="D59" s="5">
        <f ca="1">'Salary and Rating'!F59</f>
        <v>0</v>
      </c>
      <c r="E59" s="5">
        <f ca="1">'Salary and Rating'!G59</f>
        <v>0</v>
      </c>
      <c r="F59" s="1">
        <f>'Salary and Rating'!K59</f>
        <v>0</v>
      </c>
      <c r="G59" s="1">
        <f ca="1">'Salary and Rating'!L59</f>
        <v>0</v>
      </c>
      <c r="H59" s="1">
        <f ca="1">'Salary and Rating'!M59</f>
        <v>0</v>
      </c>
      <c r="I59" s="13">
        <f>IF('2012-2013'!E58=0,0,'2012-2013'!C58)</f>
        <v>0</v>
      </c>
      <c r="J59" s="13">
        <f>IF('2013-2014'!E58=0,0,'2012-2013'!AF58)</f>
        <v>0</v>
      </c>
      <c r="K59" s="13">
        <f>IF('2014-2015'!E58=0,0,'2013-2014'!AF58)</f>
        <v>0</v>
      </c>
      <c r="L59" s="13">
        <f ca="1">IF('2014-2015'!G58=0,0,'2014-2015'!AF58)</f>
        <v>0</v>
      </c>
      <c r="M59" s="13">
        <f>IF('2012-2013'!E58=0,0,'2012-2013'!C58)</f>
        <v>0</v>
      </c>
      <c r="N59" s="13">
        <f>IF('2013-2014'!E58=0,0,'2012-2013'!AG58)</f>
        <v>0</v>
      </c>
      <c r="O59" s="13">
        <f>IF('2014-2015'!E58=0,0,'2013-2014'!AG58)</f>
        <v>0</v>
      </c>
      <c r="P59" s="13">
        <f ca="1">IF('2014-2015'!G58=0,0,'2014-2015'!AG58)</f>
        <v>0</v>
      </c>
    </row>
    <row r="60" spans="1:16" x14ac:dyDescent="0.25">
      <c r="A60" s="1">
        <f>'Salary and Rating'!A60</f>
        <v>0</v>
      </c>
      <c r="B60" s="5">
        <f>'Salary and Rating'!B60</f>
        <v>0</v>
      </c>
      <c r="C60" s="5">
        <f>'Salary and Rating'!E60</f>
        <v>0</v>
      </c>
      <c r="D60" s="5">
        <f ca="1">'Salary and Rating'!F60</f>
        <v>0</v>
      </c>
      <c r="E60" s="5">
        <f ca="1">'Salary and Rating'!G60</f>
        <v>0</v>
      </c>
      <c r="F60" s="1">
        <f>'Salary and Rating'!K60</f>
        <v>0</v>
      </c>
      <c r="G60" s="1">
        <f ca="1">'Salary and Rating'!L60</f>
        <v>0</v>
      </c>
      <c r="H60" s="1">
        <f ca="1">'Salary and Rating'!M60</f>
        <v>0</v>
      </c>
      <c r="I60" s="13">
        <f>IF('2012-2013'!E59=0,0,'2012-2013'!C59)</f>
        <v>0</v>
      </c>
      <c r="J60" s="13">
        <f>IF('2013-2014'!E59=0,0,'2012-2013'!AF59)</f>
        <v>0</v>
      </c>
      <c r="K60" s="13">
        <f>IF('2014-2015'!E59=0,0,'2013-2014'!AF59)</f>
        <v>0</v>
      </c>
      <c r="L60" s="13">
        <f ca="1">IF('2014-2015'!G59=0,0,'2014-2015'!AF59)</f>
        <v>0</v>
      </c>
      <c r="M60" s="13">
        <f>IF('2012-2013'!E59=0,0,'2012-2013'!C59)</f>
        <v>0</v>
      </c>
      <c r="N60" s="13">
        <f>IF('2013-2014'!E59=0,0,'2012-2013'!AG59)</f>
        <v>0</v>
      </c>
      <c r="O60" s="13">
        <f>IF('2014-2015'!E59=0,0,'2013-2014'!AG59)</f>
        <v>0</v>
      </c>
      <c r="P60" s="13">
        <f ca="1">IF('2014-2015'!G59=0,0,'2014-2015'!AG59)</f>
        <v>0</v>
      </c>
    </row>
    <row r="61" spans="1:16" x14ac:dyDescent="0.25">
      <c r="A61" s="1">
        <f>'Salary and Rating'!A61</f>
        <v>0</v>
      </c>
      <c r="B61" s="5">
        <f>'Salary and Rating'!B61</f>
        <v>0</v>
      </c>
      <c r="C61" s="5">
        <f>'Salary and Rating'!E61</f>
        <v>0</v>
      </c>
      <c r="D61" s="5">
        <f ca="1">'Salary and Rating'!F61</f>
        <v>0</v>
      </c>
      <c r="E61" s="5">
        <f ca="1">'Salary and Rating'!G61</f>
        <v>0</v>
      </c>
      <c r="F61" s="1">
        <f>'Salary and Rating'!K61</f>
        <v>0</v>
      </c>
      <c r="G61" s="1">
        <f ca="1">'Salary and Rating'!L61</f>
        <v>0</v>
      </c>
      <c r="H61" s="1">
        <f ca="1">'Salary and Rating'!M61</f>
        <v>0</v>
      </c>
      <c r="I61" s="13">
        <f>IF('2012-2013'!E60=0,0,'2012-2013'!C60)</f>
        <v>0</v>
      </c>
      <c r="J61" s="13">
        <f>IF('2013-2014'!E60=0,0,'2012-2013'!AF60)</f>
        <v>0</v>
      </c>
      <c r="K61" s="13">
        <f>IF('2014-2015'!E60=0,0,'2013-2014'!AF60)</f>
        <v>0</v>
      </c>
      <c r="L61" s="13">
        <f ca="1">IF('2014-2015'!G60=0,0,'2014-2015'!AF60)</f>
        <v>0</v>
      </c>
      <c r="M61" s="13">
        <f>IF('2012-2013'!E60=0,0,'2012-2013'!C60)</f>
        <v>0</v>
      </c>
      <c r="N61" s="13">
        <f>IF('2013-2014'!E60=0,0,'2012-2013'!AG60)</f>
        <v>0</v>
      </c>
      <c r="O61" s="13">
        <f>IF('2014-2015'!E60=0,0,'2013-2014'!AG60)</f>
        <v>0</v>
      </c>
      <c r="P61" s="13">
        <f ca="1">IF('2014-2015'!G60=0,0,'2014-2015'!AG60)</f>
        <v>0</v>
      </c>
    </row>
    <row r="62" spans="1:16" x14ac:dyDescent="0.25">
      <c r="A62" s="1">
        <f>'Salary and Rating'!A62</f>
        <v>0</v>
      </c>
      <c r="B62" s="5">
        <f>'Salary and Rating'!B62</f>
        <v>0</v>
      </c>
      <c r="C62" s="5">
        <f>'Salary and Rating'!E62</f>
        <v>0</v>
      </c>
      <c r="D62" s="5">
        <f ca="1">'Salary and Rating'!F62</f>
        <v>0</v>
      </c>
      <c r="E62" s="5">
        <f ca="1">'Salary and Rating'!G62</f>
        <v>0</v>
      </c>
      <c r="F62" s="1">
        <f>'Salary and Rating'!K62</f>
        <v>0</v>
      </c>
      <c r="G62" s="1">
        <f ca="1">'Salary and Rating'!L62</f>
        <v>0</v>
      </c>
      <c r="H62" s="1">
        <f ca="1">'Salary and Rating'!M62</f>
        <v>0</v>
      </c>
      <c r="I62" s="13">
        <f>IF('2012-2013'!E61=0,0,'2012-2013'!C61)</f>
        <v>0</v>
      </c>
      <c r="J62" s="13">
        <f>IF('2013-2014'!E61=0,0,'2012-2013'!AF61)</f>
        <v>0</v>
      </c>
      <c r="K62" s="13">
        <f>IF('2014-2015'!E61=0,0,'2013-2014'!AF61)</f>
        <v>0</v>
      </c>
      <c r="L62" s="13">
        <f ca="1">IF('2014-2015'!G61=0,0,'2014-2015'!AF61)</f>
        <v>0</v>
      </c>
      <c r="M62" s="13">
        <f>IF('2012-2013'!E61=0,0,'2012-2013'!C61)</f>
        <v>0</v>
      </c>
      <c r="N62" s="13">
        <f>IF('2013-2014'!E61=0,0,'2012-2013'!AG61)</f>
        <v>0</v>
      </c>
      <c r="O62" s="13">
        <f>IF('2014-2015'!E61=0,0,'2013-2014'!AG61)</f>
        <v>0</v>
      </c>
      <c r="P62" s="13">
        <f ca="1">IF('2014-2015'!G61=0,0,'2014-2015'!AG61)</f>
        <v>0</v>
      </c>
    </row>
    <row r="63" spans="1:16" x14ac:dyDescent="0.25">
      <c r="A63" s="1">
        <f>'Salary and Rating'!A63</f>
        <v>0</v>
      </c>
      <c r="B63" s="5">
        <f>'Salary and Rating'!B63</f>
        <v>0</v>
      </c>
      <c r="C63" s="5">
        <f>'Salary and Rating'!E63</f>
        <v>0</v>
      </c>
      <c r="D63" s="5">
        <f ca="1">'Salary and Rating'!F63</f>
        <v>0</v>
      </c>
      <c r="E63" s="5">
        <f ca="1">'Salary and Rating'!G63</f>
        <v>0</v>
      </c>
      <c r="F63" s="1">
        <f>'Salary and Rating'!K63</f>
        <v>0</v>
      </c>
      <c r="G63" s="1">
        <f ca="1">'Salary and Rating'!L63</f>
        <v>0</v>
      </c>
      <c r="H63" s="1">
        <f ca="1">'Salary and Rating'!M63</f>
        <v>0</v>
      </c>
      <c r="I63" s="13">
        <f>IF('2012-2013'!E62=0,0,'2012-2013'!C62)</f>
        <v>0</v>
      </c>
      <c r="J63" s="13">
        <f>IF('2013-2014'!E62=0,0,'2012-2013'!AF62)</f>
        <v>0</v>
      </c>
      <c r="K63" s="13">
        <f>IF('2014-2015'!E62=0,0,'2013-2014'!AF62)</f>
        <v>0</v>
      </c>
      <c r="L63" s="13">
        <f ca="1">IF('2014-2015'!G62=0,0,'2014-2015'!AF62)</f>
        <v>0</v>
      </c>
      <c r="M63" s="13">
        <f>IF('2012-2013'!E62=0,0,'2012-2013'!C62)</f>
        <v>0</v>
      </c>
      <c r="N63" s="13">
        <f>IF('2013-2014'!E62=0,0,'2012-2013'!AG62)</f>
        <v>0</v>
      </c>
      <c r="O63" s="13">
        <f>IF('2014-2015'!E62=0,0,'2013-2014'!AG62)</f>
        <v>0</v>
      </c>
      <c r="P63" s="13">
        <f ca="1">IF('2014-2015'!G62=0,0,'2014-2015'!AG62)</f>
        <v>0</v>
      </c>
    </row>
    <row r="64" spans="1:16" x14ac:dyDescent="0.25">
      <c r="A64" s="1">
        <f>'Salary and Rating'!A64</f>
        <v>0</v>
      </c>
      <c r="B64" s="5">
        <f>'Salary and Rating'!B64</f>
        <v>0</v>
      </c>
      <c r="C64" s="5">
        <f>'Salary and Rating'!E64</f>
        <v>0</v>
      </c>
      <c r="D64" s="5">
        <f ca="1">'Salary and Rating'!F64</f>
        <v>0</v>
      </c>
      <c r="E64" s="5">
        <f ca="1">'Salary and Rating'!G64</f>
        <v>0</v>
      </c>
      <c r="F64" s="1">
        <f>'Salary and Rating'!K64</f>
        <v>0</v>
      </c>
      <c r="G64" s="1">
        <f ca="1">'Salary and Rating'!L64</f>
        <v>0</v>
      </c>
      <c r="H64" s="1">
        <f ca="1">'Salary and Rating'!M64</f>
        <v>0</v>
      </c>
      <c r="I64" s="13">
        <f>IF('2012-2013'!E63=0,0,'2012-2013'!C63)</f>
        <v>0</v>
      </c>
      <c r="J64" s="13">
        <f>IF('2013-2014'!E63=0,0,'2012-2013'!AF63)</f>
        <v>0</v>
      </c>
      <c r="K64" s="13">
        <f>IF('2014-2015'!E63=0,0,'2013-2014'!AF63)</f>
        <v>0</v>
      </c>
      <c r="L64" s="13">
        <f ca="1">IF('2014-2015'!G63=0,0,'2014-2015'!AF63)</f>
        <v>0</v>
      </c>
      <c r="M64" s="13">
        <f>IF('2012-2013'!E63=0,0,'2012-2013'!C63)</f>
        <v>0</v>
      </c>
      <c r="N64" s="13">
        <f>IF('2013-2014'!E63=0,0,'2012-2013'!AG63)</f>
        <v>0</v>
      </c>
      <c r="O64" s="13">
        <f>IF('2014-2015'!E63=0,0,'2013-2014'!AG63)</f>
        <v>0</v>
      </c>
      <c r="P64" s="13">
        <f ca="1">IF('2014-2015'!G63=0,0,'2014-2015'!AG63)</f>
        <v>0</v>
      </c>
    </row>
    <row r="65" spans="1:16" x14ac:dyDescent="0.25">
      <c r="A65" s="1">
        <f>'Salary and Rating'!A65</f>
        <v>0</v>
      </c>
      <c r="B65" s="5">
        <f>'Salary and Rating'!B65</f>
        <v>0</v>
      </c>
      <c r="C65" s="5">
        <f>'Salary and Rating'!E65</f>
        <v>0</v>
      </c>
      <c r="D65" s="5">
        <f ca="1">'Salary and Rating'!F65</f>
        <v>0</v>
      </c>
      <c r="E65" s="5">
        <f ca="1">'Salary and Rating'!G65</f>
        <v>0</v>
      </c>
      <c r="F65" s="1">
        <f>'Salary and Rating'!K65</f>
        <v>0</v>
      </c>
      <c r="G65" s="1">
        <f ca="1">'Salary and Rating'!L65</f>
        <v>0</v>
      </c>
      <c r="H65" s="1">
        <f ca="1">'Salary and Rating'!M65</f>
        <v>0</v>
      </c>
      <c r="I65" s="13">
        <f>IF('2012-2013'!E64=0,0,'2012-2013'!C64)</f>
        <v>0</v>
      </c>
      <c r="J65" s="13">
        <f>IF('2013-2014'!E64=0,0,'2012-2013'!AF64)</f>
        <v>0</v>
      </c>
      <c r="K65" s="13">
        <f>IF('2014-2015'!E64=0,0,'2013-2014'!AF64)</f>
        <v>0</v>
      </c>
      <c r="L65" s="13">
        <f ca="1">IF('2014-2015'!G64=0,0,'2014-2015'!AF64)</f>
        <v>0</v>
      </c>
      <c r="M65" s="13">
        <f>IF('2012-2013'!E64=0,0,'2012-2013'!C64)</f>
        <v>0</v>
      </c>
      <c r="N65" s="13">
        <f>IF('2013-2014'!E64=0,0,'2012-2013'!AG64)</f>
        <v>0</v>
      </c>
      <c r="O65" s="13">
        <f>IF('2014-2015'!E64=0,0,'2013-2014'!AG64)</f>
        <v>0</v>
      </c>
      <c r="P65" s="13">
        <f ca="1">IF('2014-2015'!G64=0,0,'2014-2015'!AG64)</f>
        <v>0</v>
      </c>
    </row>
    <row r="66" spans="1:16" x14ac:dyDescent="0.25">
      <c r="A66" s="1">
        <f>'Salary and Rating'!A66</f>
        <v>0</v>
      </c>
      <c r="B66" s="5">
        <f>'Salary and Rating'!B66</f>
        <v>0</v>
      </c>
      <c r="C66" s="5">
        <f>'Salary and Rating'!E66</f>
        <v>0</v>
      </c>
      <c r="D66" s="5">
        <f ca="1">'Salary and Rating'!F66</f>
        <v>0</v>
      </c>
      <c r="E66" s="5">
        <f ca="1">'Salary and Rating'!G66</f>
        <v>0</v>
      </c>
      <c r="F66" s="1">
        <f>'Salary and Rating'!K66</f>
        <v>0</v>
      </c>
      <c r="G66" s="1">
        <f ca="1">'Salary and Rating'!L66</f>
        <v>0</v>
      </c>
      <c r="H66" s="1">
        <f ca="1">'Salary and Rating'!M66</f>
        <v>0</v>
      </c>
      <c r="I66" s="13">
        <f>IF('2012-2013'!E65=0,0,'2012-2013'!C65)</f>
        <v>0</v>
      </c>
      <c r="J66" s="13">
        <f>IF('2013-2014'!E65=0,0,'2012-2013'!AF65)</f>
        <v>0</v>
      </c>
      <c r="K66" s="13">
        <f>IF('2014-2015'!E65=0,0,'2013-2014'!AF65)</f>
        <v>0</v>
      </c>
      <c r="L66" s="13">
        <f ca="1">IF('2014-2015'!G65=0,0,'2014-2015'!AF65)</f>
        <v>0</v>
      </c>
      <c r="M66" s="13">
        <f>IF('2012-2013'!E65=0,0,'2012-2013'!C65)</f>
        <v>0</v>
      </c>
      <c r="N66" s="13">
        <f>IF('2013-2014'!E65=0,0,'2012-2013'!AG65)</f>
        <v>0</v>
      </c>
      <c r="O66" s="13">
        <f>IF('2014-2015'!E65=0,0,'2013-2014'!AG65)</f>
        <v>0</v>
      </c>
      <c r="P66" s="13">
        <f ca="1">IF('2014-2015'!G65=0,0,'2014-2015'!AG65)</f>
        <v>0</v>
      </c>
    </row>
    <row r="67" spans="1:16" x14ac:dyDescent="0.25">
      <c r="A67" s="1">
        <f>'Salary and Rating'!A67</f>
        <v>0</v>
      </c>
      <c r="B67" s="5">
        <f>'Salary and Rating'!B67</f>
        <v>0</v>
      </c>
      <c r="C67" s="5">
        <f>'Salary and Rating'!E67</f>
        <v>0</v>
      </c>
      <c r="D67" s="5">
        <f ca="1">'Salary and Rating'!F67</f>
        <v>0</v>
      </c>
      <c r="E67" s="5">
        <f ca="1">'Salary and Rating'!G67</f>
        <v>0</v>
      </c>
      <c r="F67" s="1">
        <f>'Salary and Rating'!K67</f>
        <v>0</v>
      </c>
      <c r="G67" s="1">
        <f ca="1">'Salary and Rating'!L67</f>
        <v>0</v>
      </c>
      <c r="H67" s="1">
        <f ca="1">'Salary and Rating'!M67</f>
        <v>0</v>
      </c>
      <c r="I67" s="13">
        <f>IF('2012-2013'!E66=0,0,'2012-2013'!C66)</f>
        <v>0</v>
      </c>
      <c r="J67" s="13">
        <f>IF('2013-2014'!E66=0,0,'2012-2013'!AF66)</f>
        <v>0</v>
      </c>
      <c r="K67" s="13">
        <f>IF('2014-2015'!E66=0,0,'2013-2014'!AF66)</f>
        <v>0</v>
      </c>
      <c r="L67" s="13">
        <f ca="1">IF('2014-2015'!G66=0,0,'2014-2015'!AF66)</f>
        <v>0</v>
      </c>
      <c r="M67" s="13">
        <f>IF('2012-2013'!E66=0,0,'2012-2013'!C66)</f>
        <v>0</v>
      </c>
      <c r="N67" s="13">
        <f>IF('2013-2014'!E66=0,0,'2012-2013'!AG66)</f>
        <v>0</v>
      </c>
      <c r="O67" s="13">
        <f>IF('2014-2015'!E66=0,0,'2013-2014'!AG66)</f>
        <v>0</v>
      </c>
      <c r="P67" s="13">
        <f ca="1">IF('2014-2015'!G66=0,0,'2014-2015'!AG66)</f>
        <v>0</v>
      </c>
    </row>
    <row r="68" spans="1:16" x14ac:dyDescent="0.25">
      <c r="A68" s="1">
        <f>'Salary and Rating'!A68</f>
        <v>0</v>
      </c>
      <c r="B68" s="5">
        <f>'Salary and Rating'!B68</f>
        <v>0</v>
      </c>
      <c r="C68" s="5">
        <f>'Salary and Rating'!E68</f>
        <v>0</v>
      </c>
      <c r="D68" s="5">
        <f ca="1">'Salary and Rating'!F68</f>
        <v>0</v>
      </c>
      <c r="E68" s="5">
        <f ca="1">'Salary and Rating'!G68</f>
        <v>0</v>
      </c>
      <c r="F68" s="1">
        <f>'Salary and Rating'!K68</f>
        <v>0</v>
      </c>
      <c r="G68" s="1">
        <f ca="1">'Salary and Rating'!L68</f>
        <v>0</v>
      </c>
      <c r="H68" s="1">
        <f ca="1">'Salary and Rating'!M68</f>
        <v>0</v>
      </c>
      <c r="I68" s="13">
        <f>IF('2012-2013'!E67=0,0,'2012-2013'!C67)</f>
        <v>0</v>
      </c>
      <c r="J68" s="13">
        <f>IF('2013-2014'!E67=0,0,'2012-2013'!AF67)</f>
        <v>0</v>
      </c>
      <c r="K68" s="13">
        <f>IF('2014-2015'!E67=0,0,'2013-2014'!AF67)</f>
        <v>0</v>
      </c>
      <c r="L68" s="13">
        <f ca="1">IF('2014-2015'!G67=0,0,'2014-2015'!AF67)</f>
        <v>0</v>
      </c>
      <c r="M68" s="13">
        <f>IF('2012-2013'!E67=0,0,'2012-2013'!C67)</f>
        <v>0</v>
      </c>
      <c r="N68" s="13">
        <f>IF('2013-2014'!E67=0,0,'2012-2013'!AG67)</f>
        <v>0</v>
      </c>
      <c r="O68" s="13">
        <f>IF('2014-2015'!E67=0,0,'2013-2014'!AG67)</f>
        <v>0</v>
      </c>
      <c r="P68" s="13">
        <f ca="1">IF('2014-2015'!G67=0,0,'2014-2015'!AG67)</f>
        <v>0</v>
      </c>
    </row>
    <row r="69" spans="1:16" x14ac:dyDescent="0.25">
      <c r="A69" s="1">
        <f>'Salary and Rating'!A69</f>
        <v>0</v>
      </c>
      <c r="B69" s="5">
        <f>'Salary and Rating'!B69</f>
        <v>0</v>
      </c>
      <c r="C69" s="5">
        <f>'Salary and Rating'!E69</f>
        <v>0</v>
      </c>
      <c r="D69" s="5">
        <f ca="1">'Salary and Rating'!F69</f>
        <v>0</v>
      </c>
      <c r="E69" s="5">
        <f ca="1">'Salary and Rating'!G69</f>
        <v>0</v>
      </c>
      <c r="F69" s="1">
        <f>'Salary and Rating'!K69</f>
        <v>0</v>
      </c>
      <c r="G69" s="1">
        <f ca="1">'Salary and Rating'!L69</f>
        <v>0</v>
      </c>
      <c r="H69" s="1">
        <f ca="1">'Salary and Rating'!M69</f>
        <v>0</v>
      </c>
      <c r="I69" s="13">
        <f>IF('2012-2013'!E68=0,0,'2012-2013'!C68)</f>
        <v>0</v>
      </c>
      <c r="J69" s="13">
        <f>IF('2013-2014'!E68=0,0,'2012-2013'!AF68)</f>
        <v>0</v>
      </c>
      <c r="K69" s="13">
        <f>IF('2014-2015'!E68=0,0,'2013-2014'!AF68)</f>
        <v>0</v>
      </c>
      <c r="L69" s="13">
        <f ca="1">IF('2014-2015'!G68=0,0,'2014-2015'!AF68)</f>
        <v>0</v>
      </c>
      <c r="M69" s="13">
        <f>IF('2012-2013'!E68=0,0,'2012-2013'!C68)</f>
        <v>0</v>
      </c>
      <c r="N69" s="13">
        <f>IF('2013-2014'!E68=0,0,'2012-2013'!AG68)</f>
        <v>0</v>
      </c>
      <c r="O69" s="13">
        <f>IF('2014-2015'!E68=0,0,'2013-2014'!AG68)</f>
        <v>0</v>
      </c>
      <c r="P69" s="13">
        <f ca="1">IF('2014-2015'!G68=0,0,'2014-2015'!AG68)</f>
        <v>0</v>
      </c>
    </row>
    <row r="70" spans="1:16" x14ac:dyDescent="0.25">
      <c r="A70" s="1">
        <f>'Salary and Rating'!A70</f>
        <v>0</v>
      </c>
      <c r="B70" s="5">
        <f>'Salary and Rating'!B70</f>
        <v>0</v>
      </c>
      <c r="C70" s="5">
        <f>'Salary and Rating'!E70</f>
        <v>0</v>
      </c>
      <c r="D70" s="5">
        <f ca="1">'Salary and Rating'!F70</f>
        <v>0</v>
      </c>
      <c r="E70" s="5">
        <f ca="1">'Salary and Rating'!G70</f>
        <v>0</v>
      </c>
      <c r="F70" s="1">
        <f>'Salary and Rating'!K70</f>
        <v>0</v>
      </c>
      <c r="G70" s="1">
        <f ca="1">'Salary and Rating'!L70</f>
        <v>0</v>
      </c>
      <c r="H70" s="1">
        <f ca="1">'Salary and Rating'!M70</f>
        <v>0</v>
      </c>
      <c r="I70" s="13">
        <f>IF('2012-2013'!E69=0,0,'2012-2013'!C69)</f>
        <v>0</v>
      </c>
      <c r="J70" s="13">
        <f>IF('2013-2014'!E69=0,0,'2012-2013'!AF69)</f>
        <v>0</v>
      </c>
      <c r="K70" s="13">
        <f>IF('2014-2015'!E69=0,0,'2013-2014'!AF69)</f>
        <v>0</v>
      </c>
      <c r="L70" s="13">
        <f ca="1">IF('2014-2015'!G69=0,0,'2014-2015'!AF69)</f>
        <v>0</v>
      </c>
      <c r="M70" s="13">
        <f>IF('2012-2013'!E69=0,0,'2012-2013'!C69)</f>
        <v>0</v>
      </c>
      <c r="N70" s="13">
        <f>IF('2013-2014'!E69=0,0,'2012-2013'!AG69)</f>
        <v>0</v>
      </c>
      <c r="O70" s="13">
        <f>IF('2014-2015'!E69=0,0,'2013-2014'!AG69)</f>
        <v>0</v>
      </c>
      <c r="P70" s="13">
        <f ca="1">IF('2014-2015'!G69=0,0,'2014-2015'!AG69)</f>
        <v>0</v>
      </c>
    </row>
    <row r="71" spans="1:16" x14ac:dyDescent="0.25">
      <c r="A71" s="1">
        <f>'Salary and Rating'!A71</f>
        <v>0</v>
      </c>
      <c r="B71" s="5">
        <f>'Salary and Rating'!B71</f>
        <v>0</v>
      </c>
      <c r="C71" s="5">
        <f>'Salary and Rating'!E71</f>
        <v>0</v>
      </c>
      <c r="D71" s="5">
        <f ca="1">'Salary and Rating'!F71</f>
        <v>0</v>
      </c>
      <c r="E71" s="5">
        <f ca="1">'Salary and Rating'!G71</f>
        <v>0</v>
      </c>
      <c r="F71" s="1">
        <f>'Salary and Rating'!K71</f>
        <v>0</v>
      </c>
      <c r="G71" s="1">
        <f ca="1">'Salary and Rating'!L71</f>
        <v>0</v>
      </c>
      <c r="H71" s="1">
        <f ca="1">'Salary and Rating'!M71</f>
        <v>0</v>
      </c>
      <c r="I71" s="13">
        <f>IF('2012-2013'!E70=0,0,'2012-2013'!C70)</f>
        <v>0</v>
      </c>
      <c r="J71" s="13">
        <f>IF('2013-2014'!E70=0,0,'2012-2013'!AF70)</f>
        <v>0</v>
      </c>
      <c r="K71" s="13">
        <f>IF('2014-2015'!E70=0,0,'2013-2014'!AF70)</f>
        <v>0</v>
      </c>
      <c r="L71" s="13">
        <f ca="1">IF('2014-2015'!G70=0,0,'2014-2015'!AF70)</f>
        <v>0</v>
      </c>
      <c r="M71" s="13">
        <f>IF('2012-2013'!E70=0,0,'2012-2013'!C70)</f>
        <v>0</v>
      </c>
      <c r="N71" s="13">
        <f>IF('2013-2014'!E70=0,0,'2012-2013'!AG70)</f>
        <v>0</v>
      </c>
      <c r="O71" s="13">
        <f>IF('2014-2015'!E70=0,0,'2013-2014'!AG70)</f>
        <v>0</v>
      </c>
      <c r="P71" s="13">
        <f ca="1">IF('2014-2015'!G70=0,0,'2014-2015'!AG70)</f>
        <v>0</v>
      </c>
    </row>
    <row r="72" spans="1:16" x14ac:dyDescent="0.25">
      <c r="A72" s="1">
        <f>'Salary and Rating'!A72</f>
        <v>0</v>
      </c>
      <c r="B72" s="5">
        <f>'Salary and Rating'!B72</f>
        <v>0</v>
      </c>
      <c r="C72" s="5">
        <f>'Salary and Rating'!E72</f>
        <v>0</v>
      </c>
      <c r="D72" s="5">
        <f ca="1">'Salary and Rating'!F72</f>
        <v>0</v>
      </c>
      <c r="E72" s="5">
        <f ca="1">'Salary and Rating'!G72</f>
        <v>0</v>
      </c>
      <c r="F72" s="1">
        <f>'Salary and Rating'!K72</f>
        <v>0</v>
      </c>
      <c r="G72" s="1">
        <f ca="1">'Salary and Rating'!L72</f>
        <v>0</v>
      </c>
      <c r="H72" s="1">
        <f ca="1">'Salary and Rating'!M72</f>
        <v>0</v>
      </c>
      <c r="I72" s="13">
        <f>IF('2012-2013'!E71=0,0,'2012-2013'!C71)</f>
        <v>0</v>
      </c>
      <c r="J72" s="13">
        <f>IF('2013-2014'!E71=0,0,'2012-2013'!AF71)</f>
        <v>0</v>
      </c>
      <c r="K72" s="13">
        <f>IF('2014-2015'!E71=0,0,'2013-2014'!AF71)</f>
        <v>0</v>
      </c>
      <c r="L72" s="13">
        <f ca="1">IF('2014-2015'!G71=0,0,'2014-2015'!AF71)</f>
        <v>0</v>
      </c>
      <c r="M72" s="13">
        <f>IF('2012-2013'!E71=0,0,'2012-2013'!C71)</f>
        <v>0</v>
      </c>
      <c r="N72" s="13">
        <f>IF('2013-2014'!E71=0,0,'2012-2013'!AG71)</f>
        <v>0</v>
      </c>
      <c r="O72" s="13">
        <f>IF('2014-2015'!E71=0,0,'2013-2014'!AG71)</f>
        <v>0</v>
      </c>
      <c r="P72" s="13">
        <f ca="1">IF('2014-2015'!G71=0,0,'2014-2015'!AG71)</f>
        <v>0</v>
      </c>
    </row>
    <row r="73" spans="1:16" x14ac:dyDescent="0.25">
      <c r="A73" s="1">
        <f>'Salary and Rating'!A73</f>
        <v>0</v>
      </c>
      <c r="B73" s="5">
        <f>'Salary and Rating'!B73</f>
        <v>0</v>
      </c>
      <c r="C73" s="5">
        <f>'Salary and Rating'!E73</f>
        <v>0</v>
      </c>
      <c r="D73" s="5">
        <f ca="1">'Salary and Rating'!F73</f>
        <v>0</v>
      </c>
      <c r="E73" s="5">
        <f ca="1">'Salary and Rating'!G73</f>
        <v>0</v>
      </c>
      <c r="F73" s="1">
        <f>'Salary and Rating'!K73</f>
        <v>0</v>
      </c>
      <c r="G73" s="1">
        <f ca="1">'Salary and Rating'!L73</f>
        <v>0</v>
      </c>
      <c r="H73" s="1">
        <f ca="1">'Salary and Rating'!M73</f>
        <v>0</v>
      </c>
      <c r="I73" s="13">
        <f>IF('2012-2013'!E72=0,0,'2012-2013'!C72)</f>
        <v>0</v>
      </c>
      <c r="J73" s="13">
        <f>IF('2013-2014'!E72=0,0,'2012-2013'!AF72)</f>
        <v>0</v>
      </c>
      <c r="K73" s="13">
        <f>IF('2014-2015'!E72=0,0,'2013-2014'!AF72)</f>
        <v>0</v>
      </c>
      <c r="L73" s="13">
        <f ca="1">IF('2014-2015'!G72=0,0,'2014-2015'!AF72)</f>
        <v>0</v>
      </c>
      <c r="M73" s="13">
        <f>IF('2012-2013'!E72=0,0,'2012-2013'!C72)</f>
        <v>0</v>
      </c>
      <c r="N73" s="13">
        <f>IF('2013-2014'!E72=0,0,'2012-2013'!AG72)</f>
        <v>0</v>
      </c>
      <c r="O73" s="13">
        <f>IF('2014-2015'!E72=0,0,'2013-2014'!AG72)</f>
        <v>0</v>
      </c>
      <c r="P73" s="13">
        <f ca="1">IF('2014-2015'!G72=0,0,'2014-2015'!AG72)</f>
        <v>0</v>
      </c>
    </row>
    <row r="74" spans="1:16" x14ac:dyDescent="0.25">
      <c r="A74" s="1">
        <f>'Salary and Rating'!A74</f>
        <v>0</v>
      </c>
      <c r="B74" s="5">
        <f>'Salary and Rating'!B74</f>
        <v>0</v>
      </c>
      <c r="C74" s="5">
        <f>'Salary and Rating'!E74</f>
        <v>0</v>
      </c>
      <c r="D74" s="5">
        <f ca="1">'Salary and Rating'!F74</f>
        <v>0</v>
      </c>
      <c r="E74" s="5">
        <f ca="1">'Salary and Rating'!G74</f>
        <v>0</v>
      </c>
      <c r="F74" s="1">
        <f>'Salary and Rating'!K74</f>
        <v>0</v>
      </c>
      <c r="G74" s="1">
        <f ca="1">'Salary and Rating'!L74</f>
        <v>0</v>
      </c>
      <c r="H74" s="1">
        <f ca="1">'Salary and Rating'!M74</f>
        <v>0</v>
      </c>
      <c r="I74" s="13">
        <f>IF('2012-2013'!E73=0,0,'2012-2013'!C73)</f>
        <v>0</v>
      </c>
      <c r="J74" s="13">
        <f>IF('2013-2014'!E73=0,0,'2012-2013'!AF73)</f>
        <v>0</v>
      </c>
      <c r="K74" s="13">
        <f>IF('2014-2015'!E73=0,0,'2013-2014'!AF73)</f>
        <v>0</v>
      </c>
      <c r="L74" s="13">
        <f ca="1">IF('2014-2015'!G73=0,0,'2014-2015'!AF73)</f>
        <v>0</v>
      </c>
      <c r="M74" s="13">
        <f>IF('2012-2013'!E73=0,0,'2012-2013'!C73)</f>
        <v>0</v>
      </c>
      <c r="N74" s="13">
        <f>IF('2013-2014'!E73=0,0,'2012-2013'!AG73)</f>
        <v>0</v>
      </c>
      <c r="O74" s="13">
        <f>IF('2014-2015'!E73=0,0,'2013-2014'!AG73)</f>
        <v>0</v>
      </c>
      <c r="P74" s="13">
        <f ca="1">IF('2014-2015'!G73=0,0,'2014-2015'!AG73)</f>
        <v>0</v>
      </c>
    </row>
    <row r="75" spans="1:16" x14ac:dyDescent="0.25">
      <c r="A75" s="1">
        <f>'Salary and Rating'!A75</f>
        <v>0</v>
      </c>
      <c r="B75" s="5">
        <f>'Salary and Rating'!B75</f>
        <v>0</v>
      </c>
      <c r="C75" s="5">
        <f>'Salary and Rating'!E75</f>
        <v>0</v>
      </c>
      <c r="D75" s="5">
        <f ca="1">'Salary and Rating'!F75</f>
        <v>0</v>
      </c>
      <c r="E75" s="5">
        <f ca="1">'Salary and Rating'!G75</f>
        <v>0</v>
      </c>
      <c r="F75" s="1">
        <f>'Salary and Rating'!K75</f>
        <v>0</v>
      </c>
      <c r="G75" s="1">
        <f ca="1">'Salary and Rating'!L75</f>
        <v>0</v>
      </c>
      <c r="H75" s="1">
        <f ca="1">'Salary and Rating'!M75</f>
        <v>0</v>
      </c>
      <c r="I75" s="13">
        <f>IF('2012-2013'!E74=0,0,'2012-2013'!C74)</f>
        <v>0</v>
      </c>
      <c r="J75" s="13">
        <f>IF('2013-2014'!E74=0,0,'2012-2013'!AF74)</f>
        <v>0</v>
      </c>
      <c r="K75" s="13">
        <f>IF('2014-2015'!E74=0,0,'2013-2014'!AF74)</f>
        <v>0</v>
      </c>
      <c r="L75" s="13">
        <f ca="1">IF('2014-2015'!G74=0,0,'2014-2015'!AF74)</f>
        <v>0</v>
      </c>
      <c r="M75" s="13">
        <f>IF('2012-2013'!E74=0,0,'2012-2013'!C74)</f>
        <v>0</v>
      </c>
      <c r="N75" s="13">
        <f>IF('2013-2014'!E74=0,0,'2012-2013'!AG74)</f>
        <v>0</v>
      </c>
      <c r="O75" s="13">
        <f>IF('2014-2015'!E74=0,0,'2013-2014'!AG74)</f>
        <v>0</v>
      </c>
      <c r="P75" s="13">
        <f ca="1">IF('2014-2015'!G74=0,0,'2014-2015'!AG74)</f>
        <v>0</v>
      </c>
    </row>
    <row r="76" spans="1:16" x14ac:dyDescent="0.25">
      <c r="A76" s="1">
        <f>'Salary and Rating'!A76</f>
        <v>0</v>
      </c>
      <c r="B76" s="5">
        <f>'Salary and Rating'!B76</f>
        <v>0</v>
      </c>
      <c r="C76" s="5">
        <f>'Salary and Rating'!E76</f>
        <v>0</v>
      </c>
      <c r="D76" s="5">
        <f ca="1">'Salary and Rating'!F76</f>
        <v>0</v>
      </c>
      <c r="E76" s="5">
        <f ca="1">'Salary and Rating'!G76</f>
        <v>0</v>
      </c>
      <c r="F76" s="1">
        <f>'Salary and Rating'!K76</f>
        <v>0</v>
      </c>
      <c r="G76" s="1">
        <f ca="1">'Salary and Rating'!L76</f>
        <v>0</v>
      </c>
      <c r="H76" s="1">
        <f ca="1">'Salary and Rating'!M76</f>
        <v>0</v>
      </c>
      <c r="I76" s="13">
        <f>IF('2012-2013'!E75=0,0,'2012-2013'!C75)</f>
        <v>0</v>
      </c>
      <c r="J76" s="13">
        <f>IF('2013-2014'!E75=0,0,'2012-2013'!AF75)</f>
        <v>0</v>
      </c>
      <c r="K76" s="13">
        <f>IF('2014-2015'!E75=0,0,'2013-2014'!AF75)</f>
        <v>0</v>
      </c>
      <c r="L76" s="13">
        <f ca="1">IF('2014-2015'!G75=0,0,'2014-2015'!AF75)</f>
        <v>0</v>
      </c>
      <c r="M76" s="13">
        <f>IF('2012-2013'!E75=0,0,'2012-2013'!C75)</f>
        <v>0</v>
      </c>
      <c r="N76" s="13">
        <f>IF('2013-2014'!E75=0,0,'2012-2013'!AG75)</f>
        <v>0</v>
      </c>
      <c r="O76" s="13">
        <f>IF('2014-2015'!E75=0,0,'2013-2014'!AG75)</f>
        <v>0</v>
      </c>
      <c r="P76" s="13">
        <f ca="1">IF('2014-2015'!G75=0,0,'2014-2015'!AG75)</f>
        <v>0</v>
      </c>
    </row>
    <row r="77" spans="1:16" x14ac:dyDescent="0.25">
      <c r="A77" s="1">
        <f>'Salary and Rating'!A77</f>
        <v>0</v>
      </c>
      <c r="B77" s="5">
        <f>'Salary and Rating'!B77</f>
        <v>0</v>
      </c>
      <c r="C77" s="5">
        <f>'Salary and Rating'!E77</f>
        <v>0</v>
      </c>
      <c r="D77" s="5">
        <f ca="1">'Salary and Rating'!F77</f>
        <v>0</v>
      </c>
      <c r="E77" s="5">
        <f ca="1">'Salary and Rating'!G77</f>
        <v>0</v>
      </c>
      <c r="F77" s="1">
        <f>'Salary and Rating'!K77</f>
        <v>0</v>
      </c>
      <c r="G77" s="1">
        <f ca="1">'Salary and Rating'!L77</f>
        <v>0</v>
      </c>
      <c r="H77" s="1">
        <f ca="1">'Salary and Rating'!M77</f>
        <v>0</v>
      </c>
      <c r="I77" s="13">
        <f>IF('2012-2013'!E76=0,0,'2012-2013'!C76)</f>
        <v>0</v>
      </c>
      <c r="J77" s="13">
        <f>IF('2013-2014'!E76=0,0,'2012-2013'!AF76)</f>
        <v>0</v>
      </c>
      <c r="K77" s="13">
        <f>IF('2014-2015'!E76=0,0,'2013-2014'!AF76)</f>
        <v>0</v>
      </c>
      <c r="L77" s="13">
        <f ca="1">IF('2014-2015'!G76=0,0,'2014-2015'!AF76)</f>
        <v>0</v>
      </c>
      <c r="M77" s="13">
        <f>IF('2012-2013'!E76=0,0,'2012-2013'!C76)</f>
        <v>0</v>
      </c>
      <c r="N77" s="13">
        <f>IF('2013-2014'!E76=0,0,'2012-2013'!AG76)</f>
        <v>0</v>
      </c>
      <c r="O77" s="13">
        <f>IF('2014-2015'!E76=0,0,'2013-2014'!AG76)</f>
        <v>0</v>
      </c>
      <c r="P77" s="13">
        <f ca="1">IF('2014-2015'!G76=0,0,'2014-2015'!AG76)</f>
        <v>0</v>
      </c>
    </row>
    <row r="78" spans="1:16" x14ac:dyDescent="0.25">
      <c r="A78" s="1">
        <f>'Salary and Rating'!A78</f>
        <v>0</v>
      </c>
      <c r="B78" s="5">
        <f>'Salary and Rating'!B78</f>
        <v>0</v>
      </c>
      <c r="C78" s="5">
        <f>'Salary and Rating'!E78</f>
        <v>0</v>
      </c>
      <c r="D78" s="5">
        <f ca="1">'Salary and Rating'!F78</f>
        <v>0</v>
      </c>
      <c r="E78" s="5">
        <f ca="1">'Salary and Rating'!G78</f>
        <v>0</v>
      </c>
      <c r="F78" s="1">
        <f>'Salary and Rating'!K78</f>
        <v>0</v>
      </c>
      <c r="G78" s="1">
        <f ca="1">'Salary and Rating'!L78</f>
        <v>0</v>
      </c>
      <c r="H78" s="1">
        <f ca="1">'Salary and Rating'!M78</f>
        <v>0</v>
      </c>
      <c r="I78" s="13">
        <f>IF('2012-2013'!E77=0,0,'2012-2013'!C77)</f>
        <v>0</v>
      </c>
      <c r="J78" s="13">
        <f>IF('2013-2014'!E77=0,0,'2012-2013'!AF77)</f>
        <v>0</v>
      </c>
      <c r="K78" s="13">
        <f>IF('2014-2015'!E77=0,0,'2013-2014'!AF77)</f>
        <v>0</v>
      </c>
      <c r="L78" s="13">
        <f ca="1">IF('2014-2015'!G77=0,0,'2014-2015'!AF77)</f>
        <v>0</v>
      </c>
      <c r="M78" s="13">
        <f>IF('2012-2013'!E77=0,0,'2012-2013'!C77)</f>
        <v>0</v>
      </c>
      <c r="N78" s="13">
        <f>IF('2013-2014'!E77=0,0,'2012-2013'!AG77)</f>
        <v>0</v>
      </c>
      <c r="O78" s="13">
        <f>IF('2014-2015'!E77=0,0,'2013-2014'!AG77)</f>
        <v>0</v>
      </c>
      <c r="P78" s="13">
        <f ca="1">IF('2014-2015'!G77=0,0,'2014-2015'!AG77)</f>
        <v>0</v>
      </c>
    </row>
    <row r="79" spans="1:16" x14ac:dyDescent="0.25">
      <c r="A79" s="1">
        <f>'Salary and Rating'!A79</f>
        <v>0</v>
      </c>
      <c r="B79" s="5">
        <f>'Salary and Rating'!B79</f>
        <v>0</v>
      </c>
      <c r="C79" s="5">
        <f>'Salary and Rating'!E79</f>
        <v>0</v>
      </c>
      <c r="D79" s="5">
        <f ca="1">'Salary and Rating'!F79</f>
        <v>0</v>
      </c>
      <c r="E79" s="5">
        <f ca="1">'Salary and Rating'!G79</f>
        <v>0</v>
      </c>
      <c r="F79" s="1">
        <f>'Salary and Rating'!K79</f>
        <v>0</v>
      </c>
      <c r="G79" s="1">
        <f ca="1">'Salary and Rating'!L79</f>
        <v>0</v>
      </c>
      <c r="H79" s="1">
        <f ca="1">'Salary and Rating'!M79</f>
        <v>0</v>
      </c>
      <c r="I79" s="13">
        <f>IF('2012-2013'!E78=0,0,'2012-2013'!C78)</f>
        <v>0</v>
      </c>
      <c r="J79" s="13">
        <f>IF('2013-2014'!E78=0,0,'2012-2013'!AF78)</f>
        <v>0</v>
      </c>
      <c r="K79" s="13">
        <f>IF('2014-2015'!E78=0,0,'2013-2014'!AF78)</f>
        <v>0</v>
      </c>
      <c r="L79" s="13">
        <f ca="1">IF('2014-2015'!G78=0,0,'2014-2015'!AF78)</f>
        <v>0</v>
      </c>
      <c r="M79" s="13">
        <f>IF('2012-2013'!E78=0,0,'2012-2013'!C78)</f>
        <v>0</v>
      </c>
      <c r="N79" s="13">
        <f>IF('2013-2014'!E78=0,0,'2012-2013'!AG78)</f>
        <v>0</v>
      </c>
      <c r="O79" s="13">
        <f>IF('2014-2015'!E78=0,0,'2013-2014'!AG78)</f>
        <v>0</v>
      </c>
      <c r="P79" s="13">
        <f ca="1">IF('2014-2015'!G78=0,0,'2014-2015'!AG78)</f>
        <v>0</v>
      </c>
    </row>
    <row r="80" spans="1:16" x14ac:dyDescent="0.25">
      <c r="A80" s="1">
        <f>'Salary and Rating'!A80</f>
        <v>0</v>
      </c>
      <c r="B80" s="5">
        <f>'Salary and Rating'!B80</f>
        <v>0</v>
      </c>
      <c r="C80" s="5">
        <f>'Salary and Rating'!E80</f>
        <v>0</v>
      </c>
      <c r="D80" s="5">
        <f ca="1">'Salary and Rating'!F80</f>
        <v>0</v>
      </c>
      <c r="E80" s="5">
        <f ca="1">'Salary and Rating'!G80</f>
        <v>0</v>
      </c>
      <c r="F80" s="1">
        <f>'Salary and Rating'!K80</f>
        <v>0</v>
      </c>
      <c r="G80" s="1">
        <f ca="1">'Salary and Rating'!L80</f>
        <v>0</v>
      </c>
      <c r="H80" s="1">
        <f ca="1">'Salary and Rating'!M80</f>
        <v>0</v>
      </c>
      <c r="I80" s="13">
        <f>IF('2012-2013'!E79=0,0,'2012-2013'!C79)</f>
        <v>0</v>
      </c>
      <c r="J80" s="13">
        <f>IF('2013-2014'!E79=0,0,'2012-2013'!AF79)</f>
        <v>0</v>
      </c>
      <c r="K80" s="13">
        <f>IF('2014-2015'!E79=0,0,'2013-2014'!AF79)</f>
        <v>0</v>
      </c>
      <c r="L80" s="13">
        <f ca="1">IF('2014-2015'!G79=0,0,'2014-2015'!AF79)</f>
        <v>0</v>
      </c>
      <c r="M80" s="13">
        <f>IF('2012-2013'!E79=0,0,'2012-2013'!C79)</f>
        <v>0</v>
      </c>
      <c r="N80" s="13">
        <f>IF('2013-2014'!E79=0,0,'2012-2013'!AG79)</f>
        <v>0</v>
      </c>
      <c r="O80" s="13">
        <f>IF('2014-2015'!E79=0,0,'2013-2014'!AG79)</f>
        <v>0</v>
      </c>
      <c r="P80" s="13">
        <f ca="1">IF('2014-2015'!G79=0,0,'2014-2015'!AG79)</f>
        <v>0</v>
      </c>
    </row>
    <row r="81" spans="1:16" x14ac:dyDescent="0.25">
      <c r="A81" s="1">
        <f>'Salary and Rating'!A81</f>
        <v>0</v>
      </c>
      <c r="B81" s="5">
        <f>'Salary and Rating'!B81</f>
        <v>0</v>
      </c>
      <c r="C81" s="5">
        <f>'Salary and Rating'!E81</f>
        <v>0</v>
      </c>
      <c r="D81" s="5">
        <f ca="1">'Salary and Rating'!F81</f>
        <v>0</v>
      </c>
      <c r="E81" s="5">
        <f ca="1">'Salary and Rating'!G81</f>
        <v>0</v>
      </c>
      <c r="F81" s="1">
        <f>'Salary and Rating'!K81</f>
        <v>0</v>
      </c>
      <c r="G81" s="1">
        <f ca="1">'Salary and Rating'!L81</f>
        <v>0</v>
      </c>
      <c r="H81" s="1">
        <f ca="1">'Salary and Rating'!M81</f>
        <v>0</v>
      </c>
      <c r="I81" s="13">
        <f>IF('2012-2013'!E80=0,0,'2012-2013'!C80)</f>
        <v>0</v>
      </c>
      <c r="J81" s="13">
        <f>IF('2013-2014'!E80=0,0,'2012-2013'!AF80)</f>
        <v>0</v>
      </c>
      <c r="K81" s="13">
        <f>IF('2014-2015'!E80=0,0,'2013-2014'!AF80)</f>
        <v>0</v>
      </c>
      <c r="L81" s="13">
        <f ca="1">IF('2014-2015'!G80=0,0,'2014-2015'!AF80)</f>
        <v>0</v>
      </c>
      <c r="M81" s="13">
        <f>IF('2012-2013'!E80=0,0,'2012-2013'!C80)</f>
        <v>0</v>
      </c>
      <c r="N81" s="13">
        <f>IF('2013-2014'!E80=0,0,'2012-2013'!AG80)</f>
        <v>0</v>
      </c>
      <c r="O81" s="13">
        <f>IF('2014-2015'!E80=0,0,'2013-2014'!AG80)</f>
        <v>0</v>
      </c>
      <c r="P81" s="13">
        <f ca="1">IF('2014-2015'!G80=0,0,'2014-2015'!AG80)</f>
        <v>0</v>
      </c>
    </row>
    <row r="82" spans="1:16" x14ac:dyDescent="0.25">
      <c r="A82" s="1">
        <f>'Salary and Rating'!A82</f>
        <v>0</v>
      </c>
      <c r="B82" s="5">
        <f>'Salary and Rating'!B82</f>
        <v>0</v>
      </c>
      <c r="C82" s="5">
        <f>'Salary and Rating'!E82</f>
        <v>0</v>
      </c>
      <c r="D82" s="5">
        <f ca="1">'Salary and Rating'!F82</f>
        <v>0</v>
      </c>
      <c r="E82" s="5">
        <f ca="1">'Salary and Rating'!G82</f>
        <v>0</v>
      </c>
      <c r="F82" s="1">
        <f>'Salary and Rating'!K82</f>
        <v>0</v>
      </c>
      <c r="G82" s="1">
        <f ca="1">'Salary and Rating'!L82</f>
        <v>0</v>
      </c>
      <c r="H82" s="1">
        <f ca="1">'Salary and Rating'!M82</f>
        <v>0</v>
      </c>
      <c r="I82" s="13">
        <f>IF('2012-2013'!E81=0,0,'2012-2013'!C81)</f>
        <v>0</v>
      </c>
      <c r="J82" s="13">
        <f>IF('2013-2014'!E81=0,0,'2012-2013'!AF81)</f>
        <v>0</v>
      </c>
      <c r="K82" s="13">
        <f>IF('2014-2015'!E81=0,0,'2013-2014'!AF81)</f>
        <v>0</v>
      </c>
      <c r="L82" s="13">
        <f ca="1">IF('2014-2015'!G81=0,0,'2014-2015'!AF81)</f>
        <v>0</v>
      </c>
      <c r="M82" s="13">
        <f>IF('2012-2013'!E81=0,0,'2012-2013'!C81)</f>
        <v>0</v>
      </c>
      <c r="N82" s="13">
        <f>IF('2013-2014'!E81=0,0,'2012-2013'!AG81)</f>
        <v>0</v>
      </c>
      <c r="O82" s="13">
        <f>IF('2014-2015'!E81=0,0,'2013-2014'!AG81)</f>
        <v>0</v>
      </c>
      <c r="P82" s="13">
        <f ca="1">IF('2014-2015'!G81=0,0,'2014-2015'!AG81)</f>
        <v>0</v>
      </c>
    </row>
    <row r="83" spans="1:16" x14ac:dyDescent="0.25">
      <c r="A83" s="1">
        <f>'Salary and Rating'!A83</f>
        <v>0</v>
      </c>
      <c r="B83" s="5">
        <f>'Salary and Rating'!B83</f>
        <v>0</v>
      </c>
      <c r="C83" s="5">
        <f>'Salary and Rating'!E83</f>
        <v>0</v>
      </c>
      <c r="D83" s="5">
        <f ca="1">'Salary and Rating'!F83</f>
        <v>0</v>
      </c>
      <c r="E83" s="5">
        <f ca="1">'Salary and Rating'!G83</f>
        <v>0</v>
      </c>
      <c r="F83" s="1">
        <f>'Salary and Rating'!K83</f>
        <v>0</v>
      </c>
      <c r="G83" s="1">
        <f ca="1">'Salary and Rating'!L83</f>
        <v>0</v>
      </c>
      <c r="H83" s="1">
        <f ca="1">'Salary and Rating'!M83</f>
        <v>0</v>
      </c>
      <c r="I83" s="13">
        <f>IF('2012-2013'!E82=0,0,'2012-2013'!C82)</f>
        <v>0</v>
      </c>
      <c r="J83" s="13">
        <f>IF('2013-2014'!E82=0,0,'2012-2013'!AF82)</f>
        <v>0</v>
      </c>
      <c r="K83" s="13">
        <f>IF('2014-2015'!E82=0,0,'2013-2014'!AF82)</f>
        <v>0</v>
      </c>
      <c r="L83" s="13">
        <f ca="1">IF('2014-2015'!G82=0,0,'2014-2015'!AF82)</f>
        <v>0</v>
      </c>
      <c r="M83" s="13">
        <f>IF('2012-2013'!E82=0,0,'2012-2013'!C82)</f>
        <v>0</v>
      </c>
      <c r="N83" s="13">
        <f>IF('2013-2014'!E82=0,0,'2012-2013'!AG82)</f>
        <v>0</v>
      </c>
      <c r="O83" s="13">
        <f>IF('2014-2015'!E82=0,0,'2013-2014'!AG82)</f>
        <v>0</v>
      </c>
      <c r="P83" s="13">
        <f ca="1">IF('2014-2015'!G82=0,0,'2014-2015'!AG82)</f>
        <v>0</v>
      </c>
    </row>
    <row r="84" spans="1:16" x14ac:dyDescent="0.25">
      <c r="A84" s="1">
        <f>'Salary and Rating'!A84</f>
        <v>0</v>
      </c>
      <c r="B84" s="5">
        <f>'Salary and Rating'!B84</f>
        <v>0</v>
      </c>
      <c r="C84" s="5">
        <f>'Salary and Rating'!E84</f>
        <v>0</v>
      </c>
      <c r="D84" s="5">
        <f ca="1">'Salary and Rating'!F84</f>
        <v>0</v>
      </c>
      <c r="E84" s="5">
        <f ca="1">'Salary and Rating'!G84</f>
        <v>0</v>
      </c>
      <c r="F84" s="1">
        <f>'Salary and Rating'!K84</f>
        <v>0</v>
      </c>
      <c r="G84" s="1">
        <f ca="1">'Salary and Rating'!L84</f>
        <v>0</v>
      </c>
      <c r="H84" s="1">
        <f ca="1">'Salary and Rating'!M84</f>
        <v>0</v>
      </c>
      <c r="I84" s="13">
        <f>IF('2012-2013'!E83=0,0,'2012-2013'!C83)</f>
        <v>0</v>
      </c>
      <c r="J84" s="13">
        <f>IF('2013-2014'!E83=0,0,'2012-2013'!AF83)</f>
        <v>0</v>
      </c>
      <c r="K84" s="13">
        <f>IF('2014-2015'!E83=0,0,'2013-2014'!AF83)</f>
        <v>0</v>
      </c>
      <c r="L84" s="13">
        <f ca="1">IF('2014-2015'!G83=0,0,'2014-2015'!AF83)</f>
        <v>0</v>
      </c>
      <c r="M84" s="13">
        <f>IF('2012-2013'!E83=0,0,'2012-2013'!C83)</f>
        <v>0</v>
      </c>
      <c r="N84" s="13">
        <f>IF('2013-2014'!E83=0,0,'2012-2013'!AG83)</f>
        <v>0</v>
      </c>
      <c r="O84" s="13">
        <f>IF('2014-2015'!E83=0,0,'2013-2014'!AG83)</f>
        <v>0</v>
      </c>
      <c r="P84" s="13">
        <f ca="1">IF('2014-2015'!G83=0,0,'2014-2015'!AG83)</f>
        <v>0</v>
      </c>
    </row>
    <row r="85" spans="1:16" x14ac:dyDescent="0.25">
      <c r="A85" s="1">
        <f>'Salary and Rating'!A85</f>
        <v>0</v>
      </c>
      <c r="B85" s="5">
        <f>'Salary and Rating'!B85</f>
        <v>0</v>
      </c>
      <c r="C85" s="5">
        <f>'Salary and Rating'!E85</f>
        <v>0</v>
      </c>
      <c r="D85" s="5">
        <f ca="1">'Salary and Rating'!F85</f>
        <v>0</v>
      </c>
      <c r="E85" s="5">
        <f ca="1">'Salary and Rating'!G85</f>
        <v>0</v>
      </c>
      <c r="F85" s="1">
        <f>'Salary and Rating'!K85</f>
        <v>0</v>
      </c>
      <c r="G85" s="1">
        <f ca="1">'Salary and Rating'!L85</f>
        <v>0</v>
      </c>
      <c r="H85" s="1">
        <f ca="1">'Salary and Rating'!M85</f>
        <v>0</v>
      </c>
      <c r="I85" s="13">
        <f>IF('2012-2013'!E84=0,0,'2012-2013'!C84)</f>
        <v>0</v>
      </c>
      <c r="J85" s="13">
        <f>IF('2013-2014'!E84=0,0,'2012-2013'!AF84)</f>
        <v>0</v>
      </c>
      <c r="K85" s="13">
        <f>IF('2014-2015'!E84=0,0,'2013-2014'!AF84)</f>
        <v>0</v>
      </c>
      <c r="L85" s="13">
        <f ca="1">IF('2014-2015'!G84=0,0,'2014-2015'!AF84)</f>
        <v>0</v>
      </c>
      <c r="M85" s="13">
        <f>IF('2012-2013'!E84=0,0,'2012-2013'!C84)</f>
        <v>0</v>
      </c>
      <c r="N85" s="13">
        <f>IF('2013-2014'!E84=0,0,'2012-2013'!AG84)</f>
        <v>0</v>
      </c>
      <c r="O85" s="13">
        <f>IF('2014-2015'!E84=0,0,'2013-2014'!AG84)</f>
        <v>0</v>
      </c>
      <c r="P85" s="13">
        <f ca="1">IF('2014-2015'!G84=0,0,'2014-2015'!AG84)</f>
        <v>0</v>
      </c>
    </row>
    <row r="86" spans="1:16" x14ac:dyDescent="0.25">
      <c r="A86" s="1">
        <f>'Salary and Rating'!A86</f>
        <v>0</v>
      </c>
      <c r="B86" s="5">
        <f>'Salary and Rating'!B86</f>
        <v>0</v>
      </c>
      <c r="C86" s="5">
        <f>'Salary and Rating'!E86</f>
        <v>0</v>
      </c>
      <c r="D86" s="5">
        <f ca="1">'Salary and Rating'!F86</f>
        <v>0</v>
      </c>
      <c r="E86" s="5">
        <f ca="1">'Salary and Rating'!G86</f>
        <v>0</v>
      </c>
      <c r="F86" s="1">
        <f>'Salary and Rating'!K86</f>
        <v>0</v>
      </c>
      <c r="G86" s="1">
        <f ca="1">'Salary and Rating'!L86</f>
        <v>0</v>
      </c>
      <c r="H86" s="1">
        <f ca="1">'Salary and Rating'!M86</f>
        <v>0</v>
      </c>
      <c r="I86" s="13">
        <f>IF('2012-2013'!E85=0,0,'2012-2013'!C85)</f>
        <v>0</v>
      </c>
      <c r="J86" s="13">
        <f>IF('2013-2014'!E85=0,0,'2012-2013'!AF85)</f>
        <v>0</v>
      </c>
      <c r="K86" s="13">
        <f>IF('2014-2015'!E85=0,0,'2013-2014'!AF85)</f>
        <v>0</v>
      </c>
      <c r="L86" s="13">
        <f ca="1">IF('2014-2015'!G85=0,0,'2014-2015'!AF85)</f>
        <v>0</v>
      </c>
      <c r="M86" s="13">
        <f>IF('2012-2013'!E85=0,0,'2012-2013'!C85)</f>
        <v>0</v>
      </c>
      <c r="N86" s="13">
        <f>IF('2013-2014'!E85=0,0,'2012-2013'!AG85)</f>
        <v>0</v>
      </c>
      <c r="O86" s="13">
        <f>IF('2014-2015'!E85=0,0,'2013-2014'!AG85)</f>
        <v>0</v>
      </c>
      <c r="P86" s="13">
        <f ca="1">IF('2014-2015'!G85=0,0,'2014-2015'!AG85)</f>
        <v>0</v>
      </c>
    </row>
    <row r="87" spans="1:16" x14ac:dyDescent="0.25">
      <c r="A87" s="1">
        <f>'Salary and Rating'!A87</f>
        <v>0</v>
      </c>
      <c r="B87" s="5">
        <f>'Salary and Rating'!B87</f>
        <v>0</v>
      </c>
      <c r="C87" s="5">
        <f>'Salary and Rating'!E87</f>
        <v>0</v>
      </c>
      <c r="D87" s="5">
        <f ca="1">'Salary and Rating'!F87</f>
        <v>0</v>
      </c>
      <c r="E87" s="5">
        <f ca="1">'Salary and Rating'!G87</f>
        <v>0</v>
      </c>
      <c r="F87" s="1">
        <f>'Salary and Rating'!K87</f>
        <v>0</v>
      </c>
      <c r="G87" s="1">
        <f ca="1">'Salary and Rating'!L87</f>
        <v>0</v>
      </c>
      <c r="H87" s="1">
        <f ca="1">'Salary and Rating'!M87</f>
        <v>0</v>
      </c>
      <c r="I87" s="13">
        <f>IF('2012-2013'!E86=0,0,'2012-2013'!C86)</f>
        <v>0</v>
      </c>
      <c r="J87" s="13">
        <f>IF('2013-2014'!E86=0,0,'2012-2013'!AF86)</f>
        <v>0</v>
      </c>
      <c r="K87" s="13">
        <f>IF('2014-2015'!E86=0,0,'2013-2014'!AF86)</f>
        <v>0</v>
      </c>
      <c r="L87" s="13">
        <f ca="1">IF('2014-2015'!G86=0,0,'2014-2015'!AF86)</f>
        <v>0</v>
      </c>
      <c r="M87" s="13">
        <f>IF('2012-2013'!E86=0,0,'2012-2013'!C86)</f>
        <v>0</v>
      </c>
      <c r="N87" s="13">
        <f>IF('2013-2014'!E86=0,0,'2012-2013'!AG86)</f>
        <v>0</v>
      </c>
      <c r="O87" s="13">
        <f>IF('2014-2015'!E86=0,0,'2013-2014'!AG86)</f>
        <v>0</v>
      </c>
      <c r="P87" s="13">
        <f ca="1">IF('2014-2015'!G86=0,0,'2014-2015'!AG86)</f>
        <v>0</v>
      </c>
    </row>
    <row r="88" spans="1:16" x14ac:dyDescent="0.25">
      <c r="A88" s="1">
        <f>'Salary and Rating'!A88</f>
        <v>0</v>
      </c>
      <c r="B88" s="5">
        <f>'Salary and Rating'!B88</f>
        <v>0</v>
      </c>
      <c r="C88" s="5">
        <f>'Salary and Rating'!E88</f>
        <v>0</v>
      </c>
      <c r="D88" s="5">
        <f ca="1">'Salary and Rating'!F88</f>
        <v>0</v>
      </c>
      <c r="E88" s="5">
        <f ca="1">'Salary and Rating'!G88</f>
        <v>0</v>
      </c>
      <c r="F88" s="1">
        <f>'Salary and Rating'!K88</f>
        <v>0</v>
      </c>
      <c r="G88" s="1">
        <f ca="1">'Salary and Rating'!L88</f>
        <v>0</v>
      </c>
      <c r="H88" s="1">
        <f ca="1">'Salary and Rating'!M88</f>
        <v>0</v>
      </c>
      <c r="I88" s="13">
        <f>IF('2012-2013'!E87=0,0,'2012-2013'!C87)</f>
        <v>0</v>
      </c>
      <c r="J88" s="13">
        <f>IF('2013-2014'!E87=0,0,'2012-2013'!AF87)</f>
        <v>0</v>
      </c>
      <c r="K88" s="13">
        <f>IF('2014-2015'!E87=0,0,'2013-2014'!AF87)</f>
        <v>0</v>
      </c>
      <c r="L88" s="13">
        <f ca="1">IF('2014-2015'!G87=0,0,'2014-2015'!AF87)</f>
        <v>0</v>
      </c>
      <c r="M88" s="13">
        <f>IF('2012-2013'!E87=0,0,'2012-2013'!C87)</f>
        <v>0</v>
      </c>
      <c r="N88" s="13">
        <f>IF('2013-2014'!E87=0,0,'2012-2013'!AG87)</f>
        <v>0</v>
      </c>
      <c r="O88" s="13">
        <f>IF('2014-2015'!E87=0,0,'2013-2014'!AG87)</f>
        <v>0</v>
      </c>
      <c r="P88" s="13">
        <f ca="1">IF('2014-2015'!G87=0,0,'2014-2015'!AG87)</f>
        <v>0</v>
      </c>
    </row>
    <row r="89" spans="1:16" x14ac:dyDescent="0.25">
      <c r="A89" s="1">
        <f>'Salary and Rating'!A89</f>
        <v>0</v>
      </c>
      <c r="B89" s="5">
        <f>'Salary and Rating'!B89</f>
        <v>0</v>
      </c>
      <c r="C89" s="5">
        <f>'Salary and Rating'!E89</f>
        <v>0</v>
      </c>
      <c r="D89" s="5">
        <f ca="1">'Salary and Rating'!F89</f>
        <v>0</v>
      </c>
      <c r="E89" s="5">
        <f ca="1">'Salary and Rating'!G89</f>
        <v>0</v>
      </c>
      <c r="F89" s="1">
        <f>'Salary and Rating'!K89</f>
        <v>0</v>
      </c>
      <c r="G89" s="1">
        <f ca="1">'Salary and Rating'!L89</f>
        <v>0</v>
      </c>
      <c r="H89" s="1">
        <f ca="1">'Salary and Rating'!M89</f>
        <v>0</v>
      </c>
      <c r="I89" s="13">
        <f>IF('2012-2013'!E88=0,0,'2012-2013'!C88)</f>
        <v>0</v>
      </c>
      <c r="J89" s="13">
        <f>IF('2013-2014'!E88=0,0,'2012-2013'!AF88)</f>
        <v>0</v>
      </c>
      <c r="K89" s="13">
        <f>IF('2014-2015'!E88=0,0,'2013-2014'!AF88)</f>
        <v>0</v>
      </c>
      <c r="L89" s="13">
        <f ca="1">IF('2014-2015'!G88=0,0,'2014-2015'!AF88)</f>
        <v>0</v>
      </c>
      <c r="M89" s="13">
        <f>IF('2012-2013'!E88=0,0,'2012-2013'!C88)</f>
        <v>0</v>
      </c>
      <c r="N89" s="13">
        <f>IF('2013-2014'!E88=0,0,'2012-2013'!AG88)</f>
        <v>0</v>
      </c>
      <c r="O89" s="13">
        <f>IF('2014-2015'!E88=0,0,'2013-2014'!AG88)</f>
        <v>0</v>
      </c>
      <c r="P89" s="13">
        <f ca="1">IF('2014-2015'!G88=0,0,'2014-2015'!AG88)</f>
        <v>0</v>
      </c>
    </row>
    <row r="90" spans="1:16" x14ac:dyDescent="0.25">
      <c r="A90" s="1">
        <f>'Salary and Rating'!A90</f>
        <v>0</v>
      </c>
      <c r="B90" s="5">
        <f>'Salary and Rating'!B90</f>
        <v>0</v>
      </c>
      <c r="C90" s="5">
        <f>'Salary and Rating'!E90</f>
        <v>0</v>
      </c>
      <c r="D90" s="5">
        <f ca="1">'Salary and Rating'!F90</f>
        <v>0</v>
      </c>
      <c r="E90" s="5">
        <f ca="1">'Salary and Rating'!G90</f>
        <v>0</v>
      </c>
      <c r="F90" s="1">
        <f>'Salary and Rating'!K90</f>
        <v>0</v>
      </c>
      <c r="G90" s="1">
        <f ca="1">'Salary and Rating'!L90</f>
        <v>0</v>
      </c>
      <c r="H90" s="1">
        <f ca="1">'Salary and Rating'!M90</f>
        <v>0</v>
      </c>
      <c r="I90" s="13">
        <f>IF('2012-2013'!E89=0,0,'2012-2013'!C89)</f>
        <v>0</v>
      </c>
      <c r="J90" s="13">
        <f>IF('2013-2014'!E89=0,0,'2012-2013'!AF89)</f>
        <v>0</v>
      </c>
      <c r="K90" s="13">
        <f>IF('2014-2015'!E89=0,0,'2013-2014'!AF89)</f>
        <v>0</v>
      </c>
      <c r="L90" s="13">
        <f ca="1">IF('2014-2015'!G89=0,0,'2014-2015'!AF89)</f>
        <v>0</v>
      </c>
      <c r="M90" s="13">
        <f>IF('2012-2013'!E89=0,0,'2012-2013'!C89)</f>
        <v>0</v>
      </c>
      <c r="N90" s="13">
        <f>IF('2013-2014'!E89=0,0,'2012-2013'!AG89)</f>
        <v>0</v>
      </c>
      <c r="O90" s="13">
        <f>IF('2014-2015'!E89=0,0,'2013-2014'!AG89)</f>
        <v>0</v>
      </c>
      <c r="P90" s="13">
        <f ca="1">IF('2014-2015'!G89=0,0,'2014-2015'!AG89)</f>
        <v>0</v>
      </c>
    </row>
    <row r="91" spans="1:16" x14ac:dyDescent="0.25">
      <c r="A91" s="1">
        <f>'Salary and Rating'!A91</f>
        <v>0</v>
      </c>
      <c r="B91" s="5">
        <f>'Salary and Rating'!B91</f>
        <v>0</v>
      </c>
      <c r="C91" s="5">
        <f>'Salary and Rating'!E91</f>
        <v>0</v>
      </c>
      <c r="D91" s="5">
        <f ca="1">'Salary and Rating'!F91</f>
        <v>0</v>
      </c>
      <c r="E91" s="5">
        <f ca="1">'Salary and Rating'!G91</f>
        <v>0</v>
      </c>
      <c r="F91" s="1">
        <f>'Salary and Rating'!K91</f>
        <v>0</v>
      </c>
      <c r="G91" s="1">
        <f ca="1">'Salary and Rating'!L91</f>
        <v>0</v>
      </c>
      <c r="H91" s="1">
        <f ca="1">'Salary and Rating'!M91</f>
        <v>0</v>
      </c>
      <c r="I91" s="13">
        <f>IF('2012-2013'!E90=0,0,'2012-2013'!C90)</f>
        <v>0</v>
      </c>
      <c r="J91" s="13">
        <f>IF('2013-2014'!E90=0,0,'2012-2013'!AF90)</f>
        <v>0</v>
      </c>
      <c r="K91" s="13">
        <f>IF('2014-2015'!E90=0,0,'2013-2014'!AF90)</f>
        <v>0</v>
      </c>
      <c r="L91" s="13">
        <f ca="1">IF('2014-2015'!G90=0,0,'2014-2015'!AF90)</f>
        <v>0</v>
      </c>
      <c r="M91" s="13">
        <f>IF('2012-2013'!E90=0,0,'2012-2013'!C90)</f>
        <v>0</v>
      </c>
      <c r="N91" s="13">
        <f>IF('2013-2014'!E90=0,0,'2012-2013'!AG90)</f>
        <v>0</v>
      </c>
      <c r="O91" s="13">
        <f>IF('2014-2015'!E90=0,0,'2013-2014'!AG90)</f>
        <v>0</v>
      </c>
      <c r="P91" s="13">
        <f ca="1">IF('2014-2015'!G90=0,0,'2014-2015'!AG90)</f>
        <v>0</v>
      </c>
    </row>
    <row r="92" spans="1:16" x14ac:dyDescent="0.25">
      <c r="A92" s="1">
        <f>'Salary and Rating'!A92</f>
        <v>0</v>
      </c>
      <c r="B92" s="5">
        <f>'Salary and Rating'!B92</f>
        <v>0</v>
      </c>
      <c r="C92" s="5">
        <f>'Salary and Rating'!E92</f>
        <v>0</v>
      </c>
      <c r="D92" s="5">
        <f ca="1">'Salary and Rating'!F92</f>
        <v>0</v>
      </c>
      <c r="E92" s="5">
        <f ca="1">'Salary and Rating'!G92</f>
        <v>0</v>
      </c>
      <c r="F92" s="1">
        <f>'Salary and Rating'!K92</f>
        <v>0</v>
      </c>
      <c r="G92" s="1">
        <f ca="1">'Salary and Rating'!L92</f>
        <v>0</v>
      </c>
      <c r="H92" s="1">
        <f ca="1">'Salary and Rating'!M92</f>
        <v>0</v>
      </c>
      <c r="I92" s="13">
        <f>IF('2012-2013'!E91=0,0,'2012-2013'!C91)</f>
        <v>0</v>
      </c>
      <c r="J92" s="13">
        <f>IF('2013-2014'!E91=0,0,'2012-2013'!AF91)</f>
        <v>0</v>
      </c>
      <c r="K92" s="13">
        <f>IF('2014-2015'!E91=0,0,'2013-2014'!AF91)</f>
        <v>0</v>
      </c>
      <c r="L92" s="13">
        <f ca="1">IF('2014-2015'!G91=0,0,'2014-2015'!AF91)</f>
        <v>0</v>
      </c>
      <c r="M92" s="13">
        <f>IF('2012-2013'!E91=0,0,'2012-2013'!C91)</f>
        <v>0</v>
      </c>
      <c r="N92" s="13">
        <f>IF('2013-2014'!E91=0,0,'2012-2013'!AG91)</f>
        <v>0</v>
      </c>
      <c r="O92" s="13">
        <f>IF('2014-2015'!E91=0,0,'2013-2014'!AG91)</f>
        <v>0</v>
      </c>
      <c r="P92" s="13">
        <f ca="1">IF('2014-2015'!G91=0,0,'2014-2015'!AG91)</f>
        <v>0</v>
      </c>
    </row>
    <row r="93" spans="1:16" x14ac:dyDescent="0.25">
      <c r="A93" s="1">
        <f>'Salary and Rating'!A93</f>
        <v>0</v>
      </c>
      <c r="B93" s="5">
        <f>'Salary and Rating'!B93</f>
        <v>0</v>
      </c>
      <c r="C93" s="5">
        <f>'Salary and Rating'!E93</f>
        <v>0</v>
      </c>
      <c r="D93" s="5">
        <f ca="1">'Salary and Rating'!F93</f>
        <v>0</v>
      </c>
      <c r="E93" s="5">
        <f ca="1">'Salary and Rating'!G93</f>
        <v>0</v>
      </c>
      <c r="F93" s="1">
        <f>'Salary and Rating'!K93</f>
        <v>0</v>
      </c>
      <c r="G93" s="1">
        <f ca="1">'Salary and Rating'!L93</f>
        <v>0</v>
      </c>
      <c r="H93" s="1">
        <f ca="1">'Salary and Rating'!M93</f>
        <v>0</v>
      </c>
      <c r="I93" s="13">
        <f>IF('2012-2013'!E92=0,0,'2012-2013'!C92)</f>
        <v>0</v>
      </c>
      <c r="J93" s="13">
        <f>IF('2013-2014'!E92=0,0,'2012-2013'!AF92)</f>
        <v>0</v>
      </c>
      <c r="K93" s="13">
        <f>IF('2014-2015'!E92=0,0,'2013-2014'!AF92)</f>
        <v>0</v>
      </c>
      <c r="L93" s="13">
        <f ca="1">IF('2014-2015'!G92=0,0,'2014-2015'!AF92)</f>
        <v>0</v>
      </c>
      <c r="M93" s="13">
        <f>IF('2012-2013'!E92=0,0,'2012-2013'!C92)</f>
        <v>0</v>
      </c>
      <c r="N93" s="13">
        <f>IF('2013-2014'!E92=0,0,'2012-2013'!AG92)</f>
        <v>0</v>
      </c>
      <c r="O93" s="13">
        <f>IF('2014-2015'!E92=0,0,'2013-2014'!AG92)</f>
        <v>0</v>
      </c>
      <c r="P93" s="13">
        <f ca="1">IF('2014-2015'!G92=0,0,'2014-2015'!AG92)</f>
        <v>0</v>
      </c>
    </row>
    <row r="94" spans="1:16" x14ac:dyDescent="0.25">
      <c r="A94" s="1">
        <f>'Salary and Rating'!A94</f>
        <v>0</v>
      </c>
      <c r="B94" s="5">
        <f>'Salary and Rating'!B94</f>
        <v>0</v>
      </c>
      <c r="C94" s="5">
        <f>'Salary and Rating'!E94</f>
        <v>0</v>
      </c>
      <c r="D94" s="5">
        <f ca="1">'Salary and Rating'!F94</f>
        <v>0</v>
      </c>
      <c r="E94" s="5">
        <f ca="1">'Salary and Rating'!G94</f>
        <v>0</v>
      </c>
      <c r="F94" s="1">
        <f>'Salary and Rating'!K94</f>
        <v>0</v>
      </c>
      <c r="G94" s="1">
        <f ca="1">'Salary and Rating'!L94</f>
        <v>0</v>
      </c>
      <c r="H94" s="1">
        <f ca="1">'Salary and Rating'!M94</f>
        <v>0</v>
      </c>
      <c r="I94" s="13">
        <f>IF('2012-2013'!E93=0,0,'2012-2013'!C93)</f>
        <v>0</v>
      </c>
      <c r="J94" s="13">
        <f>IF('2013-2014'!E93=0,0,'2012-2013'!AF93)</f>
        <v>0</v>
      </c>
      <c r="K94" s="13">
        <f>IF('2014-2015'!E93=0,0,'2013-2014'!AF93)</f>
        <v>0</v>
      </c>
      <c r="L94" s="13">
        <f ca="1">IF('2014-2015'!G93=0,0,'2014-2015'!AF93)</f>
        <v>0</v>
      </c>
      <c r="M94" s="13">
        <f>IF('2012-2013'!E93=0,0,'2012-2013'!C93)</f>
        <v>0</v>
      </c>
      <c r="N94" s="13">
        <f>IF('2013-2014'!E93=0,0,'2012-2013'!AG93)</f>
        <v>0</v>
      </c>
      <c r="O94" s="13">
        <f>IF('2014-2015'!E93=0,0,'2013-2014'!AG93)</f>
        <v>0</v>
      </c>
      <c r="P94" s="13">
        <f ca="1">IF('2014-2015'!G93=0,0,'2014-2015'!AG93)</f>
        <v>0</v>
      </c>
    </row>
    <row r="95" spans="1:16" x14ac:dyDescent="0.25">
      <c r="A95" s="1">
        <f>'Salary and Rating'!A95</f>
        <v>0</v>
      </c>
      <c r="B95" s="5">
        <f>'Salary and Rating'!B95</f>
        <v>0</v>
      </c>
      <c r="C95" s="5">
        <f>'Salary and Rating'!E95</f>
        <v>0</v>
      </c>
      <c r="D95" s="5">
        <f ca="1">'Salary and Rating'!F95</f>
        <v>0</v>
      </c>
      <c r="E95" s="5">
        <f ca="1">'Salary and Rating'!G95</f>
        <v>0</v>
      </c>
      <c r="F95" s="1">
        <f>'Salary and Rating'!K95</f>
        <v>0</v>
      </c>
      <c r="G95" s="1">
        <f ca="1">'Salary and Rating'!L95</f>
        <v>0</v>
      </c>
      <c r="H95" s="1">
        <f ca="1">'Salary and Rating'!M95</f>
        <v>0</v>
      </c>
      <c r="I95" s="13">
        <f>IF('2012-2013'!E94=0,0,'2012-2013'!C94)</f>
        <v>0</v>
      </c>
      <c r="J95" s="13">
        <f>IF('2013-2014'!E94=0,0,'2012-2013'!AF94)</f>
        <v>0</v>
      </c>
      <c r="K95" s="13">
        <f>IF('2014-2015'!E94=0,0,'2013-2014'!AF94)</f>
        <v>0</v>
      </c>
      <c r="L95" s="13">
        <f ca="1">IF('2014-2015'!G94=0,0,'2014-2015'!AF94)</f>
        <v>0</v>
      </c>
      <c r="M95" s="13">
        <f>IF('2012-2013'!E94=0,0,'2012-2013'!C94)</f>
        <v>0</v>
      </c>
      <c r="N95" s="13">
        <f>IF('2013-2014'!E94=0,0,'2012-2013'!AG94)</f>
        <v>0</v>
      </c>
      <c r="O95" s="13">
        <f>IF('2014-2015'!E94=0,0,'2013-2014'!AG94)</f>
        <v>0</v>
      </c>
      <c r="P95" s="13">
        <f ca="1">IF('2014-2015'!G94=0,0,'2014-2015'!AG94)</f>
        <v>0</v>
      </c>
    </row>
    <row r="96" spans="1:16" x14ac:dyDescent="0.25">
      <c r="A96" s="1">
        <f>'Salary and Rating'!A96</f>
        <v>0</v>
      </c>
      <c r="B96" s="5">
        <f>'Salary and Rating'!B96</f>
        <v>0</v>
      </c>
      <c r="C96" s="5">
        <f>'Salary and Rating'!E96</f>
        <v>0</v>
      </c>
      <c r="D96" s="5">
        <f ca="1">'Salary and Rating'!F96</f>
        <v>0</v>
      </c>
      <c r="E96" s="5">
        <f ca="1">'Salary and Rating'!G96</f>
        <v>0</v>
      </c>
      <c r="F96" s="1">
        <f>'Salary and Rating'!K96</f>
        <v>0</v>
      </c>
      <c r="G96" s="1">
        <f ca="1">'Salary and Rating'!L96</f>
        <v>0</v>
      </c>
      <c r="H96" s="1">
        <f ca="1">'Salary and Rating'!M96</f>
        <v>0</v>
      </c>
      <c r="I96" s="13">
        <f>IF('2012-2013'!E95=0,0,'2012-2013'!C95)</f>
        <v>0</v>
      </c>
      <c r="J96" s="13">
        <f>IF('2013-2014'!E95=0,0,'2012-2013'!AF95)</f>
        <v>0</v>
      </c>
      <c r="K96" s="13">
        <f>IF('2014-2015'!E95=0,0,'2013-2014'!AF95)</f>
        <v>0</v>
      </c>
      <c r="L96" s="13">
        <f ca="1">IF('2014-2015'!G95=0,0,'2014-2015'!AF95)</f>
        <v>0</v>
      </c>
      <c r="M96" s="13">
        <f>IF('2012-2013'!E95=0,0,'2012-2013'!C95)</f>
        <v>0</v>
      </c>
      <c r="N96" s="13">
        <f>IF('2013-2014'!E95=0,0,'2012-2013'!AG95)</f>
        <v>0</v>
      </c>
      <c r="O96" s="13">
        <f>IF('2014-2015'!E95=0,0,'2013-2014'!AG95)</f>
        <v>0</v>
      </c>
      <c r="P96" s="13">
        <f ca="1">IF('2014-2015'!G95=0,0,'2014-2015'!AG95)</f>
        <v>0</v>
      </c>
    </row>
    <row r="97" spans="1:16" x14ac:dyDescent="0.25">
      <c r="A97" s="1">
        <f>'Salary and Rating'!A97</f>
        <v>0</v>
      </c>
      <c r="B97" s="5">
        <f>'Salary and Rating'!B97</f>
        <v>0</v>
      </c>
      <c r="C97" s="5">
        <f>'Salary and Rating'!E97</f>
        <v>0</v>
      </c>
      <c r="D97" s="5">
        <f ca="1">'Salary and Rating'!F97</f>
        <v>0</v>
      </c>
      <c r="E97" s="5">
        <f ca="1">'Salary and Rating'!G97</f>
        <v>0</v>
      </c>
      <c r="F97" s="1">
        <f>'Salary and Rating'!K97</f>
        <v>0</v>
      </c>
      <c r="G97" s="1">
        <f ca="1">'Salary and Rating'!L97</f>
        <v>0</v>
      </c>
      <c r="H97" s="1">
        <f ca="1">'Salary and Rating'!M97</f>
        <v>0</v>
      </c>
      <c r="I97" s="13">
        <f>IF('2012-2013'!E96=0,0,'2012-2013'!C96)</f>
        <v>0</v>
      </c>
      <c r="J97" s="13">
        <f>IF('2013-2014'!E96=0,0,'2012-2013'!AF96)</f>
        <v>0</v>
      </c>
      <c r="K97" s="13">
        <f>IF('2014-2015'!E96=0,0,'2013-2014'!AF96)</f>
        <v>0</v>
      </c>
      <c r="L97" s="13">
        <f ca="1">IF('2014-2015'!G96=0,0,'2014-2015'!AF96)</f>
        <v>0</v>
      </c>
      <c r="M97" s="13">
        <f>IF('2012-2013'!E96=0,0,'2012-2013'!C96)</f>
        <v>0</v>
      </c>
      <c r="N97" s="13">
        <f>IF('2013-2014'!E96=0,0,'2012-2013'!AG96)</f>
        <v>0</v>
      </c>
      <c r="O97" s="13">
        <f>IF('2014-2015'!E96=0,0,'2013-2014'!AG96)</f>
        <v>0</v>
      </c>
      <c r="P97" s="13">
        <f ca="1">IF('2014-2015'!G96=0,0,'2014-2015'!AG96)</f>
        <v>0</v>
      </c>
    </row>
    <row r="98" spans="1:16" x14ac:dyDescent="0.25">
      <c r="A98" s="1">
        <f>'Salary and Rating'!A98</f>
        <v>0</v>
      </c>
      <c r="B98" s="5">
        <f>'Salary and Rating'!B98</f>
        <v>0</v>
      </c>
      <c r="C98" s="5">
        <f>'Salary and Rating'!E98</f>
        <v>0</v>
      </c>
      <c r="D98" s="5">
        <f ca="1">'Salary and Rating'!F98</f>
        <v>0</v>
      </c>
      <c r="E98" s="5">
        <f ca="1">'Salary and Rating'!G98</f>
        <v>0</v>
      </c>
      <c r="F98" s="1">
        <f>'Salary and Rating'!K98</f>
        <v>0</v>
      </c>
      <c r="G98" s="1">
        <f ca="1">'Salary and Rating'!L98</f>
        <v>0</v>
      </c>
      <c r="H98" s="1">
        <f ca="1">'Salary and Rating'!M98</f>
        <v>0</v>
      </c>
      <c r="I98" s="13">
        <f>IF('2012-2013'!E97=0,0,'2012-2013'!C97)</f>
        <v>0</v>
      </c>
      <c r="J98" s="13">
        <f>IF('2013-2014'!E97=0,0,'2012-2013'!AF97)</f>
        <v>0</v>
      </c>
      <c r="K98" s="13">
        <f>IF('2014-2015'!E97=0,0,'2013-2014'!AF97)</f>
        <v>0</v>
      </c>
      <c r="L98" s="13">
        <f ca="1">IF('2014-2015'!G97=0,0,'2014-2015'!AF97)</f>
        <v>0</v>
      </c>
      <c r="M98" s="13">
        <f>IF('2012-2013'!E97=0,0,'2012-2013'!C97)</f>
        <v>0</v>
      </c>
      <c r="N98" s="13">
        <f>IF('2013-2014'!E97=0,0,'2012-2013'!AG97)</f>
        <v>0</v>
      </c>
      <c r="O98" s="13">
        <f>IF('2014-2015'!E97=0,0,'2013-2014'!AG97)</f>
        <v>0</v>
      </c>
      <c r="P98" s="13">
        <f ca="1">IF('2014-2015'!G97=0,0,'2014-2015'!AG97)</f>
        <v>0</v>
      </c>
    </row>
    <row r="99" spans="1:16" x14ac:dyDescent="0.25">
      <c r="A99" s="1">
        <f>'Salary and Rating'!A99</f>
        <v>0</v>
      </c>
      <c r="B99" s="5">
        <f>'Salary and Rating'!B99</f>
        <v>0</v>
      </c>
      <c r="C99" s="5">
        <f>'Salary and Rating'!E99</f>
        <v>0</v>
      </c>
      <c r="D99" s="5">
        <f ca="1">'Salary and Rating'!F99</f>
        <v>0</v>
      </c>
      <c r="E99" s="5">
        <f ca="1">'Salary and Rating'!G99</f>
        <v>0</v>
      </c>
      <c r="F99" s="1">
        <f>'Salary and Rating'!K99</f>
        <v>0</v>
      </c>
      <c r="G99" s="1">
        <f ca="1">'Salary and Rating'!L99</f>
        <v>0</v>
      </c>
      <c r="H99" s="1">
        <f ca="1">'Salary and Rating'!M99</f>
        <v>0</v>
      </c>
      <c r="I99" s="13">
        <f>IF('2012-2013'!E98=0,0,'2012-2013'!C98)</f>
        <v>0</v>
      </c>
      <c r="J99" s="13">
        <f>IF('2013-2014'!E98=0,0,'2012-2013'!AF98)</f>
        <v>0</v>
      </c>
      <c r="K99" s="13">
        <f>IF('2014-2015'!E98=0,0,'2013-2014'!AF98)</f>
        <v>0</v>
      </c>
      <c r="L99" s="13">
        <f ca="1">IF('2014-2015'!G98=0,0,'2014-2015'!AF98)</f>
        <v>0</v>
      </c>
      <c r="M99" s="13">
        <f>IF('2012-2013'!E98=0,0,'2012-2013'!C98)</f>
        <v>0</v>
      </c>
      <c r="N99" s="13">
        <f>IF('2013-2014'!E98=0,0,'2012-2013'!AG98)</f>
        <v>0</v>
      </c>
      <c r="O99" s="13">
        <f>IF('2014-2015'!E98=0,0,'2013-2014'!AG98)</f>
        <v>0</v>
      </c>
      <c r="P99" s="13">
        <f ca="1">IF('2014-2015'!G98=0,0,'2014-2015'!AG98)</f>
        <v>0</v>
      </c>
    </row>
    <row r="100" spans="1:16" x14ac:dyDescent="0.25">
      <c r="A100" s="1">
        <f>'Salary and Rating'!A100</f>
        <v>0</v>
      </c>
      <c r="B100" s="5">
        <f>'Salary and Rating'!B100</f>
        <v>0</v>
      </c>
      <c r="C100" s="5">
        <f>'Salary and Rating'!E100</f>
        <v>0</v>
      </c>
      <c r="D100" s="5">
        <f ca="1">'Salary and Rating'!F100</f>
        <v>0</v>
      </c>
      <c r="E100" s="5">
        <f ca="1">'Salary and Rating'!G100</f>
        <v>0</v>
      </c>
      <c r="F100" s="1">
        <f>'Salary and Rating'!K100</f>
        <v>0</v>
      </c>
      <c r="G100" s="1">
        <f ca="1">'Salary and Rating'!L100</f>
        <v>0</v>
      </c>
      <c r="H100" s="1">
        <f ca="1">'Salary and Rating'!M100</f>
        <v>0</v>
      </c>
      <c r="I100" s="13">
        <f>IF('2012-2013'!E99=0,0,'2012-2013'!C99)</f>
        <v>0</v>
      </c>
      <c r="J100" s="13">
        <f>IF('2013-2014'!E99=0,0,'2012-2013'!AF99)</f>
        <v>0</v>
      </c>
      <c r="K100" s="13">
        <f>IF('2014-2015'!E99=0,0,'2013-2014'!AF99)</f>
        <v>0</v>
      </c>
      <c r="L100" s="13">
        <f ca="1">IF('2014-2015'!G99=0,0,'2014-2015'!AF99)</f>
        <v>0</v>
      </c>
      <c r="M100" s="13">
        <f>IF('2012-2013'!E99=0,0,'2012-2013'!C99)</f>
        <v>0</v>
      </c>
      <c r="N100" s="13">
        <f>IF('2013-2014'!E99=0,0,'2012-2013'!AG99)</f>
        <v>0</v>
      </c>
      <c r="O100" s="13">
        <f>IF('2014-2015'!E99=0,0,'2013-2014'!AG99)</f>
        <v>0</v>
      </c>
      <c r="P100" s="13">
        <f ca="1">IF('2014-2015'!G99=0,0,'2014-2015'!AG99)</f>
        <v>0</v>
      </c>
    </row>
    <row r="101" spans="1:16" x14ac:dyDescent="0.25">
      <c r="A101" s="1">
        <f>'Salary and Rating'!A101</f>
        <v>0</v>
      </c>
      <c r="B101" s="5">
        <f>'Salary and Rating'!B101</f>
        <v>0</v>
      </c>
      <c r="C101" s="5">
        <f>'Salary and Rating'!E101</f>
        <v>0</v>
      </c>
      <c r="D101" s="5">
        <f ca="1">'Salary and Rating'!F101</f>
        <v>0</v>
      </c>
      <c r="E101" s="5">
        <f ca="1">'Salary and Rating'!G101</f>
        <v>0</v>
      </c>
      <c r="F101" s="1">
        <f>'Salary and Rating'!K101</f>
        <v>0</v>
      </c>
      <c r="G101" s="1">
        <f ca="1">'Salary and Rating'!L101</f>
        <v>0</v>
      </c>
      <c r="H101" s="1">
        <f ca="1">'Salary and Rating'!M101</f>
        <v>0</v>
      </c>
      <c r="I101" s="13">
        <f>IF('2012-2013'!E100=0,0,'2012-2013'!C100)</f>
        <v>0</v>
      </c>
      <c r="J101" s="13">
        <f>IF('2013-2014'!E100=0,0,'2012-2013'!AF100)</f>
        <v>0</v>
      </c>
      <c r="K101" s="13">
        <f>IF('2014-2015'!E100=0,0,'2013-2014'!AF100)</f>
        <v>0</v>
      </c>
      <c r="L101" s="13">
        <f ca="1">IF('2014-2015'!G100=0,0,'2014-2015'!AF100)</f>
        <v>0</v>
      </c>
      <c r="M101" s="13">
        <f>IF('2012-2013'!E100=0,0,'2012-2013'!C100)</f>
        <v>0</v>
      </c>
      <c r="N101" s="13">
        <f>IF('2013-2014'!E100=0,0,'2012-2013'!AG100)</f>
        <v>0</v>
      </c>
      <c r="O101" s="13">
        <f>IF('2014-2015'!E100=0,0,'2013-2014'!AG100)</f>
        <v>0</v>
      </c>
      <c r="P101" s="13">
        <f ca="1">IF('2014-2015'!G100=0,0,'2014-2015'!AG100)</f>
        <v>0</v>
      </c>
    </row>
    <row r="102" spans="1:16" x14ac:dyDescent="0.25">
      <c r="A102" s="1">
        <f>'Salary and Rating'!A102</f>
        <v>0</v>
      </c>
      <c r="B102" s="5">
        <f>'Salary and Rating'!B102</f>
        <v>0</v>
      </c>
      <c r="C102" s="5">
        <f>'Salary and Rating'!E102</f>
        <v>0</v>
      </c>
      <c r="D102" s="5">
        <f ca="1">'Salary and Rating'!F102</f>
        <v>0</v>
      </c>
      <c r="E102" s="5">
        <f ca="1">'Salary and Rating'!G102</f>
        <v>0</v>
      </c>
      <c r="F102" s="1">
        <f>'Salary and Rating'!K102</f>
        <v>0</v>
      </c>
      <c r="G102" s="1">
        <f ca="1">'Salary and Rating'!L102</f>
        <v>0</v>
      </c>
      <c r="H102" s="1">
        <f ca="1">'Salary and Rating'!M102</f>
        <v>0</v>
      </c>
      <c r="I102" s="13">
        <f>IF('2012-2013'!E101=0,0,'2012-2013'!C101)</f>
        <v>0</v>
      </c>
      <c r="J102" s="13">
        <f>IF('2013-2014'!E101=0,0,'2012-2013'!AF101)</f>
        <v>0</v>
      </c>
      <c r="K102" s="13">
        <f>IF('2014-2015'!E101=0,0,'2013-2014'!AF101)</f>
        <v>0</v>
      </c>
      <c r="L102" s="13">
        <f ca="1">IF('2014-2015'!G101=0,0,'2014-2015'!AF101)</f>
        <v>0</v>
      </c>
      <c r="M102" s="13">
        <f>IF('2012-2013'!E101=0,0,'2012-2013'!C101)</f>
        <v>0</v>
      </c>
      <c r="N102" s="13">
        <f>IF('2013-2014'!E101=0,0,'2012-2013'!AG101)</f>
        <v>0</v>
      </c>
      <c r="O102" s="13">
        <f>IF('2014-2015'!E101=0,0,'2013-2014'!AG101)</f>
        <v>0</v>
      </c>
      <c r="P102" s="13">
        <f ca="1">IF('2014-2015'!G101=0,0,'2014-2015'!AG101)</f>
        <v>0</v>
      </c>
    </row>
    <row r="103" spans="1:16" x14ac:dyDescent="0.25">
      <c r="A103" s="1">
        <f>'Salary and Rating'!A103</f>
        <v>0</v>
      </c>
      <c r="B103" s="5">
        <f>'Salary and Rating'!B103</f>
        <v>0</v>
      </c>
      <c r="C103" s="5">
        <f>'Salary and Rating'!E103</f>
        <v>0</v>
      </c>
      <c r="D103" s="5">
        <f ca="1">'Salary and Rating'!F103</f>
        <v>0</v>
      </c>
      <c r="E103" s="5">
        <f ca="1">'Salary and Rating'!G103</f>
        <v>0</v>
      </c>
      <c r="F103" s="1">
        <f>'Salary and Rating'!K103</f>
        <v>0</v>
      </c>
      <c r="G103" s="1">
        <f ca="1">'Salary and Rating'!L103</f>
        <v>0</v>
      </c>
      <c r="H103" s="1">
        <f ca="1">'Salary and Rating'!M103</f>
        <v>0</v>
      </c>
      <c r="I103" s="13">
        <f>IF('2012-2013'!E102=0,0,'2012-2013'!C102)</f>
        <v>0</v>
      </c>
      <c r="J103" s="13">
        <f>IF('2013-2014'!E102=0,0,'2012-2013'!AF102)</f>
        <v>0</v>
      </c>
      <c r="K103" s="13">
        <f>IF('2014-2015'!E102=0,0,'2013-2014'!AF102)</f>
        <v>0</v>
      </c>
      <c r="L103" s="13">
        <f ca="1">IF('2014-2015'!G102=0,0,'2014-2015'!AF102)</f>
        <v>0</v>
      </c>
      <c r="M103" s="13">
        <f>IF('2012-2013'!E102=0,0,'2012-2013'!C102)</f>
        <v>0</v>
      </c>
      <c r="N103" s="13">
        <f>IF('2013-2014'!E102=0,0,'2012-2013'!AG102)</f>
        <v>0</v>
      </c>
      <c r="O103" s="13">
        <f>IF('2014-2015'!E102=0,0,'2013-2014'!AG102)</f>
        <v>0</v>
      </c>
      <c r="P103" s="13">
        <f ca="1">IF('2014-2015'!G102=0,0,'2014-2015'!AG102)</f>
        <v>0</v>
      </c>
    </row>
    <row r="104" spans="1:16" x14ac:dyDescent="0.25">
      <c r="A104" s="1">
        <f>'Salary and Rating'!A104</f>
        <v>0</v>
      </c>
      <c r="B104" s="5">
        <f>'Salary and Rating'!B104</f>
        <v>0</v>
      </c>
      <c r="C104" s="5">
        <f>'Salary and Rating'!E104</f>
        <v>0</v>
      </c>
      <c r="D104" s="5">
        <f ca="1">'Salary and Rating'!F104</f>
        <v>0</v>
      </c>
      <c r="E104" s="5">
        <f ca="1">'Salary and Rating'!G104</f>
        <v>0</v>
      </c>
      <c r="F104" s="1">
        <f>'Salary and Rating'!K104</f>
        <v>0</v>
      </c>
      <c r="G104" s="1">
        <f ca="1">'Salary and Rating'!L104</f>
        <v>0</v>
      </c>
      <c r="H104" s="1">
        <f ca="1">'Salary and Rating'!M104</f>
        <v>0</v>
      </c>
      <c r="I104" s="13">
        <f>IF('2012-2013'!E103=0,0,'2012-2013'!C103)</f>
        <v>0</v>
      </c>
      <c r="J104" s="13">
        <f>IF('2013-2014'!E103=0,0,'2012-2013'!AF103)</f>
        <v>0</v>
      </c>
      <c r="K104" s="13">
        <f>IF('2014-2015'!E103=0,0,'2013-2014'!AF103)</f>
        <v>0</v>
      </c>
      <c r="L104" s="13">
        <f ca="1">IF('2014-2015'!G103=0,0,'2014-2015'!AF103)</f>
        <v>0</v>
      </c>
      <c r="M104" s="13">
        <f>IF('2012-2013'!E103=0,0,'2012-2013'!C103)</f>
        <v>0</v>
      </c>
      <c r="N104" s="13">
        <f>IF('2013-2014'!E103=0,0,'2012-2013'!AG103)</f>
        <v>0</v>
      </c>
      <c r="O104" s="13">
        <f>IF('2014-2015'!E103=0,0,'2013-2014'!AG103)</f>
        <v>0</v>
      </c>
      <c r="P104" s="13">
        <f ca="1">IF('2014-2015'!G103=0,0,'2014-2015'!AG103)</f>
        <v>0</v>
      </c>
    </row>
    <row r="105" spans="1:16" x14ac:dyDescent="0.25">
      <c r="A105" s="1">
        <f>'Salary and Rating'!A105</f>
        <v>0</v>
      </c>
      <c r="B105" s="5">
        <f>'Salary and Rating'!B105</f>
        <v>0</v>
      </c>
      <c r="C105" s="5">
        <f>'Salary and Rating'!E105</f>
        <v>0</v>
      </c>
      <c r="D105" s="5">
        <f ca="1">'Salary and Rating'!F105</f>
        <v>0</v>
      </c>
      <c r="E105" s="5">
        <f ca="1">'Salary and Rating'!G105</f>
        <v>0</v>
      </c>
      <c r="F105" s="1">
        <f>'Salary and Rating'!K105</f>
        <v>0</v>
      </c>
      <c r="G105" s="1">
        <f ca="1">'Salary and Rating'!L105</f>
        <v>0</v>
      </c>
      <c r="H105" s="1">
        <f ca="1">'Salary and Rating'!M105</f>
        <v>0</v>
      </c>
      <c r="I105" s="13">
        <f>IF('2012-2013'!E104=0,0,'2012-2013'!C104)</f>
        <v>0</v>
      </c>
      <c r="J105" s="13">
        <f>IF('2013-2014'!E104=0,0,'2012-2013'!AF104)</f>
        <v>0</v>
      </c>
      <c r="K105" s="13">
        <f>IF('2014-2015'!E104=0,0,'2013-2014'!AF104)</f>
        <v>0</v>
      </c>
      <c r="L105" s="13">
        <f ca="1">IF('2014-2015'!G104=0,0,'2014-2015'!AF104)</f>
        <v>0</v>
      </c>
      <c r="M105" s="13">
        <f>IF('2012-2013'!E104=0,0,'2012-2013'!C104)</f>
        <v>0</v>
      </c>
      <c r="N105" s="13">
        <f>IF('2013-2014'!E104=0,0,'2012-2013'!AG104)</f>
        <v>0</v>
      </c>
      <c r="O105" s="13">
        <f>IF('2014-2015'!E104=0,0,'2013-2014'!AG104)</f>
        <v>0</v>
      </c>
      <c r="P105" s="13">
        <f ca="1">IF('2014-2015'!G104=0,0,'2014-2015'!AG104)</f>
        <v>0</v>
      </c>
    </row>
    <row r="106" spans="1:16" x14ac:dyDescent="0.25">
      <c r="A106" s="1">
        <f>'Salary and Rating'!A106</f>
        <v>0</v>
      </c>
      <c r="B106" s="5">
        <f>'Salary and Rating'!B106</f>
        <v>0</v>
      </c>
      <c r="C106" s="5">
        <f>'Salary and Rating'!E106</f>
        <v>0</v>
      </c>
      <c r="D106" s="5">
        <f ca="1">'Salary and Rating'!F106</f>
        <v>0</v>
      </c>
      <c r="E106" s="5">
        <f ca="1">'Salary and Rating'!G106</f>
        <v>0</v>
      </c>
      <c r="F106" s="1">
        <f>'Salary and Rating'!K106</f>
        <v>0</v>
      </c>
      <c r="G106" s="1">
        <f ca="1">'Salary and Rating'!L106</f>
        <v>0</v>
      </c>
      <c r="H106" s="1">
        <f ca="1">'Salary and Rating'!M106</f>
        <v>0</v>
      </c>
      <c r="I106" s="13">
        <f>IF('2012-2013'!E105=0,0,'2012-2013'!C105)</f>
        <v>0</v>
      </c>
      <c r="J106" s="13">
        <f>IF('2013-2014'!E105=0,0,'2012-2013'!AF105)</f>
        <v>0</v>
      </c>
      <c r="K106" s="13">
        <f>IF('2014-2015'!E105=0,0,'2013-2014'!AF105)</f>
        <v>0</v>
      </c>
      <c r="L106" s="13">
        <f ca="1">IF('2014-2015'!G105=0,0,'2014-2015'!AF105)</f>
        <v>0</v>
      </c>
      <c r="M106" s="13">
        <f>IF('2012-2013'!E105=0,0,'2012-2013'!C105)</f>
        <v>0</v>
      </c>
      <c r="N106" s="13">
        <f>IF('2013-2014'!E105=0,0,'2012-2013'!AG105)</f>
        <v>0</v>
      </c>
      <c r="O106" s="13">
        <f>IF('2014-2015'!E105=0,0,'2013-2014'!AG105)</f>
        <v>0</v>
      </c>
      <c r="P106" s="13">
        <f ca="1">IF('2014-2015'!G105=0,0,'2014-2015'!AG105)</f>
        <v>0</v>
      </c>
    </row>
    <row r="107" spans="1:16" x14ac:dyDescent="0.25">
      <c r="A107" s="1">
        <f>'Salary and Rating'!A107</f>
        <v>0</v>
      </c>
      <c r="B107" s="5">
        <f>'Salary and Rating'!B107</f>
        <v>0</v>
      </c>
      <c r="C107" s="5">
        <f>'Salary and Rating'!E107</f>
        <v>0</v>
      </c>
      <c r="D107" s="5">
        <f ca="1">'Salary and Rating'!F107</f>
        <v>0</v>
      </c>
      <c r="E107" s="5">
        <f ca="1">'Salary and Rating'!G107</f>
        <v>0</v>
      </c>
      <c r="F107" s="1">
        <f>'Salary and Rating'!K107</f>
        <v>0</v>
      </c>
      <c r="G107" s="1">
        <f ca="1">'Salary and Rating'!L107</f>
        <v>0</v>
      </c>
      <c r="H107" s="1">
        <f ca="1">'Salary and Rating'!M107</f>
        <v>0</v>
      </c>
      <c r="I107" s="13">
        <f>IF('2012-2013'!E106=0,0,'2012-2013'!C106)</f>
        <v>0</v>
      </c>
      <c r="J107" s="13">
        <f>IF('2013-2014'!E106=0,0,'2012-2013'!AF106)</f>
        <v>0</v>
      </c>
      <c r="K107" s="13">
        <f>IF('2014-2015'!E106=0,0,'2013-2014'!AF106)</f>
        <v>0</v>
      </c>
      <c r="L107" s="13">
        <f ca="1">IF('2014-2015'!G106=0,0,'2014-2015'!AF106)</f>
        <v>0</v>
      </c>
      <c r="M107" s="13">
        <f>IF('2012-2013'!E106=0,0,'2012-2013'!C106)</f>
        <v>0</v>
      </c>
      <c r="N107" s="13">
        <f>IF('2013-2014'!E106=0,0,'2012-2013'!AG106)</f>
        <v>0</v>
      </c>
      <c r="O107" s="13">
        <f>IF('2014-2015'!E106=0,0,'2013-2014'!AG106)</f>
        <v>0</v>
      </c>
      <c r="P107" s="13">
        <f ca="1">IF('2014-2015'!G106=0,0,'2014-2015'!AG106)</f>
        <v>0</v>
      </c>
    </row>
    <row r="108" spans="1:16" x14ac:dyDescent="0.25">
      <c r="A108" s="1">
        <f>'Salary and Rating'!A108</f>
        <v>0</v>
      </c>
      <c r="B108" s="5">
        <f>'Salary and Rating'!B108</f>
        <v>0</v>
      </c>
      <c r="C108" s="5">
        <f>'Salary and Rating'!E108</f>
        <v>0</v>
      </c>
      <c r="D108" s="5">
        <f ca="1">'Salary and Rating'!F108</f>
        <v>0</v>
      </c>
      <c r="E108" s="5">
        <f ca="1">'Salary and Rating'!G108</f>
        <v>0</v>
      </c>
      <c r="F108" s="1">
        <f>'Salary and Rating'!K108</f>
        <v>0</v>
      </c>
      <c r="G108" s="1">
        <f ca="1">'Salary and Rating'!L108</f>
        <v>0</v>
      </c>
      <c r="H108" s="1">
        <f ca="1">'Salary and Rating'!M108</f>
        <v>0</v>
      </c>
      <c r="I108" s="13">
        <f>IF('2012-2013'!E107=0,0,'2012-2013'!C107)</f>
        <v>0</v>
      </c>
      <c r="J108" s="13">
        <f>IF('2013-2014'!E107=0,0,'2012-2013'!AF107)</f>
        <v>0</v>
      </c>
      <c r="K108" s="13">
        <f>IF('2014-2015'!E107=0,0,'2013-2014'!AF107)</f>
        <v>0</v>
      </c>
      <c r="L108" s="13">
        <f ca="1">IF('2014-2015'!G107=0,0,'2014-2015'!AF107)</f>
        <v>0</v>
      </c>
      <c r="M108" s="13">
        <f>IF('2012-2013'!E107=0,0,'2012-2013'!C107)</f>
        <v>0</v>
      </c>
      <c r="N108" s="13">
        <f>IF('2013-2014'!E107=0,0,'2012-2013'!AG107)</f>
        <v>0</v>
      </c>
      <c r="O108" s="13">
        <f>IF('2014-2015'!E107=0,0,'2013-2014'!AG107)</f>
        <v>0</v>
      </c>
      <c r="P108" s="13">
        <f ca="1">IF('2014-2015'!G107=0,0,'2014-2015'!AG107)</f>
        <v>0</v>
      </c>
    </row>
    <row r="109" spans="1:16" x14ac:dyDescent="0.25">
      <c r="A109" s="1">
        <f>'Salary and Rating'!A109</f>
        <v>0</v>
      </c>
      <c r="B109" s="5">
        <f>'Salary and Rating'!B109</f>
        <v>0</v>
      </c>
      <c r="C109" s="5">
        <f>'Salary and Rating'!E109</f>
        <v>0</v>
      </c>
      <c r="D109" s="5">
        <f ca="1">'Salary and Rating'!F109</f>
        <v>0</v>
      </c>
      <c r="E109" s="5">
        <f ca="1">'Salary and Rating'!G109</f>
        <v>0</v>
      </c>
      <c r="F109" s="1">
        <f>'Salary and Rating'!K109</f>
        <v>0</v>
      </c>
      <c r="G109" s="1">
        <f ca="1">'Salary and Rating'!L109</f>
        <v>0</v>
      </c>
      <c r="H109" s="1">
        <f ca="1">'Salary and Rating'!M109</f>
        <v>0</v>
      </c>
      <c r="I109" s="13">
        <f>IF('2012-2013'!E108=0,0,'2012-2013'!C108)</f>
        <v>0</v>
      </c>
      <c r="J109" s="13">
        <f>IF('2013-2014'!E108=0,0,'2012-2013'!AF108)</f>
        <v>0</v>
      </c>
      <c r="K109" s="13">
        <f>IF('2014-2015'!E108=0,0,'2013-2014'!AF108)</f>
        <v>0</v>
      </c>
      <c r="L109" s="13">
        <f ca="1">IF('2014-2015'!G108=0,0,'2014-2015'!AF108)</f>
        <v>0</v>
      </c>
      <c r="M109" s="13">
        <f>IF('2012-2013'!E108=0,0,'2012-2013'!C108)</f>
        <v>0</v>
      </c>
      <c r="N109" s="13">
        <f>IF('2013-2014'!E108=0,0,'2012-2013'!AG108)</f>
        <v>0</v>
      </c>
      <c r="O109" s="13">
        <f>IF('2014-2015'!E108=0,0,'2013-2014'!AG108)</f>
        <v>0</v>
      </c>
      <c r="P109" s="13">
        <f ca="1">IF('2014-2015'!G108=0,0,'2014-2015'!AG108)</f>
        <v>0</v>
      </c>
    </row>
    <row r="110" spans="1:16" x14ac:dyDescent="0.25">
      <c r="A110" s="1">
        <f>'Salary and Rating'!A110</f>
        <v>0</v>
      </c>
      <c r="B110" s="5">
        <f>'Salary and Rating'!B110</f>
        <v>0</v>
      </c>
      <c r="C110" s="5">
        <f>'Salary and Rating'!E110</f>
        <v>0</v>
      </c>
      <c r="D110" s="5">
        <f ca="1">'Salary and Rating'!F110</f>
        <v>0</v>
      </c>
      <c r="E110" s="5">
        <f ca="1">'Salary and Rating'!G110</f>
        <v>0</v>
      </c>
      <c r="F110" s="1">
        <f>'Salary and Rating'!K110</f>
        <v>0</v>
      </c>
      <c r="G110" s="1">
        <f ca="1">'Salary and Rating'!L110</f>
        <v>0</v>
      </c>
      <c r="H110" s="1">
        <f ca="1">'Salary and Rating'!M110</f>
        <v>0</v>
      </c>
      <c r="I110" s="13">
        <f>IF('2012-2013'!E109=0,0,'2012-2013'!C109)</f>
        <v>0</v>
      </c>
      <c r="J110" s="13">
        <f>IF('2013-2014'!E109=0,0,'2012-2013'!AF109)</f>
        <v>0</v>
      </c>
      <c r="K110" s="13">
        <f>IF('2014-2015'!E109=0,0,'2013-2014'!AF109)</f>
        <v>0</v>
      </c>
      <c r="L110" s="13">
        <f ca="1">IF('2014-2015'!G109=0,0,'2014-2015'!AF109)</f>
        <v>0</v>
      </c>
      <c r="M110" s="13">
        <f>IF('2012-2013'!E109=0,0,'2012-2013'!C109)</f>
        <v>0</v>
      </c>
      <c r="N110" s="13">
        <f>IF('2013-2014'!E109=0,0,'2012-2013'!AG109)</f>
        <v>0</v>
      </c>
      <c r="O110" s="13">
        <f>IF('2014-2015'!E109=0,0,'2013-2014'!AG109)</f>
        <v>0</v>
      </c>
      <c r="P110" s="13">
        <f ca="1">IF('2014-2015'!G109=0,0,'2014-2015'!AG109)</f>
        <v>0</v>
      </c>
    </row>
    <row r="111" spans="1:16" x14ac:dyDescent="0.25">
      <c r="A111" s="1">
        <f>'Salary and Rating'!A111</f>
        <v>0</v>
      </c>
      <c r="B111" s="5">
        <f>'Salary and Rating'!B111</f>
        <v>0</v>
      </c>
      <c r="C111" s="5">
        <f>'Salary and Rating'!E111</f>
        <v>0</v>
      </c>
      <c r="D111" s="5">
        <f ca="1">'Salary and Rating'!F111</f>
        <v>0</v>
      </c>
      <c r="E111" s="5">
        <f ca="1">'Salary and Rating'!G111</f>
        <v>0</v>
      </c>
      <c r="F111" s="1">
        <f>'Salary and Rating'!K111</f>
        <v>0</v>
      </c>
      <c r="G111" s="1">
        <f ca="1">'Salary and Rating'!L111</f>
        <v>0</v>
      </c>
      <c r="H111" s="1">
        <f ca="1">'Salary and Rating'!M111</f>
        <v>0</v>
      </c>
      <c r="I111" s="13">
        <f>IF('2012-2013'!E110=0,0,'2012-2013'!C110)</f>
        <v>0</v>
      </c>
      <c r="J111" s="13">
        <f>IF('2013-2014'!E110=0,0,'2012-2013'!AF110)</f>
        <v>0</v>
      </c>
      <c r="K111" s="13">
        <f>IF('2014-2015'!E110=0,0,'2013-2014'!AF110)</f>
        <v>0</v>
      </c>
      <c r="L111" s="13">
        <f ca="1">IF('2014-2015'!G110=0,0,'2014-2015'!AF110)</f>
        <v>0</v>
      </c>
      <c r="M111" s="13">
        <f>IF('2012-2013'!E110=0,0,'2012-2013'!C110)</f>
        <v>0</v>
      </c>
      <c r="N111" s="13">
        <f>IF('2013-2014'!E110=0,0,'2012-2013'!AG110)</f>
        <v>0</v>
      </c>
      <c r="O111" s="13">
        <f>IF('2014-2015'!E110=0,0,'2013-2014'!AG110)</f>
        <v>0</v>
      </c>
      <c r="P111" s="13">
        <f ca="1">IF('2014-2015'!G110=0,0,'2014-2015'!AG110)</f>
        <v>0</v>
      </c>
    </row>
    <row r="112" spans="1:16" x14ac:dyDescent="0.25">
      <c r="A112" s="1">
        <f>'Salary and Rating'!A112</f>
        <v>0</v>
      </c>
      <c r="B112" s="5">
        <f>'Salary and Rating'!B112</f>
        <v>0</v>
      </c>
      <c r="C112" s="5">
        <f>'Salary and Rating'!E112</f>
        <v>0</v>
      </c>
      <c r="D112" s="5">
        <f ca="1">'Salary and Rating'!F112</f>
        <v>0</v>
      </c>
      <c r="E112" s="5">
        <f ca="1">'Salary and Rating'!G112</f>
        <v>0</v>
      </c>
      <c r="F112" s="1">
        <f>'Salary and Rating'!K112</f>
        <v>0</v>
      </c>
      <c r="G112" s="1">
        <f ca="1">'Salary and Rating'!L112</f>
        <v>0</v>
      </c>
      <c r="H112" s="1">
        <f ca="1">'Salary and Rating'!M112</f>
        <v>0</v>
      </c>
      <c r="I112" s="13">
        <f>IF('2012-2013'!E111=0,0,'2012-2013'!C111)</f>
        <v>0</v>
      </c>
      <c r="J112" s="13">
        <f>IF('2013-2014'!E111=0,0,'2012-2013'!AF111)</f>
        <v>0</v>
      </c>
      <c r="K112" s="13">
        <f>IF('2014-2015'!E111=0,0,'2013-2014'!AF111)</f>
        <v>0</v>
      </c>
      <c r="L112" s="13">
        <f ca="1">IF('2014-2015'!G111=0,0,'2014-2015'!AF111)</f>
        <v>0</v>
      </c>
      <c r="M112" s="13">
        <f>IF('2012-2013'!E111=0,0,'2012-2013'!C111)</f>
        <v>0</v>
      </c>
      <c r="N112" s="13">
        <f>IF('2013-2014'!E111=0,0,'2012-2013'!AG111)</f>
        <v>0</v>
      </c>
      <c r="O112" s="13">
        <f>IF('2014-2015'!E111=0,0,'2013-2014'!AG111)</f>
        <v>0</v>
      </c>
      <c r="P112" s="13">
        <f ca="1">IF('2014-2015'!G111=0,0,'2014-2015'!AG111)</f>
        <v>0</v>
      </c>
    </row>
    <row r="113" spans="1:16" x14ac:dyDescent="0.25">
      <c r="A113" s="1">
        <f>'Salary and Rating'!A113</f>
        <v>0</v>
      </c>
      <c r="B113" s="5">
        <f>'Salary and Rating'!B113</f>
        <v>0</v>
      </c>
      <c r="C113" s="5">
        <f>'Salary and Rating'!E113</f>
        <v>0</v>
      </c>
      <c r="D113" s="5">
        <f ca="1">'Salary and Rating'!F113</f>
        <v>0</v>
      </c>
      <c r="E113" s="5">
        <f ca="1">'Salary and Rating'!G113</f>
        <v>0</v>
      </c>
      <c r="F113" s="1">
        <f>'Salary and Rating'!K113</f>
        <v>0</v>
      </c>
      <c r="G113" s="1">
        <f ca="1">'Salary and Rating'!L113</f>
        <v>0</v>
      </c>
      <c r="H113" s="1">
        <f ca="1">'Salary and Rating'!M113</f>
        <v>0</v>
      </c>
      <c r="I113" s="13">
        <f>IF('2012-2013'!E112=0,0,'2012-2013'!C112)</f>
        <v>0</v>
      </c>
      <c r="J113" s="13">
        <f>IF('2013-2014'!E112=0,0,'2012-2013'!AF112)</f>
        <v>0</v>
      </c>
      <c r="K113" s="13">
        <f>IF('2014-2015'!E112=0,0,'2013-2014'!AF112)</f>
        <v>0</v>
      </c>
      <c r="L113" s="13">
        <f ca="1">IF('2014-2015'!G112=0,0,'2014-2015'!AF112)</f>
        <v>0</v>
      </c>
      <c r="M113" s="13">
        <f>IF('2012-2013'!E112=0,0,'2012-2013'!C112)</f>
        <v>0</v>
      </c>
      <c r="N113" s="13">
        <f>IF('2013-2014'!E112=0,0,'2012-2013'!AG112)</f>
        <v>0</v>
      </c>
      <c r="O113" s="13">
        <f>IF('2014-2015'!E112=0,0,'2013-2014'!AG112)</f>
        <v>0</v>
      </c>
      <c r="P113" s="13">
        <f ca="1">IF('2014-2015'!G112=0,0,'2014-2015'!AG112)</f>
        <v>0</v>
      </c>
    </row>
    <row r="114" spans="1:16" x14ac:dyDescent="0.25">
      <c r="A114" s="1">
        <f>'Salary and Rating'!A114</f>
        <v>0</v>
      </c>
      <c r="B114" s="5">
        <f>'Salary and Rating'!B114</f>
        <v>0</v>
      </c>
      <c r="C114" s="5">
        <f>'Salary and Rating'!E114</f>
        <v>0</v>
      </c>
      <c r="D114" s="5">
        <f ca="1">'Salary and Rating'!F114</f>
        <v>0</v>
      </c>
      <c r="E114" s="5">
        <f ca="1">'Salary and Rating'!G114</f>
        <v>0</v>
      </c>
      <c r="F114" s="1">
        <f>'Salary and Rating'!K114</f>
        <v>0</v>
      </c>
      <c r="G114" s="1">
        <f ca="1">'Salary and Rating'!L114</f>
        <v>0</v>
      </c>
      <c r="H114" s="1">
        <f ca="1">'Salary and Rating'!M114</f>
        <v>0</v>
      </c>
      <c r="I114" s="13">
        <f>IF('2012-2013'!E113=0,0,'2012-2013'!C113)</f>
        <v>0</v>
      </c>
      <c r="J114" s="13">
        <f>IF('2013-2014'!E113=0,0,'2012-2013'!AF113)</f>
        <v>0</v>
      </c>
      <c r="K114" s="13">
        <f>IF('2014-2015'!E113=0,0,'2013-2014'!AF113)</f>
        <v>0</v>
      </c>
      <c r="L114" s="13">
        <f ca="1">IF('2014-2015'!G113=0,0,'2014-2015'!AF113)</f>
        <v>0</v>
      </c>
      <c r="M114" s="13">
        <f>IF('2012-2013'!E113=0,0,'2012-2013'!C113)</f>
        <v>0</v>
      </c>
      <c r="N114" s="13">
        <f>IF('2013-2014'!E113=0,0,'2012-2013'!AG113)</f>
        <v>0</v>
      </c>
      <c r="O114" s="13">
        <f>IF('2014-2015'!E113=0,0,'2013-2014'!AG113)</f>
        <v>0</v>
      </c>
      <c r="P114" s="13">
        <f ca="1">IF('2014-2015'!G113=0,0,'2014-2015'!AG113)</f>
        <v>0</v>
      </c>
    </row>
    <row r="115" spans="1:16" x14ac:dyDescent="0.25">
      <c r="A115" s="1">
        <f>'Salary and Rating'!A115</f>
        <v>0</v>
      </c>
      <c r="B115" s="5">
        <f>'Salary and Rating'!B115</f>
        <v>0</v>
      </c>
      <c r="C115" s="5">
        <f>'Salary and Rating'!E115</f>
        <v>0</v>
      </c>
      <c r="D115" s="5">
        <f ca="1">'Salary and Rating'!F115</f>
        <v>0</v>
      </c>
      <c r="E115" s="5">
        <f ca="1">'Salary and Rating'!G115</f>
        <v>0</v>
      </c>
      <c r="F115" s="1">
        <f>'Salary and Rating'!K115</f>
        <v>0</v>
      </c>
      <c r="G115" s="1">
        <f ca="1">'Salary and Rating'!L115</f>
        <v>0</v>
      </c>
      <c r="H115" s="1">
        <f ca="1">'Salary and Rating'!M115</f>
        <v>0</v>
      </c>
      <c r="I115" s="13">
        <f>IF('2012-2013'!E114=0,0,'2012-2013'!C114)</f>
        <v>0</v>
      </c>
      <c r="J115" s="13">
        <f>IF('2013-2014'!E114=0,0,'2012-2013'!AF114)</f>
        <v>0</v>
      </c>
      <c r="K115" s="13">
        <f>IF('2014-2015'!E114=0,0,'2013-2014'!AF114)</f>
        <v>0</v>
      </c>
      <c r="L115" s="13">
        <f ca="1">IF('2014-2015'!G114=0,0,'2014-2015'!AF114)</f>
        <v>0</v>
      </c>
      <c r="M115" s="13">
        <f>IF('2012-2013'!E114=0,0,'2012-2013'!C114)</f>
        <v>0</v>
      </c>
      <c r="N115" s="13">
        <f>IF('2013-2014'!E114=0,0,'2012-2013'!AG114)</f>
        <v>0</v>
      </c>
      <c r="O115" s="13">
        <f>IF('2014-2015'!E114=0,0,'2013-2014'!AG114)</f>
        <v>0</v>
      </c>
      <c r="P115" s="13">
        <f ca="1">IF('2014-2015'!G114=0,0,'2014-2015'!AG114)</f>
        <v>0</v>
      </c>
    </row>
    <row r="116" spans="1:16" x14ac:dyDescent="0.25">
      <c r="A116" s="1">
        <f>'Salary and Rating'!A116</f>
        <v>0</v>
      </c>
      <c r="B116" s="5">
        <f>'Salary and Rating'!B116</f>
        <v>0</v>
      </c>
      <c r="C116" s="5">
        <f>'Salary and Rating'!E116</f>
        <v>0</v>
      </c>
      <c r="D116" s="5">
        <f ca="1">'Salary and Rating'!F116</f>
        <v>0</v>
      </c>
      <c r="E116" s="5">
        <f ca="1">'Salary and Rating'!G116</f>
        <v>0</v>
      </c>
      <c r="F116" s="1">
        <f>'Salary and Rating'!K116</f>
        <v>0</v>
      </c>
      <c r="G116" s="1">
        <f ca="1">'Salary and Rating'!L116</f>
        <v>0</v>
      </c>
      <c r="H116" s="1">
        <f ca="1">'Salary and Rating'!M116</f>
        <v>0</v>
      </c>
      <c r="I116" s="13">
        <f>IF('2012-2013'!E115=0,0,'2012-2013'!C115)</f>
        <v>0</v>
      </c>
      <c r="J116" s="13">
        <f>IF('2013-2014'!E115=0,0,'2012-2013'!AF115)</f>
        <v>0</v>
      </c>
      <c r="K116" s="13">
        <f>IF('2014-2015'!E115=0,0,'2013-2014'!AF115)</f>
        <v>0</v>
      </c>
      <c r="L116" s="13">
        <f ca="1">IF('2014-2015'!G115=0,0,'2014-2015'!AF115)</f>
        <v>0</v>
      </c>
      <c r="M116" s="13">
        <f>IF('2012-2013'!E115=0,0,'2012-2013'!C115)</f>
        <v>0</v>
      </c>
      <c r="N116" s="13">
        <f>IF('2013-2014'!E115=0,0,'2012-2013'!AG115)</f>
        <v>0</v>
      </c>
      <c r="O116" s="13">
        <f>IF('2014-2015'!E115=0,0,'2013-2014'!AG115)</f>
        <v>0</v>
      </c>
      <c r="P116" s="13">
        <f ca="1">IF('2014-2015'!G115=0,0,'2014-2015'!AG115)</f>
        <v>0</v>
      </c>
    </row>
    <row r="117" spans="1:16" x14ac:dyDescent="0.25">
      <c r="A117" s="1">
        <f>'Salary and Rating'!A117</f>
        <v>0</v>
      </c>
      <c r="B117" s="5">
        <f>'Salary and Rating'!B117</f>
        <v>0</v>
      </c>
      <c r="C117" s="5">
        <f>'Salary and Rating'!E117</f>
        <v>0</v>
      </c>
      <c r="D117" s="5">
        <f ca="1">'Salary and Rating'!F117</f>
        <v>0</v>
      </c>
      <c r="E117" s="5">
        <f ca="1">'Salary and Rating'!G117</f>
        <v>0</v>
      </c>
      <c r="F117" s="1">
        <f>'Salary and Rating'!K117</f>
        <v>0</v>
      </c>
      <c r="G117" s="1">
        <f ca="1">'Salary and Rating'!L117</f>
        <v>0</v>
      </c>
      <c r="H117" s="1">
        <f ca="1">'Salary and Rating'!M117</f>
        <v>0</v>
      </c>
      <c r="I117" s="13">
        <f>IF('2012-2013'!E116=0,0,'2012-2013'!C116)</f>
        <v>0</v>
      </c>
      <c r="J117" s="13">
        <f>IF('2013-2014'!E116=0,0,'2012-2013'!AF116)</f>
        <v>0</v>
      </c>
      <c r="K117" s="13">
        <f>IF('2014-2015'!E116=0,0,'2013-2014'!AF116)</f>
        <v>0</v>
      </c>
      <c r="L117" s="13">
        <f ca="1">IF('2014-2015'!G116=0,0,'2014-2015'!AF116)</f>
        <v>0</v>
      </c>
      <c r="M117" s="13">
        <f>IF('2012-2013'!E116=0,0,'2012-2013'!C116)</f>
        <v>0</v>
      </c>
      <c r="N117" s="13">
        <f>IF('2013-2014'!E116=0,0,'2012-2013'!AG116)</f>
        <v>0</v>
      </c>
      <c r="O117" s="13">
        <f>IF('2014-2015'!E116=0,0,'2013-2014'!AG116)</f>
        <v>0</v>
      </c>
      <c r="P117" s="13">
        <f ca="1">IF('2014-2015'!G116=0,0,'2014-2015'!AG116)</f>
        <v>0</v>
      </c>
    </row>
    <row r="118" spans="1:16" x14ac:dyDescent="0.25">
      <c r="A118" s="1">
        <f>'Salary and Rating'!A118</f>
        <v>0</v>
      </c>
      <c r="B118" s="5">
        <f>'Salary and Rating'!B118</f>
        <v>0</v>
      </c>
      <c r="C118" s="5">
        <f>'Salary and Rating'!E118</f>
        <v>0</v>
      </c>
      <c r="D118" s="5">
        <f ca="1">'Salary and Rating'!F118</f>
        <v>0</v>
      </c>
      <c r="E118" s="5">
        <f ca="1">'Salary and Rating'!G118</f>
        <v>0</v>
      </c>
      <c r="F118" s="1">
        <f>'Salary and Rating'!K118</f>
        <v>0</v>
      </c>
      <c r="G118" s="1">
        <f ca="1">'Salary and Rating'!L118</f>
        <v>0</v>
      </c>
      <c r="H118" s="1">
        <f ca="1">'Salary and Rating'!M118</f>
        <v>0</v>
      </c>
      <c r="I118" s="13">
        <f>IF('2012-2013'!E117=0,0,'2012-2013'!C117)</f>
        <v>0</v>
      </c>
      <c r="J118" s="13">
        <f>IF('2013-2014'!E117=0,0,'2012-2013'!AF117)</f>
        <v>0</v>
      </c>
      <c r="K118" s="13">
        <f>IF('2014-2015'!E117=0,0,'2013-2014'!AF117)</f>
        <v>0</v>
      </c>
      <c r="L118" s="13">
        <f ca="1">IF('2014-2015'!G117=0,0,'2014-2015'!AF117)</f>
        <v>0</v>
      </c>
      <c r="M118" s="13">
        <f>IF('2012-2013'!E117=0,0,'2012-2013'!C117)</f>
        <v>0</v>
      </c>
      <c r="N118" s="13">
        <f>IF('2013-2014'!E117=0,0,'2012-2013'!AG117)</f>
        <v>0</v>
      </c>
      <c r="O118" s="13">
        <f>IF('2014-2015'!E117=0,0,'2013-2014'!AG117)</f>
        <v>0</v>
      </c>
      <c r="P118" s="13">
        <f ca="1">IF('2014-2015'!G117=0,0,'2014-2015'!AG117)</f>
        <v>0</v>
      </c>
    </row>
    <row r="119" spans="1:16" x14ac:dyDescent="0.25">
      <c r="A119" s="1">
        <f>'Salary and Rating'!A119</f>
        <v>0</v>
      </c>
      <c r="B119" s="5">
        <f>'Salary and Rating'!B119</f>
        <v>0</v>
      </c>
      <c r="C119" s="5">
        <f>'Salary and Rating'!E119</f>
        <v>0</v>
      </c>
      <c r="D119" s="5">
        <f ca="1">'Salary and Rating'!F119</f>
        <v>0</v>
      </c>
      <c r="E119" s="5">
        <f ca="1">'Salary and Rating'!G119</f>
        <v>0</v>
      </c>
      <c r="F119" s="1">
        <f>'Salary and Rating'!K119</f>
        <v>0</v>
      </c>
      <c r="G119" s="1">
        <f ca="1">'Salary and Rating'!L119</f>
        <v>0</v>
      </c>
      <c r="H119" s="1">
        <f ca="1">'Salary and Rating'!M119</f>
        <v>0</v>
      </c>
      <c r="I119" s="13">
        <f>IF('2012-2013'!E118=0,0,'2012-2013'!C118)</f>
        <v>0</v>
      </c>
      <c r="J119" s="13">
        <f>IF('2013-2014'!E118=0,0,'2012-2013'!AF118)</f>
        <v>0</v>
      </c>
      <c r="K119" s="13">
        <f>IF('2014-2015'!E118=0,0,'2013-2014'!AF118)</f>
        <v>0</v>
      </c>
      <c r="L119" s="13">
        <f ca="1">IF('2014-2015'!G118=0,0,'2014-2015'!AF118)</f>
        <v>0</v>
      </c>
      <c r="M119" s="13">
        <f>IF('2012-2013'!E118=0,0,'2012-2013'!C118)</f>
        <v>0</v>
      </c>
      <c r="N119" s="13">
        <f>IF('2013-2014'!E118=0,0,'2012-2013'!AG118)</f>
        <v>0</v>
      </c>
      <c r="O119" s="13">
        <f>IF('2014-2015'!E118=0,0,'2013-2014'!AG118)</f>
        <v>0</v>
      </c>
      <c r="P119" s="13">
        <f ca="1">IF('2014-2015'!G118=0,0,'2014-2015'!AG118)</f>
        <v>0</v>
      </c>
    </row>
    <row r="120" spans="1:16" x14ac:dyDescent="0.25">
      <c r="A120" s="1">
        <f>'Salary and Rating'!A120</f>
        <v>0</v>
      </c>
      <c r="B120" s="5">
        <f>'Salary and Rating'!B120</f>
        <v>0</v>
      </c>
      <c r="C120" s="5">
        <f>'Salary and Rating'!E120</f>
        <v>0</v>
      </c>
      <c r="D120" s="5">
        <f ca="1">'Salary and Rating'!F120</f>
        <v>0</v>
      </c>
      <c r="E120" s="5">
        <f ca="1">'Salary and Rating'!G120</f>
        <v>0</v>
      </c>
      <c r="F120" s="1">
        <f>'Salary and Rating'!K120</f>
        <v>0</v>
      </c>
      <c r="G120" s="1">
        <f ca="1">'Salary and Rating'!L120</f>
        <v>0</v>
      </c>
      <c r="H120" s="1">
        <f ca="1">'Salary and Rating'!M120</f>
        <v>0</v>
      </c>
      <c r="I120" s="13">
        <f>IF('2012-2013'!E119=0,0,'2012-2013'!C119)</f>
        <v>0</v>
      </c>
      <c r="J120" s="13">
        <f>IF('2013-2014'!E119=0,0,'2012-2013'!AF119)</f>
        <v>0</v>
      </c>
      <c r="K120" s="13">
        <f>IF('2014-2015'!E119=0,0,'2013-2014'!AF119)</f>
        <v>0</v>
      </c>
      <c r="L120" s="13">
        <f ca="1">IF('2014-2015'!G119=0,0,'2014-2015'!AF119)</f>
        <v>0</v>
      </c>
      <c r="M120" s="13">
        <f>IF('2012-2013'!E119=0,0,'2012-2013'!C119)</f>
        <v>0</v>
      </c>
      <c r="N120" s="13">
        <f>IF('2013-2014'!E119=0,0,'2012-2013'!AG119)</f>
        <v>0</v>
      </c>
      <c r="O120" s="13">
        <f>IF('2014-2015'!E119=0,0,'2013-2014'!AG119)</f>
        <v>0</v>
      </c>
      <c r="P120" s="13">
        <f ca="1">IF('2014-2015'!G119=0,0,'2014-2015'!AG119)</f>
        <v>0</v>
      </c>
    </row>
    <row r="121" spans="1:16" x14ac:dyDescent="0.25">
      <c r="A121" s="1">
        <f>'Salary and Rating'!A121</f>
        <v>0</v>
      </c>
      <c r="B121" s="5">
        <f>'Salary and Rating'!B121</f>
        <v>0</v>
      </c>
      <c r="C121" s="5">
        <f>'Salary and Rating'!E121</f>
        <v>0</v>
      </c>
      <c r="D121" s="5">
        <f ca="1">'Salary and Rating'!F121</f>
        <v>0</v>
      </c>
      <c r="E121" s="5">
        <f ca="1">'Salary and Rating'!G121</f>
        <v>0</v>
      </c>
      <c r="F121" s="1">
        <f>'Salary and Rating'!K121</f>
        <v>0</v>
      </c>
      <c r="G121" s="1">
        <f ca="1">'Salary and Rating'!L121</f>
        <v>0</v>
      </c>
      <c r="H121" s="1">
        <f ca="1">'Salary and Rating'!M121</f>
        <v>0</v>
      </c>
      <c r="I121" s="13">
        <f>IF('2012-2013'!E120=0,0,'2012-2013'!C120)</f>
        <v>0</v>
      </c>
      <c r="J121" s="13">
        <f>IF('2013-2014'!E120=0,0,'2012-2013'!AF120)</f>
        <v>0</v>
      </c>
      <c r="K121" s="13">
        <f>IF('2014-2015'!E120=0,0,'2013-2014'!AF120)</f>
        <v>0</v>
      </c>
      <c r="L121" s="13">
        <f ca="1">IF('2014-2015'!G120=0,0,'2014-2015'!AF120)</f>
        <v>0</v>
      </c>
      <c r="M121" s="13">
        <f>IF('2012-2013'!E120=0,0,'2012-2013'!C120)</f>
        <v>0</v>
      </c>
      <c r="N121" s="13">
        <f>IF('2013-2014'!E120=0,0,'2012-2013'!AG120)</f>
        <v>0</v>
      </c>
      <c r="O121" s="13">
        <f>IF('2014-2015'!E120=0,0,'2013-2014'!AG120)</f>
        <v>0</v>
      </c>
      <c r="P121" s="13">
        <f ca="1">IF('2014-2015'!G120=0,0,'2014-2015'!AG120)</f>
        <v>0</v>
      </c>
    </row>
    <row r="122" spans="1:16" x14ac:dyDescent="0.25">
      <c r="A122" s="1">
        <f>'Salary and Rating'!A122</f>
        <v>0</v>
      </c>
      <c r="B122" s="5">
        <f>'Salary and Rating'!B122</f>
        <v>0</v>
      </c>
      <c r="C122" s="5">
        <f>'Salary and Rating'!E122</f>
        <v>0</v>
      </c>
      <c r="D122" s="5">
        <f ca="1">'Salary and Rating'!F122</f>
        <v>0</v>
      </c>
      <c r="E122" s="5">
        <f ca="1">'Salary and Rating'!G122</f>
        <v>0</v>
      </c>
      <c r="F122" s="1">
        <f>'Salary and Rating'!K122</f>
        <v>0</v>
      </c>
      <c r="G122" s="1">
        <f ca="1">'Salary and Rating'!L122</f>
        <v>0</v>
      </c>
      <c r="H122" s="1">
        <f ca="1">'Salary and Rating'!M122</f>
        <v>0</v>
      </c>
      <c r="I122" s="13">
        <f>IF('2012-2013'!E121=0,0,'2012-2013'!C121)</f>
        <v>0</v>
      </c>
      <c r="J122" s="13">
        <f>IF('2013-2014'!E121=0,0,'2012-2013'!AF121)</f>
        <v>0</v>
      </c>
      <c r="K122" s="13">
        <f>IF('2014-2015'!E121=0,0,'2013-2014'!AF121)</f>
        <v>0</v>
      </c>
      <c r="L122" s="13">
        <f ca="1">IF('2014-2015'!G121=0,0,'2014-2015'!AF121)</f>
        <v>0</v>
      </c>
      <c r="M122" s="13">
        <f>IF('2012-2013'!E121=0,0,'2012-2013'!C121)</f>
        <v>0</v>
      </c>
      <c r="N122" s="13">
        <f>IF('2013-2014'!E121=0,0,'2012-2013'!AG121)</f>
        <v>0</v>
      </c>
      <c r="O122" s="13">
        <f>IF('2014-2015'!E121=0,0,'2013-2014'!AG121)</f>
        <v>0</v>
      </c>
      <c r="P122" s="13">
        <f ca="1">IF('2014-2015'!G121=0,0,'2014-2015'!AG121)</f>
        <v>0</v>
      </c>
    </row>
    <row r="123" spans="1:16" x14ac:dyDescent="0.25">
      <c r="A123" s="1">
        <f>'Salary and Rating'!A123</f>
        <v>0</v>
      </c>
      <c r="B123" s="5">
        <f>'Salary and Rating'!B123</f>
        <v>0</v>
      </c>
      <c r="C123" s="5">
        <f>'Salary and Rating'!E123</f>
        <v>0</v>
      </c>
      <c r="D123" s="5">
        <f ca="1">'Salary and Rating'!F123</f>
        <v>0</v>
      </c>
      <c r="E123" s="5">
        <f ca="1">'Salary and Rating'!G123</f>
        <v>0</v>
      </c>
      <c r="F123" s="1">
        <f>'Salary and Rating'!K123</f>
        <v>0</v>
      </c>
      <c r="G123" s="1">
        <f ca="1">'Salary and Rating'!L123</f>
        <v>0</v>
      </c>
      <c r="H123" s="1">
        <f ca="1">'Salary and Rating'!M123</f>
        <v>0</v>
      </c>
      <c r="I123" s="13">
        <f>IF('2012-2013'!E122=0,0,'2012-2013'!C122)</f>
        <v>0</v>
      </c>
      <c r="J123" s="13">
        <f>IF('2013-2014'!E122=0,0,'2012-2013'!AF122)</f>
        <v>0</v>
      </c>
      <c r="K123" s="13">
        <f>IF('2014-2015'!E122=0,0,'2013-2014'!AF122)</f>
        <v>0</v>
      </c>
      <c r="L123" s="13">
        <f ca="1">IF('2014-2015'!G122=0,0,'2014-2015'!AF122)</f>
        <v>0</v>
      </c>
      <c r="M123" s="13">
        <f>IF('2012-2013'!E122=0,0,'2012-2013'!C122)</f>
        <v>0</v>
      </c>
      <c r="N123" s="13">
        <f>IF('2013-2014'!E122=0,0,'2012-2013'!AG122)</f>
        <v>0</v>
      </c>
      <c r="O123" s="13">
        <f>IF('2014-2015'!E122=0,0,'2013-2014'!AG122)</f>
        <v>0</v>
      </c>
      <c r="P123" s="13">
        <f ca="1">IF('2014-2015'!G122=0,0,'2014-2015'!AG122)</f>
        <v>0</v>
      </c>
    </row>
    <row r="124" spans="1:16" x14ac:dyDescent="0.25">
      <c r="A124" s="1">
        <f>'Salary and Rating'!A124</f>
        <v>0</v>
      </c>
      <c r="B124" s="5">
        <f>'Salary and Rating'!B124</f>
        <v>0</v>
      </c>
      <c r="C124" s="5">
        <f>'Salary and Rating'!E124</f>
        <v>0</v>
      </c>
      <c r="D124" s="5">
        <f ca="1">'Salary and Rating'!F124</f>
        <v>0</v>
      </c>
      <c r="E124" s="5">
        <f ca="1">'Salary and Rating'!G124</f>
        <v>0</v>
      </c>
      <c r="F124" s="1">
        <f>'Salary and Rating'!K124</f>
        <v>0</v>
      </c>
      <c r="G124" s="1">
        <f ca="1">'Salary and Rating'!L124</f>
        <v>0</v>
      </c>
      <c r="H124" s="1">
        <f ca="1">'Salary and Rating'!M124</f>
        <v>0</v>
      </c>
      <c r="I124" s="13">
        <f>IF('2012-2013'!E123=0,0,'2012-2013'!C123)</f>
        <v>0</v>
      </c>
      <c r="J124" s="13">
        <f>IF('2013-2014'!E123=0,0,'2012-2013'!AF123)</f>
        <v>0</v>
      </c>
      <c r="K124" s="13">
        <f>IF('2014-2015'!E123=0,0,'2013-2014'!AF123)</f>
        <v>0</v>
      </c>
      <c r="L124" s="13">
        <f ca="1">IF('2014-2015'!G123=0,0,'2014-2015'!AF123)</f>
        <v>0</v>
      </c>
      <c r="M124" s="13">
        <f>IF('2012-2013'!E123=0,0,'2012-2013'!C123)</f>
        <v>0</v>
      </c>
      <c r="N124" s="13">
        <f>IF('2013-2014'!E123=0,0,'2012-2013'!AG123)</f>
        <v>0</v>
      </c>
      <c r="O124" s="13">
        <f>IF('2014-2015'!E123=0,0,'2013-2014'!AG123)</f>
        <v>0</v>
      </c>
      <c r="P124" s="13">
        <f ca="1">IF('2014-2015'!G123=0,0,'2014-2015'!AG123)</f>
        <v>0</v>
      </c>
    </row>
    <row r="125" spans="1:16" x14ac:dyDescent="0.25">
      <c r="A125" s="1">
        <f>'Salary and Rating'!A125</f>
        <v>0</v>
      </c>
      <c r="B125" s="5">
        <f>'Salary and Rating'!B125</f>
        <v>0</v>
      </c>
      <c r="C125" s="5">
        <f>'Salary and Rating'!E125</f>
        <v>0</v>
      </c>
      <c r="D125" s="5">
        <f ca="1">'Salary and Rating'!F125</f>
        <v>0</v>
      </c>
      <c r="E125" s="5">
        <f ca="1">'Salary and Rating'!G125</f>
        <v>0</v>
      </c>
      <c r="F125" s="1">
        <f>'Salary and Rating'!K125</f>
        <v>0</v>
      </c>
      <c r="G125" s="1">
        <f ca="1">'Salary and Rating'!L125</f>
        <v>0</v>
      </c>
      <c r="H125" s="1">
        <f ca="1">'Salary and Rating'!M125</f>
        <v>0</v>
      </c>
      <c r="I125" s="13">
        <f>IF('2012-2013'!E124=0,0,'2012-2013'!C124)</f>
        <v>0</v>
      </c>
      <c r="J125" s="13">
        <f>IF('2013-2014'!E124=0,0,'2012-2013'!AF124)</f>
        <v>0</v>
      </c>
      <c r="K125" s="13">
        <f>IF('2014-2015'!E124=0,0,'2013-2014'!AF124)</f>
        <v>0</v>
      </c>
      <c r="L125" s="13">
        <f ca="1">IF('2014-2015'!G124=0,0,'2014-2015'!AF124)</f>
        <v>0</v>
      </c>
      <c r="M125" s="13">
        <f>IF('2012-2013'!E124=0,0,'2012-2013'!C124)</f>
        <v>0</v>
      </c>
      <c r="N125" s="13">
        <f>IF('2013-2014'!E124=0,0,'2012-2013'!AG124)</f>
        <v>0</v>
      </c>
      <c r="O125" s="13">
        <f>IF('2014-2015'!E124=0,0,'2013-2014'!AG124)</f>
        <v>0</v>
      </c>
      <c r="P125" s="13">
        <f ca="1">IF('2014-2015'!G124=0,0,'2014-2015'!AG124)</f>
        <v>0</v>
      </c>
    </row>
    <row r="126" spans="1:16" x14ac:dyDescent="0.25">
      <c r="A126" s="1">
        <f>'Salary and Rating'!A126</f>
        <v>0</v>
      </c>
      <c r="B126" s="5">
        <f>'Salary and Rating'!B126</f>
        <v>0</v>
      </c>
      <c r="C126" s="5">
        <f>'Salary and Rating'!E126</f>
        <v>0</v>
      </c>
      <c r="D126" s="5">
        <f ca="1">'Salary and Rating'!F126</f>
        <v>0</v>
      </c>
      <c r="E126" s="5">
        <f ca="1">'Salary and Rating'!G126</f>
        <v>0</v>
      </c>
      <c r="F126" s="1">
        <f>'Salary and Rating'!K126</f>
        <v>0</v>
      </c>
      <c r="G126" s="1">
        <f ca="1">'Salary and Rating'!L126</f>
        <v>0</v>
      </c>
      <c r="H126" s="1">
        <f ca="1">'Salary and Rating'!M126</f>
        <v>0</v>
      </c>
      <c r="I126" s="13">
        <f>IF('2012-2013'!E125=0,0,'2012-2013'!C125)</f>
        <v>0</v>
      </c>
      <c r="J126" s="13">
        <f>IF('2013-2014'!E125=0,0,'2012-2013'!AF125)</f>
        <v>0</v>
      </c>
      <c r="K126" s="13">
        <f>IF('2014-2015'!E125=0,0,'2013-2014'!AF125)</f>
        <v>0</v>
      </c>
      <c r="L126" s="13">
        <f ca="1">IF('2014-2015'!G125=0,0,'2014-2015'!AF125)</f>
        <v>0</v>
      </c>
      <c r="M126" s="13">
        <f>IF('2012-2013'!E125=0,0,'2012-2013'!C125)</f>
        <v>0</v>
      </c>
      <c r="N126" s="13">
        <f>IF('2013-2014'!E125=0,0,'2012-2013'!AG125)</f>
        <v>0</v>
      </c>
      <c r="O126" s="13">
        <f>IF('2014-2015'!E125=0,0,'2013-2014'!AG125)</f>
        <v>0</v>
      </c>
      <c r="P126" s="13">
        <f ca="1">IF('2014-2015'!G125=0,0,'2014-2015'!AG125)</f>
        <v>0</v>
      </c>
    </row>
    <row r="127" spans="1:16" x14ac:dyDescent="0.25">
      <c r="A127" s="1">
        <f>'Salary and Rating'!A127</f>
        <v>0</v>
      </c>
      <c r="B127" s="5">
        <f>'Salary and Rating'!B127</f>
        <v>0</v>
      </c>
      <c r="C127" s="5">
        <f>'Salary and Rating'!E127</f>
        <v>0</v>
      </c>
      <c r="D127" s="5">
        <f ca="1">'Salary and Rating'!F127</f>
        <v>0</v>
      </c>
      <c r="E127" s="5">
        <f ca="1">'Salary and Rating'!G127</f>
        <v>0</v>
      </c>
      <c r="F127" s="1">
        <f>'Salary and Rating'!K127</f>
        <v>0</v>
      </c>
      <c r="G127" s="1">
        <f ca="1">'Salary and Rating'!L127</f>
        <v>0</v>
      </c>
      <c r="H127" s="1">
        <f ca="1">'Salary and Rating'!M127</f>
        <v>0</v>
      </c>
      <c r="I127" s="13">
        <f>IF('2012-2013'!E126=0,0,'2012-2013'!C126)</f>
        <v>0</v>
      </c>
      <c r="J127" s="13">
        <f>IF('2013-2014'!E126=0,0,'2012-2013'!AF126)</f>
        <v>0</v>
      </c>
      <c r="K127" s="13">
        <f>IF('2014-2015'!E126=0,0,'2013-2014'!AF126)</f>
        <v>0</v>
      </c>
      <c r="L127" s="13">
        <f ca="1">IF('2014-2015'!G126=0,0,'2014-2015'!AF126)</f>
        <v>0</v>
      </c>
      <c r="M127" s="13">
        <f>IF('2012-2013'!E126=0,0,'2012-2013'!C126)</f>
        <v>0</v>
      </c>
      <c r="N127" s="13">
        <f>IF('2013-2014'!E126=0,0,'2012-2013'!AG126)</f>
        <v>0</v>
      </c>
      <c r="O127" s="13">
        <f>IF('2014-2015'!E126=0,0,'2013-2014'!AG126)</f>
        <v>0</v>
      </c>
      <c r="P127" s="13">
        <f ca="1">IF('2014-2015'!G126=0,0,'2014-2015'!AG126)</f>
        <v>0</v>
      </c>
    </row>
    <row r="128" spans="1:16" x14ac:dyDescent="0.25">
      <c r="A128" s="1">
        <f>'Salary and Rating'!A128</f>
        <v>0</v>
      </c>
      <c r="B128" s="5">
        <f>'Salary and Rating'!B128</f>
        <v>0</v>
      </c>
      <c r="C128" s="5">
        <f>'Salary and Rating'!E128</f>
        <v>0</v>
      </c>
      <c r="D128" s="5">
        <f ca="1">'Salary and Rating'!F128</f>
        <v>0</v>
      </c>
      <c r="E128" s="5">
        <f ca="1">'Salary and Rating'!G128</f>
        <v>0</v>
      </c>
      <c r="F128" s="1">
        <f>'Salary and Rating'!K128</f>
        <v>0</v>
      </c>
      <c r="G128" s="1">
        <f ca="1">'Salary and Rating'!L128</f>
        <v>0</v>
      </c>
      <c r="H128" s="1">
        <f ca="1">'Salary and Rating'!M128</f>
        <v>0</v>
      </c>
      <c r="I128" s="13">
        <f>IF('2012-2013'!E127=0,0,'2012-2013'!C127)</f>
        <v>0</v>
      </c>
      <c r="J128" s="13">
        <f>IF('2013-2014'!E127=0,0,'2012-2013'!AF127)</f>
        <v>0</v>
      </c>
      <c r="K128" s="13">
        <f>IF('2014-2015'!E127=0,0,'2013-2014'!AF127)</f>
        <v>0</v>
      </c>
      <c r="L128" s="13">
        <f ca="1">IF('2014-2015'!G127=0,0,'2014-2015'!AF127)</f>
        <v>0</v>
      </c>
      <c r="M128" s="13">
        <f>IF('2012-2013'!E127=0,0,'2012-2013'!C127)</f>
        <v>0</v>
      </c>
      <c r="N128" s="13">
        <f>IF('2013-2014'!E127=0,0,'2012-2013'!AG127)</f>
        <v>0</v>
      </c>
      <c r="O128" s="13">
        <f>IF('2014-2015'!E127=0,0,'2013-2014'!AG127)</f>
        <v>0</v>
      </c>
      <c r="P128" s="13">
        <f ca="1">IF('2014-2015'!G127=0,0,'2014-2015'!AG127)</f>
        <v>0</v>
      </c>
    </row>
    <row r="129" spans="1:16" x14ac:dyDescent="0.25">
      <c r="A129" s="1">
        <f>'Salary and Rating'!A129</f>
        <v>0</v>
      </c>
      <c r="B129" s="5">
        <f>'Salary and Rating'!B129</f>
        <v>0</v>
      </c>
      <c r="C129" s="5">
        <f>'Salary and Rating'!E129</f>
        <v>0</v>
      </c>
      <c r="D129" s="5">
        <f ca="1">'Salary and Rating'!F129</f>
        <v>0</v>
      </c>
      <c r="E129" s="5">
        <f ca="1">'Salary and Rating'!G129</f>
        <v>0</v>
      </c>
      <c r="F129" s="1">
        <f>'Salary and Rating'!K129</f>
        <v>0</v>
      </c>
      <c r="G129" s="1">
        <f ca="1">'Salary and Rating'!L129</f>
        <v>0</v>
      </c>
      <c r="H129" s="1">
        <f ca="1">'Salary and Rating'!M129</f>
        <v>0</v>
      </c>
      <c r="I129" s="13">
        <f>IF('2012-2013'!E128=0,0,'2012-2013'!C128)</f>
        <v>0</v>
      </c>
      <c r="J129" s="13">
        <f>IF('2013-2014'!E128=0,0,'2012-2013'!AF128)</f>
        <v>0</v>
      </c>
      <c r="K129" s="13">
        <f>IF('2014-2015'!E128=0,0,'2013-2014'!AF128)</f>
        <v>0</v>
      </c>
      <c r="L129" s="13">
        <f ca="1">IF('2014-2015'!G128=0,0,'2014-2015'!AF128)</f>
        <v>0</v>
      </c>
      <c r="M129" s="13">
        <f>IF('2012-2013'!E128=0,0,'2012-2013'!C128)</f>
        <v>0</v>
      </c>
      <c r="N129" s="13">
        <f>IF('2013-2014'!E128=0,0,'2012-2013'!AG128)</f>
        <v>0</v>
      </c>
      <c r="O129" s="13">
        <f>IF('2014-2015'!E128=0,0,'2013-2014'!AG128)</f>
        <v>0</v>
      </c>
      <c r="P129" s="13">
        <f ca="1">IF('2014-2015'!G128=0,0,'2014-2015'!AG128)</f>
        <v>0</v>
      </c>
    </row>
    <row r="130" spans="1:16" x14ac:dyDescent="0.25">
      <c r="A130" s="1">
        <f>'Salary and Rating'!A130</f>
        <v>0</v>
      </c>
      <c r="B130" s="5">
        <f>'Salary and Rating'!B130</f>
        <v>0</v>
      </c>
      <c r="C130" s="5">
        <f>'Salary and Rating'!E130</f>
        <v>0</v>
      </c>
      <c r="D130" s="5">
        <f ca="1">'Salary and Rating'!F130</f>
        <v>0</v>
      </c>
      <c r="E130" s="5">
        <f ca="1">'Salary and Rating'!G130</f>
        <v>0</v>
      </c>
      <c r="F130" s="1">
        <f>'Salary and Rating'!K130</f>
        <v>0</v>
      </c>
      <c r="G130" s="1">
        <f ca="1">'Salary and Rating'!L130</f>
        <v>0</v>
      </c>
      <c r="H130" s="1">
        <f ca="1">'Salary and Rating'!M130</f>
        <v>0</v>
      </c>
      <c r="I130" s="13">
        <f>IF('2012-2013'!E129=0,0,'2012-2013'!C129)</f>
        <v>0</v>
      </c>
      <c r="J130" s="13">
        <f>IF('2013-2014'!E129=0,0,'2012-2013'!AF129)</f>
        <v>0</v>
      </c>
      <c r="K130" s="13">
        <f>IF('2014-2015'!E129=0,0,'2013-2014'!AF129)</f>
        <v>0</v>
      </c>
      <c r="L130" s="13">
        <f ca="1">IF('2014-2015'!G129=0,0,'2014-2015'!AF129)</f>
        <v>0</v>
      </c>
      <c r="M130" s="13">
        <f>IF('2012-2013'!E129=0,0,'2012-2013'!C129)</f>
        <v>0</v>
      </c>
      <c r="N130" s="13">
        <f>IF('2013-2014'!E129=0,0,'2012-2013'!AG129)</f>
        <v>0</v>
      </c>
      <c r="O130" s="13">
        <f>IF('2014-2015'!E129=0,0,'2013-2014'!AG129)</f>
        <v>0</v>
      </c>
      <c r="P130" s="13">
        <f ca="1">IF('2014-2015'!G129=0,0,'2014-2015'!AG129)</f>
        <v>0</v>
      </c>
    </row>
    <row r="131" spans="1:16" x14ac:dyDescent="0.25">
      <c r="A131" s="1">
        <f>'Salary and Rating'!A131</f>
        <v>0</v>
      </c>
      <c r="B131" s="5">
        <f>'Salary and Rating'!B131</f>
        <v>0</v>
      </c>
      <c r="C131" s="5">
        <f>'Salary and Rating'!E131</f>
        <v>0</v>
      </c>
      <c r="D131" s="5">
        <f ca="1">'Salary and Rating'!F131</f>
        <v>0</v>
      </c>
      <c r="E131" s="5">
        <f ca="1">'Salary and Rating'!G131</f>
        <v>0</v>
      </c>
      <c r="F131" s="1">
        <f>'Salary and Rating'!K131</f>
        <v>0</v>
      </c>
      <c r="G131" s="1">
        <f ca="1">'Salary and Rating'!L131</f>
        <v>0</v>
      </c>
      <c r="H131" s="1">
        <f ca="1">'Salary and Rating'!M131</f>
        <v>0</v>
      </c>
      <c r="I131" s="13">
        <f>IF('2012-2013'!E130=0,0,'2012-2013'!C130)</f>
        <v>0</v>
      </c>
      <c r="J131" s="13">
        <f>IF('2013-2014'!E130=0,0,'2012-2013'!AF130)</f>
        <v>0</v>
      </c>
      <c r="K131" s="13">
        <f>IF('2014-2015'!E130=0,0,'2013-2014'!AF130)</f>
        <v>0</v>
      </c>
      <c r="L131" s="13">
        <f ca="1">IF('2014-2015'!G130=0,0,'2014-2015'!AF130)</f>
        <v>0</v>
      </c>
      <c r="M131" s="13">
        <f>IF('2012-2013'!E130=0,0,'2012-2013'!C130)</f>
        <v>0</v>
      </c>
      <c r="N131" s="13">
        <f>IF('2013-2014'!E130=0,0,'2012-2013'!AG130)</f>
        <v>0</v>
      </c>
      <c r="O131" s="13">
        <f>IF('2014-2015'!E130=0,0,'2013-2014'!AG130)</f>
        <v>0</v>
      </c>
      <c r="P131" s="13">
        <f ca="1">IF('2014-2015'!G130=0,0,'2014-2015'!AG130)</f>
        <v>0</v>
      </c>
    </row>
    <row r="132" spans="1:16" x14ac:dyDescent="0.25">
      <c r="A132" s="1">
        <f>'Salary and Rating'!A132</f>
        <v>0</v>
      </c>
      <c r="B132" s="5">
        <f>'Salary and Rating'!B132</f>
        <v>0</v>
      </c>
      <c r="C132" s="5">
        <f>'Salary and Rating'!E132</f>
        <v>0</v>
      </c>
      <c r="D132" s="5">
        <f ca="1">'Salary and Rating'!F132</f>
        <v>0</v>
      </c>
      <c r="E132" s="5">
        <f ca="1">'Salary and Rating'!G132</f>
        <v>0</v>
      </c>
      <c r="F132" s="1">
        <f>'Salary and Rating'!K132</f>
        <v>0</v>
      </c>
      <c r="G132" s="1">
        <f ca="1">'Salary and Rating'!L132</f>
        <v>0</v>
      </c>
      <c r="H132" s="1">
        <f ca="1">'Salary and Rating'!M132</f>
        <v>0</v>
      </c>
      <c r="I132" s="13">
        <f>IF('2012-2013'!E131=0,0,'2012-2013'!C131)</f>
        <v>0</v>
      </c>
      <c r="J132" s="13">
        <f>IF('2013-2014'!E131=0,0,'2012-2013'!AF131)</f>
        <v>0</v>
      </c>
      <c r="K132" s="13">
        <f>IF('2014-2015'!E131=0,0,'2013-2014'!AF131)</f>
        <v>0</v>
      </c>
      <c r="L132" s="13">
        <f ca="1">IF('2014-2015'!G131=0,0,'2014-2015'!AF131)</f>
        <v>0</v>
      </c>
      <c r="M132" s="13">
        <f>IF('2012-2013'!E131=0,0,'2012-2013'!C131)</f>
        <v>0</v>
      </c>
      <c r="N132" s="13">
        <f>IF('2013-2014'!E131=0,0,'2012-2013'!AG131)</f>
        <v>0</v>
      </c>
      <c r="O132" s="13">
        <f>IF('2014-2015'!E131=0,0,'2013-2014'!AG131)</f>
        <v>0</v>
      </c>
      <c r="P132" s="13">
        <f ca="1">IF('2014-2015'!G131=0,0,'2014-2015'!AG131)</f>
        <v>0</v>
      </c>
    </row>
    <row r="133" spans="1:16" x14ac:dyDescent="0.25">
      <c r="A133" s="1">
        <f>'Salary and Rating'!A133</f>
        <v>0</v>
      </c>
      <c r="B133" s="5">
        <f>'Salary and Rating'!B133</f>
        <v>0</v>
      </c>
      <c r="C133" s="5">
        <f>'Salary and Rating'!E133</f>
        <v>0</v>
      </c>
      <c r="D133" s="5">
        <f ca="1">'Salary and Rating'!F133</f>
        <v>0</v>
      </c>
      <c r="E133" s="5">
        <f ca="1">'Salary and Rating'!G133</f>
        <v>0</v>
      </c>
      <c r="F133" s="1">
        <f>'Salary and Rating'!K133</f>
        <v>0</v>
      </c>
      <c r="G133" s="1">
        <f ca="1">'Salary and Rating'!L133</f>
        <v>0</v>
      </c>
      <c r="H133" s="1">
        <f ca="1">'Salary and Rating'!M133</f>
        <v>0</v>
      </c>
      <c r="I133" s="13">
        <f>IF('2012-2013'!E132=0,0,'2012-2013'!C132)</f>
        <v>0</v>
      </c>
      <c r="J133" s="13">
        <f>IF('2013-2014'!E132=0,0,'2012-2013'!AF132)</f>
        <v>0</v>
      </c>
      <c r="K133" s="13">
        <f>IF('2014-2015'!E132=0,0,'2013-2014'!AF132)</f>
        <v>0</v>
      </c>
      <c r="L133" s="13">
        <f ca="1">IF('2014-2015'!G132=0,0,'2014-2015'!AF132)</f>
        <v>0</v>
      </c>
      <c r="M133" s="13">
        <f>IF('2012-2013'!E132=0,0,'2012-2013'!C132)</f>
        <v>0</v>
      </c>
      <c r="N133" s="13">
        <f>IF('2013-2014'!E132=0,0,'2012-2013'!AG132)</f>
        <v>0</v>
      </c>
      <c r="O133" s="13">
        <f>IF('2014-2015'!E132=0,0,'2013-2014'!AG132)</f>
        <v>0</v>
      </c>
      <c r="P133" s="13">
        <f ca="1">IF('2014-2015'!G132=0,0,'2014-2015'!AG132)</f>
        <v>0</v>
      </c>
    </row>
    <row r="134" spans="1:16" x14ac:dyDescent="0.25">
      <c r="A134" s="1">
        <f>'Salary and Rating'!A134</f>
        <v>0</v>
      </c>
      <c r="B134" s="5">
        <f>'Salary and Rating'!B134</f>
        <v>0</v>
      </c>
      <c r="C134" s="5">
        <f>'Salary and Rating'!E134</f>
        <v>0</v>
      </c>
      <c r="D134" s="5">
        <f ca="1">'Salary and Rating'!F134</f>
        <v>0</v>
      </c>
      <c r="E134" s="5">
        <f ca="1">'Salary and Rating'!G134</f>
        <v>0</v>
      </c>
      <c r="F134" s="1">
        <f>'Salary and Rating'!K134</f>
        <v>0</v>
      </c>
      <c r="G134" s="1">
        <f ca="1">'Salary and Rating'!L134</f>
        <v>0</v>
      </c>
      <c r="H134" s="1">
        <f ca="1">'Salary and Rating'!M134</f>
        <v>0</v>
      </c>
      <c r="I134" s="13">
        <f>IF('2012-2013'!E133=0,0,'2012-2013'!C133)</f>
        <v>0</v>
      </c>
      <c r="J134" s="13">
        <f>IF('2013-2014'!E133=0,0,'2012-2013'!AF133)</f>
        <v>0</v>
      </c>
      <c r="K134" s="13">
        <f>IF('2014-2015'!E133=0,0,'2013-2014'!AF133)</f>
        <v>0</v>
      </c>
      <c r="L134" s="13">
        <f ca="1">IF('2014-2015'!G133=0,0,'2014-2015'!AF133)</f>
        <v>0</v>
      </c>
      <c r="M134" s="13">
        <f>IF('2012-2013'!E133=0,0,'2012-2013'!C133)</f>
        <v>0</v>
      </c>
      <c r="N134" s="13">
        <f>IF('2013-2014'!E133=0,0,'2012-2013'!AG133)</f>
        <v>0</v>
      </c>
      <c r="O134" s="13">
        <f>IF('2014-2015'!E133=0,0,'2013-2014'!AG133)</f>
        <v>0</v>
      </c>
      <c r="P134" s="13">
        <f ca="1">IF('2014-2015'!G133=0,0,'2014-2015'!AG133)</f>
        <v>0</v>
      </c>
    </row>
    <row r="135" spans="1:16" x14ac:dyDescent="0.25">
      <c r="A135" s="1">
        <f>'Salary and Rating'!A135</f>
        <v>0</v>
      </c>
      <c r="B135" s="5">
        <f>'Salary and Rating'!B135</f>
        <v>0</v>
      </c>
      <c r="C135" s="5">
        <f>'Salary and Rating'!E135</f>
        <v>0</v>
      </c>
      <c r="D135" s="5">
        <f ca="1">'Salary and Rating'!F135</f>
        <v>0</v>
      </c>
      <c r="E135" s="5">
        <f ca="1">'Salary and Rating'!G135</f>
        <v>0</v>
      </c>
      <c r="F135" s="1">
        <f>'Salary and Rating'!K135</f>
        <v>0</v>
      </c>
      <c r="G135" s="1">
        <f ca="1">'Salary and Rating'!L135</f>
        <v>0</v>
      </c>
      <c r="H135" s="1">
        <f ca="1">'Salary and Rating'!M135</f>
        <v>0</v>
      </c>
      <c r="I135" s="13">
        <f>IF('2012-2013'!E134=0,0,'2012-2013'!C134)</f>
        <v>0</v>
      </c>
      <c r="J135" s="13">
        <f>IF('2013-2014'!E134=0,0,'2012-2013'!AF134)</f>
        <v>0</v>
      </c>
      <c r="K135" s="13">
        <f>IF('2014-2015'!E134=0,0,'2013-2014'!AF134)</f>
        <v>0</v>
      </c>
      <c r="L135" s="13">
        <f ca="1">IF('2014-2015'!G134=0,0,'2014-2015'!AF134)</f>
        <v>0</v>
      </c>
      <c r="M135" s="13">
        <f>IF('2012-2013'!E134=0,0,'2012-2013'!C134)</f>
        <v>0</v>
      </c>
      <c r="N135" s="13">
        <f>IF('2013-2014'!E134=0,0,'2012-2013'!AG134)</f>
        <v>0</v>
      </c>
      <c r="O135" s="13">
        <f>IF('2014-2015'!E134=0,0,'2013-2014'!AG134)</f>
        <v>0</v>
      </c>
      <c r="P135" s="13">
        <f ca="1">IF('2014-2015'!G134=0,0,'2014-2015'!AG134)</f>
        <v>0</v>
      </c>
    </row>
    <row r="136" spans="1:16" x14ac:dyDescent="0.25">
      <c r="A136" s="1">
        <f>'Salary and Rating'!A136</f>
        <v>0</v>
      </c>
      <c r="B136" s="5">
        <f>'Salary and Rating'!B136</f>
        <v>0</v>
      </c>
      <c r="C136" s="5">
        <f>'Salary and Rating'!E136</f>
        <v>0</v>
      </c>
      <c r="D136" s="5">
        <f ca="1">'Salary and Rating'!F136</f>
        <v>0</v>
      </c>
      <c r="E136" s="5">
        <f ca="1">'Salary and Rating'!G136</f>
        <v>0</v>
      </c>
      <c r="F136" s="1">
        <f>'Salary and Rating'!K136</f>
        <v>0</v>
      </c>
      <c r="G136" s="1">
        <f ca="1">'Salary and Rating'!L136</f>
        <v>0</v>
      </c>
      <c r="H136" s="1">
        <f ca="1">'Salary and Rating'!M136</f>
        <v>0</v>
      </c>
      <c r="I136" s="13">
        <f>IF('2012-2013'!E135=0,0,'2012-2013'!C135)</f>
        <v>0</v>
      </c>
      <c r="J136" s="13">
        <f>IF('2013-2014'!E135=0,0,'2012-2013'!AF135)</f>
        <v>0</v>
      </c>
      <c r="K136" s="13">
        <f>IF('2014-2015'!E135=0,0,'2013-2014'!AF135)</f>
        <v>0</v>
      </c>
      <c r="L136" s="13">
        <f ca="1">IF('2014-2015'!G135=0,0,'2014-2015'!AF135)</f>
        <v>0</v>
      </c>
      <c r="M136" s="13">
        <f>IF('2012-2013'!E135=0,0,'2012-2013'!C135)</f>
        <v>0</v>
      </c>
      <c r="N136" s="13">
        <f>IF('2013-2014'!E135=0,0,'2012-2013'!AG135)</f>
        <v>0</v>
      </c>
      <c r="O136" s="13">
        <f>IF('2014-2015'!E135=0,0,'2013-2014'!AG135)</f>
        <v>0</v>
      </c>
      <c r="P136" s="13">
        <f ca="1">IF('2014-2015'!G135=0,0,'2014-2015'!AG135)</f>
        <v>0</v>
      </c>
    </row>
    <row r="137" spans="1:16" x14ac:dyDescent="0.25">
      <c r="A137" s="1">
        <f>'Salary and Rating'!A137</f>
        <v>0</v>
      </c>
      <c r="B137" s="5">
        <f>'Salary and Rating'!B137</f>
        <v>0</v>
      </c>
      <c r="C137" s="5">
        <f>'Salary and Rating'!E137</f>
        <v>0</v>
      </c>
      <c r="D137" s="5">
        <f ca="1">'Salary and Rating'!F137</f>
        <v>0</v>
      </c>
      <c r="E137" s="5">
        <f ca="1">'Salary and Rating'!G137</f>
        <v>0</v>
      </c>
      <c r="F137" s="1">
        <f>'Salary and Rating'!K137</f>
        <v>0</v>
      </c>
      <c r="G137" s="1">
        <f ca="1">'Salary and Rating'!L137</f>
        <v>0</v>
      </c>
      <c r="H137" s="1">
        <f ca="1">'Salary and Rating'!M137</f>
        <v>0</v>
      </c>
      <c r="I137" s="13">
        <f>IF('2012-2013'!E136=0,0,'2012-2013'!C136)</f>
        <v>0</v>
      </c>
      <c r="J137" s="13">
        <f>IF('2013-2014'!E136=0,0,'2012-2013'!AF136)</f>
        <v>0</v>
      </c>
      <c r="K137" s="13">
        <f>IF('2014-2015'!E136=0,0,'2013-2014'!AF136)</f>
        <v>0</v>
      </c>
      <c r="L137" s="13">
        <f ca="1">IF('2014-2015'!G136=0,0,'2014-2015'!AF136)</f>
        <v>0</v>
      </c>
      <c r="M137" s="13">
        <f>IF('2012-2013'!E136=0,0,'2012-2013'!C136)</f>
        <v>0</v>
      </c>
      <c r="N137" s="13">
        <f>IF('2013-2014'!E136=0,0,'2012-2013'!AG136)</f>
        <v>0</v>
      </c>
      <c r="O137" s="13">
        <f>IF('2014-2015'!E136=0,0,'2013-2014'!AG136)</f>
        <v>0</v>
      </c>
      <c r="P137" s="13">
        <f ca="1">IF('2014-2015'!G136=0,0,'2014-2015'!AG136)</f>
        <v>0</v>
      </c>
    </row>
    <row r="138" spans="1:16" x14ac:dyDescent="0.25">
      <c r="A138" s="1">
        <f>'Salary and Rating'!A138</f>
        <v>0</v>
      </c>
      <c r="B138" s="5">
        <f>'Salary and Rating'!B138</f>
        <v>0</v>
      </c>
      <c r="C138" s="5">
        <f>'Salary and Rating'!E138</f>
        <v>0</v>
      </c>
      <c r="D138" s="5">
        <f ca="1">'Salary and Rating'!F138</f>
        <v>0</v>
      </c>
      <c r="E138" s="5">
        <f ca="1">'Salary and Rating'!G138</f>
        <v>0</v>
      </c>
      <c r="F138" s="1">
        <f>'Salary and Rating'!K138</f>
        <v>0</v>
      </c>
      <c r="G138" s="1">
        <f ca="1">'Salary and Rating'!L138</f>
        <v>0</v>
      </c>
      <c r="H138" s="1">
        <f ca="1">'Salary and Rating'!M138</f>
        <v>0</v>
      </c>
      <c r="I138" s="13">
        <f>IF('2012-2013'!E137=0,0,'2012-2013'!C137)</f>
        <v>0</v>
      </c>
      <c r="J138" s="13">
        <f>IF('2013-2014'!E137=0,0,'2012-2013'!AF137)</f>
        <v>0</v>
      </c>
      <c r="K138" s="13">
        <f>IF('2014-2015'!E137=0,0,'2013-2014'!AF137)</f>
        <v>0</v>
      </c>
      <c r="L138" s="13">
        <f ca="1">IF('2014-2015'!G137=0,0,'2014-2015'!AF137)</f>
        <v>0</v>
      </c>
      <c r="M138" s="13">
        <f>IF('2012-2013'!E137=0,0,'2012-2013'!C137)</f>
        <v>0</v>
      </c>
      <c r="N138" s="13">
        <f>IF('2013-2014'!E137=0,0,'2012-2013'!AG137)</f>
        <v>0</v>
      </c>
      <c r="O138" s="13">
        <f>IF('2014-2015'!E137=0,0,'2013-2014'!AG137)</f>
        <v>0</v>
      </c>
      <c r="P138" s="13">
        <f ca="1">IF('2014-2015'!G137=0,0,'2014-2015'!AG137)</f>
        <v>0</v>
      </c>
    </row>
    <row r="139" spans="1:16" x14ac:dyDescent="0.25">
      <c r="A139" s="1">
        <f>'Salary and Rating'!A139</f>
        <v>0</v>
      </c>
      <c r="B139" s="5">
        <f>'Salary and Rating'!B139</f>
        <v>0</v>
      </c>
      <c r="C139" s="5">
        <f>'Salary and Rating'!E139</f>
        <v>0</v>
      </c>
      <c r="D139" s="5">
        <f ca="1">'Salary and Rating'!F139</f>
        <v>0</v>
      </c>
      <c r="E139" s="5">
        <f ca="1">'Salary and Rating'!G139</f>
        <v>0</v>
      </c>
      <c r="F139" s="1">
        <f>'Salary and Rating'!K139</f>
        <v>0</v>
      </c>
      <c r="G139" s="1">
        <f ca="1">'Salary and Rating'!L139</f>
        <v>0</v>
      </c>
      <c r="H139" s="1">
        <f ca="1">'Salary and Rating'!M139</f>
        <v>0</v>
      </c>
      <c r="I139" s="13">
        <f>IF('2012-2013'!E138=0,0,'2012-2013'!C138)</f>
        <v>0</v>
      </c>
      <c r="J139" s="13">
        <f>IF('2013-2014'!E138=0,0,'2012-2013'!AF138)</f>
        <v>0</v>
      </c>
      <c r="K139" s="13">
        <f>IF('2014-2015'!E138=0,0,'2013-2014'!AF138)</f>
        <v>0</v>
      </c>
      <c r="L139" s="13">
        <f ca="1">IF('2014-2015'!G138=0,0,'2014-2015'!AF138)</f>
        <v>0</v>
      </c>
      <c r="M139" s="13">
        <f>IF('2012-2013'!E138=0,0,'2012-2013'!C138)</f>
        <v>0</v>
      </c>
      <c r="N139" s="13">
        <f>IF('2013-2014'!E138=0,0,'2012-2013'!AG138)</f>
        <v>0</v>
      </c>
      <c r="O139" s="13">
        <f>IF('2014-2015'!E138=0,0,'2013-2014'!AG138)</f>
        <v>0</v>
      </c>
      <c r="P139" s="13">
        <f ca="1">IF('2014-2015'!G138=0,0,'2014-2015'!AG138)</f>
        <v>0</v>
      </c>
    </row>
    <row r="140" spans="1:16" x14ac:dyDescent="0.25">
      <c r="A140" s="1">
        <f>'Salary and Rating'!A140</f>
        <v>0</v>
      </c>
      <c r="B140" s="5">
        <f>'Salary and Rating'!B140</f>
        <v>0</v>
      </c>
      <c r="C140" s="5">
        <f>'Salary and Rating'!E140</f>
        <v>0</v>
      </c>
      <c r="D140" s="5">
        <f ca="1">'Salary and Rating'!F140</f>
        <v>0</v>
      </c>
      <c r="E140" s="5">
        <f ca="1">'Salary and Rating'!G140</f>
        <v>0</v>
      </c>
      <c r="F140" s="1">
        <f>'Salary and Rating'!K140</f>
        <v>0</v>
      </c>
      <c r="G140" s="1">
        <f ca="1">'Salary and Rating'!L140</f>
        <v>0</v>
      </c>
      <c r="H140" s="1">
        <f ca="1">'Salary and Rating'!M140</f>
        <v>0</v>
      </c>
      <c r="I140" s="13">
        <f>IF('2012-2013'!E139=0,0,'2012-2013'!C139)</f>
        <v>0</v>
      </c>
      <c r="J140" s="13">
        <f>IF('2013-2014'!E139=0,0,'2012-2013'!AF139)</f>
        <v>0</v>
      </c>
      <c r="K140" s="13">
        <f>IF('2014-2015'!E139=0,0,'2013-2014'!AF139)</f>
        <v>0</v>
      </c>
      <c r="L140" s="13">
        <f ca="1">IF('2014-2015'!G139=0,0,'2014-2015'!AF139)</f>
        <v>0</v>
      </c>
      <c r="M140" s="13">
        <f>IF('2012-2013'!E139=0,0,'2012-2013'!C139)</f>
        <v>0</v>
      </c>
      <c r="N140" s="13">
        <f>IF('2013-2014'!E139=0,0,'2012-2013'!AG139)</f>
        <v>0</v>
      </c>
      <c r="O140" s="13">
        <f>IF('2014-2015'!E139=0,0,'2013-2014'!AG139)</f>
        <v>0</v>
      </c>
      <c r="P140" s="13">
        <f ca="1">IF('2014-2015'!G139=0,0,'2014-2015'!AG139)</f>
        <v>0</v>
      </c>
    </row>
    <row r="141" spans="1:16" x14ac:dyDescent="0.25">
      <c r="A141" s="1">
        <f>'Salary and Rating'!A141</f>
        <v>0</v>
      </c>
      <c r="B141" s="5">
        <f>'Salary and Rating'!B141</f>
        <v>0</v>
      </c>
      <c r="C141" s="5">
        <f>'Salary and Rating'!E141</f>
        <v>0</v>
      </c>
      <c r="D141" s="5">
        <f ca="1">'Salary and Rating'!F141</f>
        <v>0</v>
      </c>
      <c r="E141" s="5">
        <f ca="1">'Salary and Rating'!G141</f>
        <v>0</v>
      </c>
      <c r="F141" s="1">
        <f>'Salary and Rating'!K141</f>
        <v>0</v>
      </c>
      <c r="G141" s="1">
        <f ca="1">'Salary and Rating'!L141</f>
        <v>0</v>
      </c>
      <c r="H141" s="1">
        <f ca="1">'Salary and Rating'!M141</f>
        <v>0</v>
      </c>
      <c r="I141" s="13">
        <f>IF('2012-2013'!E140=0,0,'2012-2013'!C140)</f>
        <v>0</v>
      </c>
      <c r="J141" s="13">
        <f>IF('2013-2014'!E140=0,0,'2012-2013'!AF140)</f>
        <v>0</v>
      </c>
      <c r="K141" s="13">
        <f>IF('2014-2015'!E140=0,0,'2013-2014'!AF140)</f>
        <v>0</v>
      </c>
      <c r="L141" s="13">
        <f ca="1">IF('2014-2015'!G140=0,0,'2014-2015'!AF140)</f>
        <v>0</v>
      </c>
      <c r="M141" s="13">
        <f>IF('2012-2013'!E140=0,0,'2012-2013'!C140)</f>
        <v>0</v>
      </c>
      <c r="N141" s="13">
        <f>IF('2013-2014'!E140=0,0,'2012-2013'!AG140)</f>
        <v>0</v>
      </c>
      <c r="O141" s="13">
        <f>IF('2014-2015'!E140=0,0,'2013-2014'!AG140)</f>
        <v>0</v>
      </c>
      <c r="P141" s="13">
        <f ca="1">IF('2014-2015'!G140=0,0,'2014-2015'!AG140)</f>
        <v>0</v>
      </c>
    </row>
    <row r="142" spans="1:16" x14ac:dyDescent="0.25">
      <c r="A142" s="1">
        <f>'Salary and Rating'!A142</f>
        <v>0</v>
      </c>
      <c r="B142" s="5">
        <f>'Salary and Rating'!B142</f>
        <v>0</v>
      </c>
      <c r="C142" s="5">
        <f>'Salary and Rating'!E142</f>
        <v>0</v>
      </c>
      <c r="D142" s="5">
        <f ca="1">'Salary and Rating'!F142</f>
        <v>0</v>
      </c>
      <c r="E142" s="5">
        <f ca="1">'Salary and Rating'!G142</f>
        <v>0</v>
      </c>
      <c r="F142" s="1">
        <f>'Salary and Rating'!K142</f>
        <v>0</v>
      </c>
      <c r="G142" s="1">
        <f ca="1">'Salary and Rating'!L142</f>
        <v>0</v>
      </c>
      <c r="H142" s="1">
        <f ca="1">'Salary and Rating'!M142</f>
        <v>0</v>
      </c>
      <c r="I142" s="13">
        <f>IF('2012-2013'!E141=0,0,'2012-2013'!C141)</f>
        <v>0</v>
      </c>
      <c r="J142" s="13">
        <f>IF('2013-2014'!E141=0,0,'2012-2013'!AF141)</f>
        <v>0</v>
      </c>
      <c r="K142" s="13">
        <f>IF('2014-2015'!E141=0,0,'2013-2014'!AF141)</f>
        <v>0</v>
      </c>
      <c r="L142" s="13">
        <f ca="1">IF('2014-2015'!G141=0,0,'2014-2015'!AF141)</f>
        <v>0</v>
      </c>
      <c r="M142" s="13">
        <f>IF('2012-2013'!E141=0,0,'2012-2013'!C141)</f>
        <v>0</v>
      </c>
      <c r="N142" s="13">
        <f>IF('2013-2014'!E141=0,0,'2012-2013'!AG141)</f>
        <v>0</v>
      </c>
      <c r="O142" s="13">
        <f>IF('2014-2015'!E141=0,0,'2013-2014'!AG141)</f>
        <v>0</v>
      </c>
      <c r="P142" s="13">
        <f ca="1">IF('2014-2015'!G141=0,0,'2014-2015'!AG141)</f>
        <v>0</v>
      </c>
    </row>
    <row r="143" spans="1:16" x14ac:dyDescent="0.25">
      <c r="A143" s="1">
        <f>'Salary and Rating'!A143</f>
        <v>0</v>
      </c>
      <c r="B143" s="5">
        <f>'Salary and Rating'!B143</f>
        <v>0</v>
      </c>
      <c r="C143" s="5">
        <f>'Salary and Rating'!E143</f>
        <v>0</v>
      </c>
      <c r="D143" s="5">
        <f ca="1">'Salary and Rating'!F143</f>
        <v>0</v>
      </c>
      <c r="E143" s="5">
        <f ca="1">'Salary and Rating'!G143</f>
        <v>0</v>
      </c>
      <c r="F143" s="1">
        <f>'Salary and Rating'!K143</f>
        <v>0</v>
      </c>
      <c r="G143" s="1">
        <f ca="1">'Salary and Rating'!L143</f>
        <v>0</v>
      </c>
      <c r="H143" s="1">
        <f ca="1">'Salary and Rating'!M143</f>
        <v>0</v>
      </c>
      <c r="I143" s="13">
        <f>IF('2012-2013'!E142=0,0,'2012-2013'!C142)</f>
        <v>0</v>
      </c>
      <c r="J143" s="13">
        <f>IF('2013-2014'!E142=0,0,'2012-2013'!AF142)</f>
        <v>0</v>
      </c>
      <c r="K143" s="13">
        <f>IF('2014-2015'!E142=0,0,'2013-2014'!AF142)</f>
        <v>0</v>
      </c>
      <c r="L143" s="13">
        <f ca="1">IF('2014-2015'!G142=0,0,'2014-2015'!AF142)</f>
        <v>0</v>
      </c>
      <c r="M143" s="13">
        <f>IF('2012-2013'!E142=0,0,'2012-2013'!C142)</f>
        <v>0</v>
      </c>
      <c r="N143" s="13">
        <f>IF('2013-2014'!E142=0,0,'2012-2013'!AG142)</f>
        <v>0</v>
      </c>
      <c r="O143" s="13">
        <f>IF('2014-2015'!E142=0,0,'2013-2014'!AG142)</f>
        <v>0</v>
      </c>
      <c r="P143" s="13">
        <f ca="1">IF('2014-2015'!G142=0,0,'2014-2015'!AG142)</f>
        <v>0</v>
      </c>
    </row>
    <row r="144" spans="1:16" x14ac:dyDescent="0.25">
      <c r="A144" s="1">
        <f>'Salary and Rating'!A144</f>
        <v>0</v>
      </c>
      <c r="B144" s="5">
        <f>'Salary and Rating'!B144</f>
        <v>0</v>
      </c>
      <c r="C144" s="5">
        <f>'Salary and Rating'!E144</f>
        <v>0</v>
      </c>
      <c r="D144" s="5">
        <f ca="1">'Salary and Rating'!F144</f>
        <v>0</v>
      </c>
      <c r="E144" s="5">
        <f ca="1">'Salary and Rating'!G144</f>
        <v>0</v>
      </c>
      <c r="F144" s="1">
        <f>'Salary and Rating'!K144</f>
        <v>0</v>
      </c>
      <c r="G144" s="1">
        <f ca="1">'Salary and Rating'!L144</f>
        <v>0</v>
      </c>
      <c r="H144" s="1">
        <f ca="1">'Salary and Rating'!M144</f>
        <v>0</v>
      </c>
      <c r="I144" s="13">
        <f>IF('2012-2013'!E143=0,0,'2012-2013'!C143)</f>
        <v>0</v>
      </c>
      <c r="J144" s="13">
        <f>IF('2013-2014'!E143=0,0,'2012-2013'!AF143)</f>
        <v>0</v>
      </c>
      <c r="K144" s="13">
        <f>IF('2014-2015'!E143=0,0,'2013-2014'!AF143)</f>
        <v>0</v>
      </c>
      <c r="L144" s="13">
        <f ca="1">IF('2014-2015'!G143=0,0,'2014-2015'!AF143)</f>
        <v>0</v>
      </c>
      <c r="M144" s="13">
        <f>IF('2012-2013'!E143=0,0,'2012-2013'!C143)</f>
        <v>0</v>
      </c>
      <c r="N144" s="13">
        <f>IF('2013-2014'!E143=0,0,'2012-2013'!AG143)</f>
        <v>0</v>
      </c>
      <c r="O144" s="13">
        <f>IF('2014-2015'!E143=0,0,'2013-2014'!AG143)</f>
        <v>0</v>
      </c>
      <c r="P144" s="13">
        <f ca="1">IF('2014-2015'!G143=0,0,'2014-2015'!AG143)</f>
        <v>0</v>
      </c>
    </row>
    <row r="145" spans="1:16" x14ac:dyDescent="0.25">
      <c r="A145" s="1">
        <f>'Salary and Rating'!A145</f>
        <v>0</v>
      </c>
      <c r="B145" s="5">
        <f>'Salary and Rating'!B145</f>
        <v>0</v>
      </c>
      <c r="C145" s="5">
        <f>'Salary and Rating'!E145</f>
        <v>0</v>
      </c>
      <c r="D145" s="5">
        <f ca="1">'Salary and Rating'!F145</f>
        <v>0</v>
      </c>
      <c r="E145" s="5">
        <f ca="1">'Salary and Rating'!G145</f>
        <v>0</v>
      </c>
      <c r="F145" s="1">
        <f>'Salary and Rating'!K145</f>
        <v>0</v>
      </c>
      <c r="G145" s="1">
        <f ca="1">'Salary and Rating'!L145</f>
        <v>0</v>
      </c>
      <c r="H145" s="1">
        <f ca="1">'Salary and Rating'!M145</f>
        <v>0</v>
      </c>
      <c r="I145" s="13">
        <f>IF('2012-2013'!E144=0,0,'2012-2013'!C144)</f>
        <v>0</v>
      </c>
      <c r="J145" s="13">
        <f>IF('2013-2014'!E144=0,0,'2012-2013'!AF144)</f>
        <v>0</v>
      </c>
      <c r="K145" s="13">
        <f>IF('2014-2015'!E144=0,0,'2013-2014'!AF144)</f>
        <v>0</v>
      </c>
      <c r="L145" s="13">
        <f ca="1">IF('2014-2015'!G144=0,0,'2014-2015'!AF144)</f>
        <v>0</v>
      </c>
      <c r="M145" s="13">
        <f>IF('2012-2013'!E144=0,0,'2012-2013'!C144)</f>
        <v>0</v>
      </c>
      <c r="N145" s="13">
        <f>IF('2013-2014'!E144=0,0,'2012-2013'!AG144)</f>
        <v>0</v>
      </c>
      <c r="O145" s="13">
        <f>IF('2014-2015'!E144=0,0,'2013-2014'!AG144)</f>
        <v>0</v>
      </c>
      <c r="P145" s="13">
        <f ca="1">IF('2014-2015'!G144=0,0,'2014-2015'!AG144)</f>
        <v>0</v>
      </c>
    </row>
    <row r="146" spans="1:16" x14ac:dyDescent="0.25">
      <c r="A146" s="1">
        <f>'Salary and Rating'!A146</f>
        <v>0</v>
      </c>
      <c r="B146" s="5">
        <f>'Salary and Rating'!B146</f>
        <v>0</v>
      </c>
      <c r="C146" s="5">
        <f>'Salary and Rating'!E146</f>
        <v>0</v>
      </c>
      <c r="D146" s="5">
        <f ca="1">'Salary and Rating'!F146</f>
        <v>0</v>
      </c>
      <c r="E146" s="5">
        <f ca="1">'Salary and Rating'!G146</f>
        <v>0</v>
      </c>
      <c r="F146" s="1">
        <f>'Salary and Rating'!K146</f>
        <v>0</v>
      </c>
      <c r="G146" s="1">
        <f ca="1">'Salary and Rating'!L146</f>
        <v>0</v>
      </c>
      <c r="H146" s="1">
        <f ca="1">'Salary and Rating'!M146</f>
        <v>0</v>
      </c>
      <c r="I146" s="13">
        <f>IF('2012-2013'!E145=0,0,'2012-2013'!C145)</f>
        <v>0</v>
      </c>
      <c r="J146" s="13">
        <f>IF('2013-2014'!E145=0,0,'2012-2013'!AF145)</f>
        <v>0</v>
      </c>
      <c r="K146" s="13">
        <f>IF('2014-2015'!E145=0,0,'2013-2014'!AF145)</f>
        <v>0</v>
      </c>
      <c r="L146" s="13">
        <f ca="1">IF('2014-2015'!G145=0,0,'2014-2015'!AF145)</f>
        <v>0</v>
      </c>
      <c r="M146" s="13">
        <f>IF('2012-2013'!E145=0,0,'2012-2013'!C145)</f>
        <v>0</v>
      </c>
      <c r="N146" s="13">
        <f>IF('2013-2014'!E145=0,0,'2012-2013'!AG145)</f>
        <v>0</v>
      </c>
      <c r="O146" s="13">
        <f>IF('2014-2015'!E145=0,0,'2013-2014'!AG145)</f>
        <v>0</v>
      </c>
      <c r="P146" s="13">
        <f ca="1">IF('2014-2015'!G145=0,0,'2014-2015'!AG145)</f>
        <v>0</v>
      </c>
    </row>
    <row r="147" spans="1:16" x14ac:dyDescent="0.25">
      <c r="A147" s="1">
        <f>'Salary and Rating'!A147</f>
        <v>0</v>
      </c>
      <c r="B147" s="5">
        <f>'Salary and Rating'!B147</f>
        <v>0</v>
      </c>
      <c r="C147" s="5">
        <f>'Salary and Rating'!E147</f>
        <v>0</v>
      </c>
      <c r="D147" s="5">
        <f ca="1">'Salary and Rating'!F147</f>
        <v>0</v>
      </c>
      <c r="E147" s="5">
        <f ca="1">'Salary and Rating'!G147</f>
        <v>0</v>
      </c>
      <c r="F147" s="1">
        <f>'Salary and Rating'!K147</f>
        <v>0</v>
      </c>
      <c r="G147" s="1">
        <f ca="1">'Salary and Rating'!L147</f>
        <v>0</v>
      </c>
      <c r="H147" s="1">
        <f ca="1">'Salary and Rating'!M147</f>
        <v>0</v>
      </c>
      <c r="I147" s="13">
        <f>IF('2012-2013'!E146=0,0,'2012-2013'!C146)</f>
        <v>0</v>
      </c>
      <c r="J147" s="13">
        <f>IF('2013-2014'!E146=0,0,'2012-2013'!AF146)</f>
        <v>0</v>
      </c>
      <c r="K147" s="13">
        <f>IF('2014-2015'!E146=0,0,'2013-2014'!AF146)</f>
        <v>0</v>
      </c>
      <c r="L147" s="13">
        <f ca="1">IF('2014-2015'!G146=0,0,'2014-2015'!AF146)</f>
        <v>0</v>
      </c>
      <c r="M147" s="13">
        <f>IF('2012-2013'!E146=0,0,'2012-2013'!C146)</f>
        <v>0</v>
      </c>
      <c r="N147" s="13">
        <f>IF('2013-2014'!E146=0,0,'2012-2013'!AG146)</f>
        <v>0</v>
      </c>
      <c r="O147" s="13">
        <f>IF('2014-2015'!E146=0,0,'2013-2014'!AG146)</f>
        <v>0</v>
      </c>
      <c r="P147" s="13">
        <f ca="1">IF('2014-2015'!G146=0,0,'2014-2015'!AG146)</f>
        <v>0</v>
      </c>
    </row>
    <row r="148" spans="1:16" x14ac:dyDescent="0.25">
      <c r="A148" s="1">
        <f>'Salary and Rating'!A148</f>
        <v>0</v>
      </c>
      <c r="B148" s="5">
        <f>'Salary and Rating'!B148</f>
        <v>0</v>
      </c>
      <c r="C148" s="5">
        <f>'Salary and Rating'!E148</f>
        <v>0</v>
      </c>
      <c r="D148" s="5">
        <f ca="1">'Salary and Rating'!F148</f>
        <v>0</v>
      </c>
      <c r="E148" s="5">
        <f ca="1">'Salary and Rating'!G148</f>
        <v>0</v>
      </c>
      <c r="F148" s="1">
        <f>'Salary and Rating'!K148</f>
        <v>0</v>
      </c>
      <c r="G148" s="1">
        <f ca="1">'Salary and Rating'!L148</f>
        <v>0</v>
      </c>
      <c r="H148" s="1">
        <f ca="1">'Salary and Rating'!M148</f>
        <v>0</v>
      </c>
      <c r="I148" s="13">
        <f>IF('2012-2013'!E147=0,0,'2012-2013'!C147)</f>
        <v>0</v>
      </c>
      <c r="J148" s="13">
        <f>IF('2013-2014'!E147=0,0,'2012-2013'!AF147)</f>
        <v>0</v>
      </c>
      <c r="K148" s="13">
        <f>IF('2014-2015'!E147=0,0,'2013-2014'!AF147)</f>
        <v>0</v>
      </c>
      <c r="L148" s="13">
        <f ca="1">IF('2014-2015'!G147=0,0,'2014-2015'!AF147)</f>
        <v>0</v>
      </c>
      <c r="M148" s="13">
        <f>IF('2012-2013'!E147=0,0,'2012-2013'!C147)</f>
        <v>0</v>
      </c>
      <c r="N148" s="13">
        <f>IF('2013-2014'!E147=0,0,'2012-2013'!AG147)</f>
        <v>0</v>
      </c>
      <c r="O148" s="13">
        <f>IF('2014-2015'!E147=0,0,'2013-2014'!AG147)</f>
        <v>0</v>
      </c>
      <c r="P148" s="13">
        <f ca="1">IF('2014-2015'!G147=0,0,'2014-2015'!AG147)</f>
        <v>0</v>
      </c>
    </row>
    <row r="149" spans="1:16" x14ac:dyDescent="0.25">
      <c r="A149" s="1">
        <f>'Salary and Rating'!A149</f>
        <v>0</v>
      </c>
      <c r="B149" s="5">
        <f>'Salary and Rating'!B149</f>
        <v>0</v>
      </c>
      <c r="C149" s="5">
        <f>'Salary and Rating'!E149</f>
        <v>0</v>
      </c>
      <c r="D149" s="5">
        <f ca="1">'Salary and Rating'!F149</f>
        <v>0</v>
      </c>
      <c r="E149" s="5">
        <f ca="1">'Salary and Rating'!G149</f>
        <v>0</v>
      </c>
      <c r="F149" s="1">
        <f>'Salary and Rating'!K149</f>
        <v>0</v>
      </c>
      <c r="G149" s="1">
        <f ca="1">'Salary and Rating'!L149</f>
        <v>0</v>
      </c>
      <c r="H149" s="1">
        <f ca="1">'Salary and Rating'!M149</f>
        <v>0</v>
      </c>
      <c r="I149" s="13">
        <f>IF('2012-2013'!E148=0,0,'2012-2013'!C148)</f>
        <v>0</v>
      </c>
      <c r="J149" s="13">
        <f>IF('2013-2014'!E148=0,0,'2012-2013'!AF148)</f>
        <v>0</v>
      </c>
      <c r="K149" s="13">
        <f>IF('2014-2015'!E148=0,0,'2013-2014'!AF148)</f>
        <v>0</v>
      </c>
      <c r="L149" s="13">
        <f ca="1">IF('2014-2015'!G148=0,0,'2014-2015'!AF148)</f>
        <v>0</v>
      </c>
      <c r="M149" s="13">
        <f>IF('2012-2013'!E148=0,0,'2012-2013'!C148)</f>
        <v>0</v>
      </c>
      <c r="N149" s="13">
        <f>IF('2013-2014'!E148=0,0,'2012-2013'!AG148)</f>
        <v>0</v>
      </c>
      <c r="O149" s="13">
        <f>IF('2014-2015'!E148=0,0,'2013-2014'!AG148)</f>
        <v>0</v>
      </c>
      <c r="P149" s="13">
        <f ca="1">IF('2014-2015'!G148=0,0,'2014-2015'!AG148)</f>
        <v>0</v>
      </c>
    </row>
    <row r="150" spans="1:16" x14ac:dyDescent="0.25">
      <c r="A150" s="1">
        <f>'Salary and Rating'!A150</f>
        <v>0</v>
      </c>
      <c r="B150" s="5">
        <f>'Salary and Rating'!B150</f>
        <v>0</v>
      </c>
      <c r="C150" s="5">
        <f>'Salary and Rating'!E150</f>
        <v>0</v>
      </c>
      <c r="D150" s="5">
        <f ca="1">'Salary and Rating'!F150</f>
        <v>0</v>
      </c>
      <c r="E150" s="5">
        <f ca="1">'Salary and Rating'!G150</f>
        <v>0</v>
      </c>
      <c r="F150" s="1">
        <f>'Salary and Rating'!K150</f>
        <v>0</v>
      </c>
      <c r="G150" s="1">
        <f ca="1">'Salary and Rating'!L150</f>
        <v>0</v>
      </c>
      <c r="H150" s="1">
        <f ca="1">'Salary and Rating'!M150</f>
        <v>0</v>
      </c>
      <c r="I150" s="13">
        <f>IF('2012-2013'!E149=0,0,'2012-2013'!C149)</f>
        <v>0</v>
      </c>
      <c r="J150" s="13">
        <f>IF('2013-2014'!E149=0,0,'2012-2013'!AF149)</f>
        <v>0</v>
      </c>
      <c r="K150" s="13">
        <f>IF('2014-2015'!E149=0,0,'2013-2014'!AF149)</f>
        <v>0</v>
      </c>
      <c r="L150" s="13">
        <f ca="1">IF('2014-2015'!G149=0,0,'2014-2015'!AF149)</f>
        <v>0</v>
      </c>
      <c r="M150" s="13">
        <f>IF('2012-2013'!E149=0,0,'2012-2013'!C149)</f>
        <v>0</v>
      </c>
      <c r="N150" s="13">
        <f>IF('2013-2014'!E149=0,0,'2012-2013'!AG149)</f>
        <v>0</v>
      </c>
      <c r="O150" s="13">
        <f>IF('2014-2015'!E149=0,0,'2013-2014'!AG149)</f>
        <v>0</v>
      </c>
      <c r="P150" s="13">
        <f ca="1">IF('2014-2015'!G149=0,0,'2014-2015'!AG149)</f>
        <v>0</v>
      </c>
    </row>
    <row r="151" spans="1:16" x14ac:dyDescent="0.25">
      <c r="A151" s="1">
        <f>'Salary and Rating'!A151</f>
        <v>0</v>
      </c>
      <c r="B151" s="5">
        <f>'Salary and Rating'!B151</f>
        <v>0</v>
      </c>
      <c r="C151" s="5">
        <f>'Salary and Rating'!E151</f>
        <v>0</v>
      </c>
      <c r="D151" s="5">
        <f ca="1">'Salary and Rating'!F151</f>
        <v>0</v>
      </c>
      <c r="E151" s="5">
        <f ca="1">'Salary and Rating'!G151</f>
        <v>0</v>
      </c>
      <c r="F151" s="1">
        <f>'Salary and Rating'!K151</f>
        <v>0</v>
      </c>
      <c r="G151" s="1">
        <f ca="1">'Salary and Rating'!L151</f>
        <v>0</v>
      </c>
      <c r="H151" s="1">
        <f ca="1">'Salary and Rating'!M151</f>
        <v>0</v>
      </c>
      <c r="I151" s="13">
        <f>IF('2012-2013'!E150=0,0,'2012-2013'!C150)</f>
        <v>0</v>
      </c>
      <c r="J151" s="13">
        <f>IF('2013-2014'!E150=0,0,'2012-2013'!AF150)</f>
        <v>0</v>
      </c>
      <c r="K151" s="13">
        <f>IF('2014-2015'!E150=0,0,'2013-2014'!AF150)</f>
        <v>0</v>
      </c>
      <c r="L151" s="13">
        <f ca="1">IF('2014-2015'!G150=0,0,'2014-2015'!AF150)</f>
        <v>0</v>
      </c>
      <c r="M151" s="13">
        <f>IF('2012-2013'!E150=0,0,'2012-2013'!C150)</f>
        <v>0</v>
      </c>
      <c r="N151" s="13">
        <f>IF('2013-2014'!E150=0,0,'2012-2013'!AG150)</f>
        <v>0</v>
      </c>
      <c r="O151" s="13">
        <f>IF('2014-2015'!E150=0,0,'2013-2014'!AG150)</f>
        <v>0</v>
      </c>
      <c r="P151" s="13">
        <f ca="1">IF('2014-2015'!G150=0,0,'2014-2015'!AG150)</f>
        <v>0</v>
      </c>
    </row>
    <row r="152" spans="1:16" x14ac:dyDescent="0.25">
      <c r="A152" s="1">
        <f>'Salary and Rating'!A152</f>
        <v>0</v>
      </c>
      <c r="B152" s="5">
        <f>'Salary and Rating'!B152</f>
        <v>0</v>
      </c>
      <c r="C152" s="5">
        <f>'Salary and Rating'!E152</f>
        <v>0</v>
      </c>
      <c r="D152" s="5">
        <f ca="1">'Salary and Rating'!F152</f>
        <v>0</v>
      </c>
      <c r="E152" s="5">
        <f ca="1">'Salary and Rating'!G152</f>
        <v>0</v>
      </c>
      <c r="F152" s="1">
        <f>'Salary and Rating'!K152</f>
        <v>0</v>
      </c>
      <c r="G152" s="1">
        <f ca="1">'Salary and Rating'!L152</f>
        <v>0</v>
      </c>
      <c r="H152" s="1">
        <f ca="1">'Salary and Rating'!M152</f>
        <v>0</v>
      </c>
      <c r="I152" s="13">
        <f>IF('2012-2013'!E151=0,0,'2012-2013'!C151)</f>
        <v>0</v>
      </c>
      <c r="J152" s="13">
        <f>IF('2013-2014'!E151=0,0,'2012-2013'!AF151)</f>
        <v>0</v>
      </c>
      <c r="K152" s="13">
        <f>IF('2014-2015'!E151=0,0,'2013-2014'!AF151)</f>
        <v>0</v>
      </c>
      <c r="L152" s="13">
        <f ca="1">IF('2014-2015'!G151=0,0,'2014-2015'!AF151)</f>
        <v>0</v>
      </c>
      <c r="M152" s="13">
        <f>IF('2012-2013'!E151=0,0,'2012-2013'!C151)</f>
        <v>0</v>
      </c>
      <c r="N152" s="13">
        <f>IF('2013-2014'!E151=0,0,'2012-2013'!AG151)</f>
        <v>0</v>
      </c>
      <c r="O152" s="13">
        <f>IF('2014-2015'!E151=0,0,'2013-2014'!AG151)</f>
        <v>0</v>
      </c>
      <c r="P152" s="13">
        <f ca="1">IF('2014-2015'!G151=0,0,'2014-2015'!AG151)</f>
        <v>0</v>
      </c>
    </row>
    <row r="153" spans="1:16" x14ac:dyDescent="0.25">
      <c r="A153" s="1">
        <f>'Salary and Rating'!A153</f>
        <v>0</v>
      </c>
      <c r="B153" s="5">
        <f>'Salary and Rating'!B153</f>
        <v>0</v>
      </c>
      <c r="C153" s="5">
        <f>'Salary and Rating'!E153</f>
        <v>0</v>
      </c>
      <c r="D153" s="5">
        <f ca="1">'Salary and Rating'!F153</f>
        <v>0</v>
      </c>
      <c r="E153" s="5">
        <f ca="1">'Salary and Rating'!G153</f>
        <v>0</v>
      </c>
      <c r="F153" s="1">
        <f>'Salary and Rating'!K153</f>
        <v>0</v>
      </c>
      <c r="G153" s="1">
        <f ca="1">'Salary and Rating'!L153</f>
        <v>0</v>
      </c>
      <c r="H153" s="1">
        <f ca="1">'Salary and Rating'!M153</f>
        <v>0</v>
      </c>
      <c r="I153" s="13">
        <f>IF('2012-2013'!E152=0,0,'2012-2013'!C152)</f>
        <v>0</v>
      </c>
      <c r="J153" s="13">
        <f>IF('2013-2014'!E152=0,0,'2012-2013'!AF152)</f>
        <v>0</v>
      </c>
      <c r="K153" s="13">
        <f>IF('2014-2015'!E152=0,0,'2013-2014'!AF152)</f>
        <v>0</v>
      </c>
      <c r="L153" s="13">
        <f ca="1">IF('2014-2015'!G152=0,0,'2014-2015'!AF152)</f>
        <v>0</v>
      </c>
      <c r="M153" s="13">
        <f>IF('2012-2013'!E152=0,0,'2012-2013'!C152)</f>
        <v>0</v>
      </c>
      <c r="N153" s="13">
        <f>IF('2013-2014'!E152=0,0,'2012-2013'!AG152)</f>
        <v>0</v>
      </c>
      <c r="O153" s="13">
        <f>IF('2014-2015'!E152=0,0,'2013-2014'!AG152)</f>
        <v>0</v>
      </c>
      <c r="P153" s="13">
        <f ca="1">IF('2014-2015'!G152=0,0,'2014-2015'!AG152)</f>
        <v>0</v>
      </c>
    </row>
    <row r="154" spans="1:16" x14ac:dyDescent="0.25">
      <c r="A154" s="1">
        <f>'Salary and Rating'!A154</f>
        <v>0</v>
      </c>
      <c r="B154" s="5">
        <f>'Salary and Rating'!B154</f>
        <v>0</v>
      </c>
      <c r="C154" s="5">
        <f>'Salary and Rating'!E154</f>
        <v>0</v>
      </c>
      <c r="D154" s="5">
        <f ca="1">'Salary and Rating'!F154</f>
        <v>0</v>
      </c>
      <c r="E154" s="5">
        <f ca="1">'Salary and Rating'!G154</f>
        <v>0</v>
      </c>
      <c r="F154" s="1">
        <f>'Salary and Rating'!K154</f>
        <v>0</v>
      </c>
      <c r="G154" s="1">
        <f ca="1">'Salary and Rating'!L154</f>
        <v>0</v>
      </c>
      <c r="H154" s="1">
        <f ca="1">'Salary and Rating'!M154</f>
        <v>0</v>
      </c>
      <c r="I154" s="13">
        <f>IF('2012-2013'!E153=0,0,'2012-2013'!C153)</f>
        <v>0</v>
      </c>
      <c r="J154" s="13">
        <f>IF('2013-2014'!E153=0,0,'2012-2013'!AF153)</f>
        <v>0</v>
      </c>
      <c r="K154" s="13">
        <f>IF('2014-2015'!E153=0,0,'2013-2014'!AF153)</f>
        <v>0</v>
      </c>
      <c r="L154" s="13">
        <f ca="1">IF('2014-2015'!G153=0,0,'2014-2015'!AF153)</f>
        <v>0</v>
      </c>
      <c r="M154" s="13">
        <f>IF('2012-2013'!E153=0,0,'2012-2013'!C153)</f>
        <v>0</v>
      </c>
      <c r="N154" s="13">
        <f>IF('2013-2014'!E153=0,0,'2012-2013'!AG153)</f>
        <v>0</v>
      </c>
      <c r="O154" s="13">
        <f>IF('2014-2015'!E153=0,0,'2013-2014'!AG153)</f>
        <v>0</v>
      </c>
      <c r="P154" s="13">
        <f ca="1">IF('2014-2015'!G153=0,0,'2014-2015'!AG153)</f>
        <v>0</v>
      </c>
    </row>
    <row r="155" spans="1:16" x14ac:dyDescent="0.25">
      <c r="A155" s="1">
        <f>'Salary and Rating'!A155</f>
        <v>0</v>
      </c>
      <c r="B155" s="5">
        <f>'Salary and Rating'!B155</f>
        <v>0</v>
      </c>
      <c r="C155" s="5">
        <f>'Salary and Rating'!E155</f>
        <v>0</v>
      </c>
      <c r="D155" s="5">
        <f ca="1">'Salary and Rating'!F155</f>
        <v>0</v>
      </c>
      <c r="E155" s="5">
        <f ca="1">'Salary and Rating'!G155</f>
        <v>0</v>
      </c>
      <c r="F155" s="1">
        <f>'Salary and Rating'!K155</f>
        <v>0</v>
      </c>
      <c r="G155" s="1">
        <f ca="1">'Salary and Rating'!L155</f>
        <v>0</v>
      </c>
      <c r="H155" s="1">
        <f ca="1">'Salary and Rating'!M155</f>
        <v>0</v>
      </c>
      <c r="I155" s="13">
        <f>IF('2012-2013'!E154=0,0,'2012-2013'!C154)</f>
        <v>0</v>
      </c>
      <c r="J155" s="13">
        <f>IF('2013-2014'!E154=0,0,'2012-2013'!AF154)</f>
        <v>0</v>
      </c>
      <c r="K155" s="13">
        <f>IF('2014-2015'!E154=0,0,'2013-2014'!AF154)</f>
        <v>0</v>
      </c>
      <c r="L155" s="13">
        <f ca="1">IF('2014-2015'!G154=0,0,'2014-2015'!AF154)</f>
        <v>0</v>
      </c>
      <c r="M155" s="13">
        <f>IF('2012-2013'!E154=0,0,'2012-2013'!C154)</f>
        <v>0</v>
      </c>
      <c r="N155" s="13">
        <f>IF('2013-2014'!E154=0,0,'2012-2013'!AG154)</f>
        <v>0</v>
      </c>
      <c r="O155" s="13">
        <f>IF('2014-2015'!E154=0,0,'2013-2014'!AG154)</f>
        <v>0</v>
      </c>
      <c r="P155" s="13">
        <f ca="1">IF('2014-2015'!G154=0,0,'2014-2015'!AG154)</f>
        <v>0</v>
      </c>
    </row>
    <row r="156" spans="1:16" x14ac:dyDescent="0.25">
      <c r="A156" s="1">
        <f>'Salary and Rating'!A156</f>
        <v>0</v>
      </c>
      <c r="B156" s="5">
        <f>'Salary and Rating'!B156</f>
        <v>0</v>
      </c>
      <c r="C156" s="5">
        <f>'Salary and Rating'!E156</f>
        <v>0</v>
      </c>
      <c r="D156" s="5">
        <f ca="1">'Salary and Rating'!F156</f>
        <v>0</v>
      </c>
      <c r="E156" s="5">
        <f ca="1">'Salary and Rating'!G156</f>
        <v>0</v>
      </c>
      <c r="F156" s="1">
        <f>'Salary and Rating'!K156</f>
        <v>0</v>
      </c>
      <c r="G156" s="1">
        <f ca="1">'Salary and Rating'!L156</f>
        <v>0</v>
      </c>
      <c r="H156" s="1">
        <f ca="1">'Salary and Rating'!M156</f>
        <v>0</v>
      </c>
      <c r="I156" s="13">
        <f>IF('2012-2013'!E155=0,0,'2012-2013'!C155)</f>
        <v>0</v>
      </c>
      <c r="J156" s="13">
        <f>IF('2013-2014'!E155=0,0,'2012-2013'!AF155)</f>
        <v>0</v>
      </c>
      <c r="K156" s="13">
        <f>IF('2014-2015'!E155=0,0,'2013-2014'!AF155)</f>
        <v>0</v>
      </c>
      <c r="L156" s="13">
        <f ca="1">IF('2014-2015'!G155=0,0,'2014-2015'!AF155)</f>
        <v>0</v>
      </c>
      <c r="M156" s="13">
        <f>IF('2012-2013'!E155=0,0,'2012-2013'!C155)</f>
        <v>0</v>
      </c>
      <c r="N156" s="13">
        <f>IF('2013-2014'!E155=0,0,'2012-2013'!AG155)</f>
        <v>0</v>
      </c>
      <c r="O156" s="13">
        <f>IF('2014-2015'!E155=0,0,'2013-2014'!AG155)</f>
        <v>0</v>
      </c>
      <c r="P156" s="13">
        <f ca="1">IF('2014-2015'!G155=0,0,'2014-2015'!AG155)</f>
        <v>0</v>
      </c>
    </row>
    <row r="157" spans="1:16" x14ac:dyDescent="0.25">
      <c r="A157" s="1">
        <f>'Salary and Rating'!A157</f>
        <v>0</v>
      </c>
      <c r="B157" s="5">
        <f>'Salary and Rating'!B157</f>
        <v>0</v>
      </c>
      <c r="C157" s="5">
        <f>'Salary and Rating'!E157</f>
        <v>0</v>
      </c>
      <c r="D157" s="5">
        <f ca="1">'Salary and Rating'!F157</f>
        <v>0</v>
      </c>
      <c r="E157" s="5">
        <f ca="1">'Salary and Rating'!G157</f>
        <v>0</v>
      </c>
      <c r="F157" s="1">
        <f>'Salary and Rating'!K157</f>
        <v>0</v>
      </c>
      <c r="G157" s="1">
        <f ca="1">'Salary and Rating'!L157</f>
        <v>0</v>
      </c>
      <c r="H157" s="1">
        <f ca="1">'Salary and Rating'!M157</f>
        <v>0</v>
      </c>
      <c r="I157" s="13">
        <f>IF('2012-2013'!E156=0,0,'2012-2013'!C156)</f>
        <v>0</v>
      </c>
      <c r="J157" s="13">
        <f>IF('2013-2014'!E156=0,0,'2012-2013'!AF156)</f>
        <v>0</v>
      </c>
      <c r="K157" s="13">
        <f>IF('2014-2015'!E156=0,0,'2013-2014'!AF156)</f>
        <v>0</v>
      </c>
      <c r="L157" s="13">
        <f ca="1">IF('2014-2015'!G156=0,0,'2014-2015'!AF156)</f>
        <v>0</v>
      </c>
      <c r="M157" s="13">
        <f>IF('2012-2013'!E156=0,0,'2012-2013'!C156)</f>
        <v>0</v>
      </c>
      <c r="N157" s="13">
        <f>IF('2013-2014'!E156=0,0,'2012-2013'!AG156)</f>
        <v>0</v>
      </c>
      <c r="O157" s="13">
        <f>IF('2014-2015'!E156=0,0,'2013-2014'!AG156)</f>
        <v>0</v>
      </c>
      <c r="P157" s="13">
        <f ca="1">IF('2014-2015'!G156=0,0,'2014-2015'!AG156)</f>
        <v>0</v>
      </c>
    </row>
    <row r="158" spans="1:16" x14ac:dyDescent="0.25">
      <c r="A158" s="1">
        <f>'Salary and Rating'!A158</f>
        <v>0</v>
      </c>
      <c r="B158" s="5">
        <f>'Salary and Rating'!B158</f>
        <v>0</v>
      </c>
      <c r="C158" s="5">
        <f>'Salary and Rating'!E158</f>
        <v>0</v>
      </c>
      <c r="D158" s="5">
        <f ca="1">'Salary and Rating'!F158</f>
        <v>0</v>
      </c>
      <c r="E158" s="5">
        <f ca="1">'Salary and Rating'!G158</f>
        <v>0</v>
      </c>
      <c r="F158" s="1">
        <f>'Salary and Rating'!K158</f>
        <v>0</v>
      </c>
      <c r="G158" s="1">
        <f ca="1">'Salary and Rating'!L158</f>
        <v>0</v>
      </c>
      <c r="H158" s="1">
        <f ca="1">'Salary and Rating'!M158</f>
        <v>0</v>
      </c>
      <c r="I158" s="13">
        <f>IF('2012-2013'!E157=0,0,'2012-2013'!C157)</f>
        <v>0</v>
      </c>
      <c r="J158" s="13">
        <f>IF('2013-2014'!E157=0,0,'2012-2013'!AF157)</f>
        <v>0</v>
      </c>
      <c r="K158" s="13">
        <f>IF('2014-2015'!E157=0,0,'2013-2014'!AF157)</f>
        <v>0</v>
      </c>
      <c r="L158" s="13">
        <f ca="1">IF('2014-2015'!G157=0,0,'2014-2015'!AF157)</f>
        <v>0</v>
      </c>
      <c r="M158" s="13">
        <f>IF('2012-2013'!E157=0,0,'2012-2013'!C157)</f>
        <v>0</v>
      </c>
      <c r="N158" s="13">
        <f>IF('2013-2014'!E157=0,0,'2012-2013'!AG157)</f>
        <v>0</v>
      </c>
      <c r="O158" s="13">
        <f>IF('2014-2015'!E157=0,0,'2013-2014'!AG157)</f>
        <v>0</v>
      </c>
      <c r="P158" s="13">
        <f ca="1">IF('2014-2015'!G157=0,0,'2014-2015'!AG157)</f>
        <v>0</v>
      </c>
    </row>
    <row r="159" spans="1:16" x14ac:dyDescent="0.25">
      <c r="A159" s="1">
        <f>'Salary and Rating'!A159</f>
        <v>0</v>
      </c>
      <c r="B159" s="5">
        <f>'Salary and Rating'!B159</f>
        <v>0</v>
      </c>
      <c r="C159" s="5">
        <f>'Salary and Rating'!E159</f>
        <v>0</v>
      </c>
      <c r="D159" s="5">
        <f ca="1">'Salary and Rating'!F159</f>
        <v>0</v>
      </c>
      <c r="E159" s="5">
        <f ca="1">'Salary and Rating'!G159</f>
        <v>0</v>
      </c>
      <c r="F159" s="1">
        <f>'Salary and Rating'!K159</f>
        <v>0</v>
      </c>
      <c r="G159" s="1">
        <f ca="1">'Salary and Rating'!L159</f>
        <v>0</v>
      </c>
      <c r="H159" s="1">
        <f ca="1">'Salary and Rating'!M159</f>
        <v>0</v>
      </c>
      <c r="I159" s="13">
        <f>IF('2012-2013'!E158=0,0,'2012-2013'!C158)</f>
        <v>0</v>
      </c>
      <c r="J159" s="13">
        <f>IF('2013-2014'!E158=0,0,'2012-2013'!AF158)</f>
        <v>0</v>
      </c>
      <c r="K159" s="13">
        <f>IF('2014-2015'!E158=0,0,'2013-2014'!AF158)</f>
        <v>0</v>
      </c>
      <c r="L159" s="13">
        <f ca="1">IF('2014-2015'!G158=0,0,'2014-2015'!AF158)</f>
        <v>0</v>
      </c>
      <c r="M159" s="13">
        <f>IF('2012-2013'!E158=0,0,'2012-2013'!C158)</f>
        <v>0</v>
      </c>
      <c r="N159" s="13">
        <f>IF('2013-2014'!E158=0,0,'2012-2013'!AG158)</f>
        <v>0</v>
      </c>
      <c r="O159" s="13">
        <f>IF('2014-2015'!E158=0,0,'2013-2014'!AG158)</f>
        <v>0</v>
      </c>
      <c r="P159" s="13">
        <f ca="1">IF('2014-2015'!G158=0,0,'2014-2015'!AG158)</f>
        <v>0</v>
      </c>
    </row>
    <row r="160" spans="1:16" x14ac:dyDescent="0.25">
      <c r="A160" s="1">
        <f>'Salary and Rating'!A160</f>
        <v>0</v>
      </c>
      <c r="B160" s="5">
        <f>'Salary and Rating'!B160</f>
        <v>0</v>
      </c>
      <c r="C160" s="5">
        <f>'Salary and Rating'!E160</f>
        <v>0</v>
      </c>
      <c r="D160" s="5">
        <f ca="1">'Salary and Rating'!F160</f>
        <v>0</v>
      </c>
      <c r="E160" s="5">
        <f ca="1">'Salary and Rating'!G160</f>
        <v>0</v>
      </c>
      <c r="F160" s="1">
        <f>'Salary and Rating'!K160</f>
        <v>0</v>
      </c>
      <c r="G160" s="1">
        <f ca="1">'Salary and Rating'!L160</f>
        <v>0</v>
      </c>
      <c r="H160" s="1">
        <f ca="1">'Salary and Rating'!M160</f>
        <v>0</v>
      </c>
      <c r="I160" s="13">
        <f>IF('2012-2013'!E159=0,0,'2012-2013'!C159)</f>
        <v>0</v>
      </c>
      <c r="J160" s="13">
        <f>IF('2013-2014'!E159=0,0,'2012-2013'!AF159)</f>
        <v>0</v>
      </c>
      <c r="K160" s="13">
        <f>IF('2014-2015'!E159=0,0,'2013-2014'!AF159)</f>
        <v>0</v>
      </c>
      <c r="L160" s="13">
        <f ca="1">IF('2014-2015'!G159=0,0,'2014-2015'!AF159)</f>
        <v>0</v>
      </c>
      <c r="M160" s="13">
        <f>IF('2012-2013'!E159=0,0,'2012-2013'!C159)</f>
        <v>0</v>
      </c>
      <c r="N160" s="13">
        <f>IF('2013-2014'!E159=0,0,'2012-2013'!AG159)</f>
        <v>0</v>
      </c>
      <c r="O160" s="13">
        <f>IF('2014-2015'!E159=0,0,'2013-2014'!AG159)</f>
        <v>0</v>
      </c>
      <c r="P160" s="13">
        <f ca="1">IF('2014-2015'!G159=0,0,'2014-2015'!AG159)</f>
        <v>0</v>
      </c>
    </row>
    <row r="161" spans="1:16" x14ac:dyDescent="0.25">
      <c r="A161" s="1">
        <f>'Salary and Rating'!A161</f>
        <v>0</v>
      </c>
      <c r="B161" s="5">
        <f>'Salary and Rating'!B161</f>
        <v>0</v>
      </c>
      <c r="C161" s="5">
        <f>'Salary and Rating'!E161</f>
        <v>0</v>
      </c>
      <c r="D161" s="5">
        <f ca="1">'Salary and Rating'!F161</f>
        <v>0</v>
      </c>
      <c r="E161" s="5">
        <f ca="1">'Salary and Rating'!G161</f>
        <v>0</v>
      </c>
      <c r="F161" s="1">
        <f>'Salary and Rating'!K161</f>
        <v>0</v>
      </c>
      <c r="G161" s="1">
        <f ca="1">'Salary and Rating'!L161</f>
        <v>0</v>
      </c>
      <c r="H161" s="1">
        <f ca="1">'Salary and Rating'!M161</f>
        <v>0</v>
      </c>
      <c r="I161" s="13">
        <f>IF('2012-2013'!E160=0,0,'2012-2013'!C160)</f>
        <v>0</v>
      </c>
      <c r="J161" s="13">
        <f>IF('2013-2014'!E160=0,0,'2012-2013'!AF160)</f>
        <v>0</v>
      </c>
      <c r="K161" s="13">
        <f>IF('2014-2015'!E160=0,0,'2013-2014'!AF160)</f>
        <v>0</v>
      </c>
      <c r="L161" s="13">
        <f ca="1">IF('2014-2015'!G160=0,0,'2014-2015'!AF160)</f>
        <v>0</v>
      </c>
      <c r="M161" s="13">
        <f>IF('2012-2013'!E160=0,0,'2012-2013'!C160)</f>
        <v>0</v>
      </c>
      <c r="N161" s="13">
        <f>IF('2013-2014'!E160=0,0,'2012-2013'!AG160)</f>
        <v>0</v>
      </c>
      <c r="O161" s="13">
        <f>IF('2014-2015'!E160=0,0,'2013-2014'!AG160)</f>
        <v>0</v>
      </c>
      <c r="P161" s="13">
        <f ca="1">IF('2014-2015'!G160=0,0,'2014-2015'!AG160)</f>
        <v>0</v>
      </c>
    </row>
    <row r="162" spans="1:16" x14ac:dyDescent="0.25">
      <c r="A162" s="1">
        <f>'Salary and Rating'!A162</f>
        <v>0</v>
      </c>
      <c r="B162" s="5">
        <f>'Salary and Rating'!B162</f>
        <v>0</v>
      </c>
      <c r="C162" s="5">
        <f>'Salary and Rating'!E162</f>
        <v>0</v>
      </c>
      <c r="D162" s="5">
        <f ca="1">'Salary and Rating'!F162</f>
        <v>0</v>
      </c>
      <c r="E162" s="5">
        <f ca="1">'Salary and Rating'!G162</f>
        <v>0</v>
      </c>
      <c r="F162" s="1">
        <f>'Salary and Rating'!K162</f>
        <v>0</v>
      </c>
      <c r="G162" s="1">
        <f ca="1">'Salary and Rating'!L162</f>
        <v>0</v>
      </c>
      <c r="H162" s="1">
        <f ca="1">'Salary and Rating'!M162</f>
        <v>0</v>
      </c>
      <c r="I162" s="13">
        <f>IF('2012-2013'!E161=0,0,'2012-2013'!C161)</f>
        <v>0</v>
      </c>
      <c r="J162" s="13">
        <f>IF('2013-2014'!E161=0,0,'2012-2013'!AF161)</f>
        <v>0</v>
      </c>
      <c r="K162" s="13">
        <f>IF('2014-2015'!E161=0,0,'2013-2014'!AF161)</f>
        <v>0</v>
      </c>
      <c r="L162" s="13">
        <f ca="1">IF('2014-2015'!G161=0,0,'2014-2015'!AF161)</f>
        <v>0</v>
      </c>
      <c r="M162" s="13">
        <f>IF('2012-2013'!E161=0,0,'2012-2013'!C161)</f>
        <v>0</v>
      </c>
      <c r="N162" s="13">
        <f>IF('2013-2014'!E161=0,0,'2012-2013'!AG161)</f>
        <v>0</v>
      </c>
      <c r="O162" s="13">
        <f>IF('2014-2015'!E161=0,0,'2013-2014'!AG161)</f>
        <v>0</v>
      </c>
      <c r="P162" s="13">
        <f ca="1">IF('2014-2015'!G161=0,0,'2014-2015'!AG161)</f>
        <v>0</v>
      </c>
    </row>
    <row r="163" spans="1:16" x14ac:dyDescent="0.25">
      <c r="A163" s="1">
        <f>'Salary and Rating'!A163</f>
        <v>0</v>
      </c>
      <c r="B163" s="5">
        <f>'Salary and Rating'!B163</f>
        <v>0</v>
      </c>
      <c r="C163" s="5">
        <f>'Salary and Rating'!E163</f>
        <v>0</v>
      </c>
      <c r="D163" s="5">
        <f ca="1">'Salary and Rating'!F163</f>
        <v>0</v>
      </c>
      <c r="E163" s="5">
        <f ca="1">'Salary and Rating'!G163</f>
        <v>0</v>
      </c>
      <c r="F163" s="1">
        <f>'Salary and Rating'!K163</f>
        <v>0</v>
      </c>
      <c r="G163" s="1">
        <f ca="1">'Salary and Rating'!L163</f>
        <v>0</v>
      </c>
      <c r="H163" s="1">
        <f ca="1">'Salary and Rating'!M163</f>
        <v>0</v>
      </c>
      <c r="I163" s="13">
        <f>IF('2012-2013'!E162=0,0,'2012-2013'!C162)</f>
        <v>0</v>
      </c>
      <c r="J163" s="13">
        <f>IF('2013-2014'!E162=0,0,'2012-2013'!AF162)</f>
        <v>0</v>
      </c>
      <c r="K163" s="13">
        <f>IF('2014-2015'!E162=0,0,'2013-2014'!AF162)</f>
        <v>0</v>
      </c>
      <c r="L163" s="13">
        <f ca="1">IF('2014-2015'!G162=0,0,'2014-2015'!AF162)</f>
        <v>0</v>
      </c>
      <c r="M163" s="13">
        <f>IF('2012-2013'!E162=0,0,'2012-2013'!C162)</f>
        <v>0</v>
      </c>
      <c r="N163" s="13">
        <f>IF('2013-2014'!E162=0,0,'2012-2013'!AG162)</f>
        <v>0</v>
      </c>
      <c r="O163" s="13">
        <f>IF('2014-2015'!E162=0,0,'2013-2014'!AG162)</f>
        <v>0</v>
      </c>
      <c r="P163" s="13">
        <f ca="1">IF('2014-2015'!G162=0,0,'2014-2015'!AG162)</f>
        <v>0</v>
      </c>
    </row>
    <row r="164" spans="1:16" x14ac:dyDescent="0.25">
      <c r="A164" s="1">
        <f>'Salary and Rating'!A164</f>
        <v>0</v>
      </c>
      <c r="B164" s="5">
        <f>'Salary and Rating'!B164</f>
        <v>0</v>
      </c>
      <c r="C164" s="5">
        <f>'Salary and Rating'!E164</f>
        <v>0</v>
      </c>
      <c r="D164" s="5">
        <f ca="1">'Salary and Rating'!F164</f>
        <v>0</v>
      </c>
      <c r="E164" s="5">
        <f ca="1">'Salary and Rating'!G164</f>
        <v>0</v>
      </c>
      <c r="F164" s="1">
        <f>'Salary and Rating'!K164</f>
        <v>0</v>
      </c>
      <c r="G164" s="1">
        <f ca="1">'Salary and Rating'!L164</f>
        <v>0</v>
      </c>
      <c r="H164" s="1">
        <f ca="1">'Salary and Rating'!M164</f>
        <v>0</v>
      </c>
      <c r="I164" s="13">
        <f>IF('2012-2013'!E163=0,0,'2012-2013'!C163)</f>
        <v>0</v>
      </c>
      <c r="J164" s="13">
        <f>IF('2013-2014'!E163=0,0,'2012-2013'!AF163)</f>
        <v>0</v>
      </c>
      <c r="K164" s="13">
        <f>IF('2014-2015'!E163=0,0,'2013-2014'!AF163)</f>
        <v>0</v>
      </c>
      <c r="L164" s="13">
        <f ca="1">IF('2014-2015'!G163=0,0,'2014-2015'!AF163)</f>
        <v>0</v>
      </c>
      <c r="M164" s="13">
        <f>IF('2012-2013'!E163=0,0,'2012-2013'!C163)</f>
        <v>0</v>
      </c>
      <c r="N164" s="13">
        <f>IF('2013-2014'!E163=0,0,'2012-2013'!AG163)</f>
        <v>0</v>
      </c>
      <c r="O164" s="13">
        <f>IF('2014-2015'!E163=0,0,'2013-2014'!AG163)</f>
        <v>0</v>
      </c>
      <c r="P164" s="13">
        <f ca="1">IF('2014-2015'!G163=0,0,'2014-2015'!AG163)</f>
        <v>0</v>
      </c>
    </row>
    <row r="165" spans="1:16" x14ac:dyDescent="0.25">
      <c r="A165" s="1">
        <f>'Salary and Rating'!A165</f>
        <v>0</v>
      </c>
      <c r="B165" s="5">
        <f>'Salary and Rating'!B165</f>
        <v>0</v>
      </c>
      <c r="C165" s="5">
        <f>'Salary and Rating'!E165</f>
        <v>0</v>
      </c>
      <c r="D165" s="5">
        <f ca="1">'Salary and Rating'!F165</f>
        <v>0</v>
      </c>
      <c r="E165" s="5">
        <f ca="1">'Salary and Rating'!G165</f>
        <v>0</v>
      </c>
      <c r="F165" s="1">
        <f>'Salary and Rating'!K165</f>
        <v>0</v>
      </c>
      <c r="G165" s="1">
        <f ca="1">'Salary and Rating'!L165</f>
        <v>0</v>
      </c>
      <c r="H165" s="1">
        <f ca="1">'Salary and Rating'!M165</f>
        <v>0</v>
      </c>
      <c r="I165" s="13">
        <f>IF('2012-2013'!E164=0,0,'2012-2013'!C164)</f>
        <v>0</v>
      </c>
      <c r="J165" s="13">
        <f>IF('2013-2014'!E164=0,0,'2012-2013'!AF164)</f>
        <v>0</v>
      </c>
      <c r="K165" s="13">
        <f>IF('2014-2015'!E164=0,0,'2013-2014'!AF164)</f>
        <v>0</v>
      </c>
      <c r="L165" s="13">
        <f ca="1">IF('2014-2015'!G164=0,0,'2014-2015'!AF164)</f>
        <v>0</v>
      </c>
      <c r="M165" s="13">
        <f>IF('2012-2013'!E164=0,0,'2012-2013'!C164)</f>
        <v>0</v>
      </c>
      <c r="N165" s="13">
        <f>IF('2013-2014'!E164=0,0,'2012-2013'!AG164)</f>
        <v>0</v>
      </c>
      <c r="O165" s="13">
        <f>IF('2014-2015'!E164=0,0,'2013-2014'!AG164)</f>
        <v>0</v>
      </c>
      <c r="P165" s="13">
        <f ca="1">IF('2014-2015'!G164=0,0,'2014-2015'!AG164)</f>
        <v>0</v>
      </c>
    </row>
    <row r="166" spans="1:16" x14ac:dyDescent="0.25">
      <c r="A166" s="1">
        <f>'Salary and Rating'!A166</f>
        <v>0</v>
      </c>
      <c r="B166" s="5">
        <f>'Salary and Rating'!B166</f>
        <v>0</v>
      </c>
      <c r="C166" s="5">
        <f>'Salary and Rating'!E166</f>
        <v>0</v>
      </c>
      <c r="D166" s="5">
        <f ca="1">'Salary and Rating'!F166</f>
        <v>0</v>
      </c>
      <c r="E166" s="5">
        <f ca="1">'Salary and Rating'!G166</f>
        <v>0</v>
      </c>
      <c r="F166" s="1">
        <f>'Salary and Rating'!K166</f>
        <v>0</v>
      </c>
      <c r="G166" s="1">
        <f ca="1">'Salary and Rating'!L166</f>
        <v>0</v>
      </c>
      <c r="H166" s="1">
        <f ca="1">'Salary and Rating'!M166</f>
        <v>0</v>
      </c>
      <c r="I166" s="13">
        <f>IF('2012-2013'!E165=0,0,'2012-2013'!C165)</f>
        <v>0</v>
      </c>
      <c r="J166" s="13">
        <f>IF('2013-2014'!E165=0,0,'2012-2013'!AF165)</f>
        <v>0</v>
      </c>
      <c r="K166" s="13">
        <f>IF('2014-2015'!E165=0,0,'2013-2014'!AF165)</f>
        <v>0</v>
      </c>
      <c r="L166" s="13">
        <f ca="1">IF('2014-2015'!G165=0,0,'2014-2015'!AF165)</f>
        <v>0</v>
      </c>
      <c r="M166" s="13">
        <f>IF('2012-2013'!E165=0,0,'2012-2013'!C165)</f>
        <v>0</v>
      </c>
      <c r="N166" s="13">
        <f>IF('2013-2014'!E165=0,0,'2012-2013'!AG165)</f>
        <v>0</v>
      </c>
      <c r="O166" s="13">
        <f>IF('2014-2015'!E165=0,0,'2013-2014'!AG165)</f>
        <v>0</v>
      </c>
      <c r="P166" s="13">
        <f ca="1">IF('2014-2015'!G165=0,0,'2014-2015'!AG165)</f>
        <v>0</v>
      </c>
    </row>
    <row r="167" spans="1:16" x14ac:dyDescent="0.25">
      <c r="A167" s="1">
        <f>'Salary and Rating'!A167</f>
        <v>0</v>
      </c>
      <c r="B167" s="5">
        <f>'Salary and Rating'!B167</f>
        <v>0</v>
      </c>
      <c r="C167" s="5">
        <f>'Salary and Rating'!E167</f>
        <v>0</v>
      </c>
      <c r="D167" s="5">
        <f ca="1">'Salary and Rating'!F167</f>
        <v>0</v>
      </c>
      <c r="E167" s="5">
        <f ca="1">'Salary and Rating'!G167</f>
        <v>0</v>
      </c>
      <c r="F167" s="1">
        <f>'Salary and Rating'!K167</f>
        <v>0</v>
      </c>
      <c r="G167" s="1">
        <f ca="1">'Salary and Rating'!L167</f>
        <v>0</v>
      </c>
      <c r="H167" s="1">
        <f ca="1">'Salary and Rating'!M167</f>
        <v>0</v>
      </c>
      <c r="I167" s="13">
        <f>IF('2012-2013'!E166=0,0,'2012-2013'!C166)</f>
        <v>0</v>
      </c>
      <c r="J167" s="13">
        <f>IF('2013-2014'!E166=0,0,'2012-2013'!AF166)</f>
        <v>0</v>
      </c>
      <c r="K167" s="13">
        <f>IF('2014-2015'!E166=0,0,'2013-2014'!AF166)</f>
        <v>0</v>
      </c>
      <c r="L167" s="13">
        <f ca="1">IF('2014-2015'!G166=0,0,'2014-2015'!AF166)</f>
        <v>0</v>
      </c>
      <c r="M167" s="13">
        <f>IF('2012-2013'!E166=0,0,'2012-2013'!C166)</f>
        <v>0</v>
      </c>
      <c r="N167" s="13">
        <f>IF('2013-2014'!E166=0,0,'2012-2013'!AG166)</f>
        <v>0</v>
      </c>
      <c r="O167" s="13">
        <f>IF('2014-2015'!E166=0,0,'2013-2014'!AG166)</f>
        <v>0</v>
      </c>
      <c r="P167" s="13">
        <f ca="1">IF('2014-2015'!G166=0,0,'2014-2015'!AG166)</f>
        <v>0</v>
      </c>
    </row>
    <row r="168" spans="1:16" x14ac:dyDescent="0.25">
      <c r="A168" s="1">
        <f>'Salary and Rating'!A168</f>
        <v>0</v>
      </c>
      <c r="B168" s="5">
        <f>'Salary and Rating'!B168</f>
        <v>0</v>
      </c>
      <c r="C168" s="5">
        <f>'Salary and Rating'!E168</f>
        <v>0</v>
      </c>
      <c r="D168" s="5">
        <f ca="1">'Salary and Rating'!F168</f>
        <v>0</v>
      </c>
      <c r="E168" s="5">
        <f ca="1">'Salary and Rating'!G168</f>
        <v>0</v>
      </c>
      <c r="F168" s="1">
        <f>'Salary and Rating'!K168</f>
        <v>0</v>
      </c>
      <c r="G168" s="1">
        <f ca="1">'Salary and Rating'!L168</f>
        <v>0</v>
      </c>
      <c r="H168" s="1">
        <f ca="1">'Salary and Rating'!M168</f>
        <v>0</v>
      </c>
      <c r="I168" s="13">
        <f>IF('2012-2013'!E167=0,0,'2012-2013'!C167)</f>
        <v>0</v>
      </c>
      <c r="J168" s="13">
        <f>IF('2013-2014'!E167=0,0,'2012-2013'!AF167)</f>
        <v>0</v>
      </c>
      <c r="K168" s="13">
        <f>IF('2014-2015'!E167=0,0,'2013-2014'!AF167)</f>
        <v>0</v>
      </c>
      <c r="L168" s="13">
        <f ca="1">IF('2014-2015'!G167=0,0,'2014-2015'!AF167)</f>
        <v>0</v>
      </c>
      <c r="M168" s="13">
        <f>IF('2012-2013'!E167=0,0,'2012-2013'!C167)</f>
        <v>0</v>
      </c>
      <c r="N168" s="13">
        <f>IF('2013-2014'!E167=0,0,'2012-2013'!AG167)</f>
        <v>0</v>
      </c>
      <c r="O168" s="13">
        <f>IF('2014-2015'!E167=0,0,'2013-2014'!AG167)</f>
        <v>0</v>
      </c>
      <c r="P168" s="13">
        <f ca="1">IF('2014-2015'!G167=0,0,'2014-2015'!AG167)</f>
        <v>0</v>
      </c>
    </row>
    <row r="169" spans="1:16" x14ac:dyDescent="0.25">
      <c r="A169" s="1">
        <f>'Salary and Rating'!A169</f>
        <v>0</v>
      </c>
      <c r="B169" s="5">
        <f>'Salary and Rating'!B169</f>
        <v>0</v>
      </c>
      <c r="C169" s="5">
        <f>'Salary and Rating'!E169</f>
        <v>0</v>
      </c>
      <c r="D169" s="5">
        <f ca="1">'Salary and Rating'!F169</f>
        <v>0</v>
      </c>
      <c r="E169" s="5">
        <f ca="1">'Salary and Rating'!G169</f>
        <v>0</v>
      </c>
      <c r="F169" s="1">
        <f>'Salary and Rating'!K169</f>
        <v>0</v>
      </c>
      <c r="G169" s="1">
        <f ca="1">'Salary and Rating'!L169</f>
        <v>0</v>
      </c>
      <c r="H169" s="1">
        <f ca="1">'Salary and Rating'!M169</f>
        <v>0</v>
      </c>
      <c r="I169" s="13">
        <f>IF('2012-2013'!E168=0,0,'2012-2013'!C168)</f>
        <v>0</v>
      </c>
      <c r="J169" s="13">
        <f>IF('2013-2014'!E168=0,0,'2012-2013'!AF168)</f>
        <v>0</v>
      </c>
      <c r="K169" s="13">
        <f>IF('2014-2015'!E168=0,0,'2013-2014'!AF168)</f>
        <v>0</v>
      </c>
      <c r="L169" s="13">
        <f ca="1">IF('2014-2015'!G168=0,0,'2014-2015'!AF168)</f>
        <v>0</v>
      </c>
      <c r="M169" s="13">
        <f>IF('2012-2013'!E168=0,0,'2012-2013'!C168)</f>
        <v>0</v>
      </c>
      <c r="N169" s="13">
        <f>IF('2013-2014'!E168=0,0,'2012-2013'!AG168)</f>
        <v>0</v>
      </c>
      <c r="O169" s="13">
        <f>IF('2014-2015'!E168=0,0,'2013-2014'!AG168)</f>
        <v>0</v>
      </c>
      <c r="P169" s="13">
        <f ca="1">IF('2014-2015'!G168=0,0,'2014-2015'!AG168)</f>
        <v>0</v>
      </c>
    </row>
    <row r="170" spans="1:16" x14ac:dyDescent="0.25">
      <c r="A170" s="1">
        <f>'Salary and Rating'!A170</f>
        <v>0</v>
      </c>
      <c r="B170" s="5">
        <f>'Salary and Rating'!B170</f>
        <v>0</v>
      </c>
      <c r="C170" s="5">
        <f>'Salary and Rating'!E170</f>
        <v>0</v>
      </c>
      <c r="D170" s="5">
        <f ca="1">'Salary and Rating'!F170</f>
        <v>0</v>
      </c>
      <c r="E170" s="5">
        <f ca="1">'Salary and Rating'!G170</f>
        <v>0</v>
      </c>
      <c r="F170" s="1">
        <f>'Salary and Rating'!K170</f>
        <v>0</v>
      </c>
      <c r="G170" s="1">
        <f ca="1">'Salary and Rating'!L170</f>
        <v>0</v>
      </c>
      <c r="H170" s="1">
        <f ca="1">'Salary and Rating'!M170</f>
        <v>0</v>
      </c>
      <c r="I170" s="13">
        <f>IF('2012-2013'!E169=0,0,'2012-2013'!C169)</f>
        <v>0</v>
      </c>
      <c r="J170" s="13">
        <f>IF('2013-2014'!E169=0,0,'2012-2013'!AF169)</f>
        <v>0</v>
      </c>
      <c r="K170" s="13">
        <f>IF('2014-2015'!E169=0,0,'2013-2014'!AF169)</f>
        <v>0</v>
      </c>
      <c r="L170" s="13">
        <f ca="1">IF('2014-2015'!G169=0,0,'2014-2015'!AF169)</f>
        <v>0</v>
      </c>
      <c r="M170" s="13">
        <f>IF('2012-2013'!E169=0,0,'2012-2013'!C169)</f>
        <v>0</v>
      </c>
      <c r="N170" s="13">
        <f>IF('2013-2014'!E169=0,0,'2012-2013'!AG169)</f>
        <v>0</v>
      </c>
      <c r="O170" s="13">
        <f>IF('2014-2015'!E169=0,0,'2013-2014'!AG169)</f>
        <v>0</v>
      </c>
      <c r="P170" s="13">
        <f ca="1">IF('2014-2015'!G169=0,0,'2014-2015'!AG169)</f>
        <v>0</v>
      </c>
    </row>
    <row r="171" spans="1:16" x14ac:dyDescent="0.25">
      <c r="A171" s="1">
        <f>'Salary and Rating'!A171</f>
        <v>0</v>
      </c>
      <c r="B171" s="5">
        <f>'Salary and Rating'!B171</f>
        <v>0</v>
      </c>
      <c r="C171" s="5">
        <f>'Salary and Rating'!E171</f>
        <v>0</v>
      </c>
      <c r="D171" s="5">
        <f ca="1">'Salary and Rating'!F171</f>
        <v>0</v>
      </c>
      <c r="E171" s="5">
        <f ca="1">'Salary and Rating'!G171</f>
        <v>0</v>
      </c>
      <c r="F171" s="1">
        <f>'Salary and Rating'!K171</f>
        <v>0</v>
      </c>
      <c r="G171" s="1">
        <f ca="1">'Salary and Rating'!L171</f>
        <v>0</v>
      </c>
      <c r="H171" s="1">
        <f ca="1">'Salary and Rating'!M171</f>
        <v>0</v>
      </c>
      <c r="I171" s="13">
        <f>IF('2012-2013'!E170=0,0,'2012-2013'!C170)</f>
        <v>0</v>
      </c>
      <c r="J171" s="13">
        <f>IF('2013-2014'!E170=0,0,'2012-2013'!AF170)</f>
        <v>0</v>
      </c>
      <c r="K171" s="13">
        <f>IF('2014-2015'!E170=0,0,'2013-2014'!AF170)</f>
        <v>0</v>
      </c>
      <c r="L171" s="13">
        <f ca="1">IF('2014-2015'!G170=0,0,'2014-2015'!AF170)</f>
        <v>0</v>
      </c>
      <c r="M171" s="13">
        <f>IF('2012-2013'!E170=0,0,'2012-2013'!C170)</f>
        <v>0</v>
      </c>
      <c r="N171" s="13">
        <f>IF('2013-2014'!E170=0,0,'2012-2013'!AG170)</f>
        <v>0</v>
      </c>
      <c r="O171" s="13">
        <f>IF('2014-2015'!E170=0,0,'2013-2014'!AG170)</f>
        <v>0</v>
      </c>
      <c r="P171" s="13">
        <f ca="1">IF('2014-2015'!G170=0,0,'2014-2015'!AG170)</f>
        <v>0</v>
      </c>
    </row>
    <row r="172" spans="1:16" x14ac:dyDescent="0.25">
      <c r="A172" s="1">
        <f>'Salary and Rating'!A172</f>
        <v>0</v>
      </c>
      <c r="B172" s="5">
        <f>'Salary and Rating'!B172</f>
        <v>0</v>
      </c>
      <c r="C172" s="5">
        <f>'Salary and Rating'!E172</f>
        <v>0</v>
      </c>
      <c r="D172" s="5">
        <f ca="1">'Salary and Rating'!F172</f>
        <v>0</v>
      </c>
      <c r="E172" s="5">
        <f ca="1">'Salary and Rating'!G172</f>
        <v>0</v>
      </c>
      <c r="F172" s="1">
        <f>'Salary and Rating'!K172</f>
        <v>0</v>
      </c>
      <c r="G172" s="1">
        <f ca="1">'Salary and Rating'!L172</f>
        <v>0</v>
      </c>
      <c r="H172" s="1">
        <f ca="1">'Salary and Rating'!M172</f>
        <v>0</v>
      </c>
      <c r="I172" s="13">
        <f>IF('2012-2013'!E171=0,0,'2012-2013'!C171)</f>
        <v>0</v>
      </c>
      <c r="J172" s="13">
        <f>IF('2013-2014'!E171=0,0,'2012-2013'!AF171)</f>
        <v>0</v>
      </c>
      <c r="K172" s="13">
        <f>IF('2014-2015'!E171=0,0,'2013-2014'!AF171)</f>
        <v>0</v>
      </c>
      <c r="L172" s="13">
        <f ca="1">IF('2014-2015'!G171=0,0,'2014-2015'!AF171)</f>
        <v>0</v>
      </c>
      <c r="M172" s="13">
        <f>IF('2012-2013'!E171=0,0,'2012-2013'!C171)</f>
        <v>0</v>
      </c>
      <c r="N172" s="13">
        <f>IF('2013-2014'!E171=0,0,'2012-2013'!AG171)</f>
        <v>0</v>
      </c>
      <c r="O172" s="13">
        <f>IF('2014-2015'!E171=0,0,'2013-2014'!AG171)</f>
        <v>0</v>
      </c>
      <c r="P172" s="13">
        <f ca="1">IF('2014-2015'!G171=0,0,'2014-2015'!AG171)</f>
        <v>0</v>
      </c>
    </row>
    <row r="173" spans="1:16" x14ac:dyDescent="0.25">
      <c r="A173" s="1">
        <f>'Salary and Rating'!A173</f>
        <v>0</v>
      </c>
      <c r="B173" s="5">
        <f>'Salary and Rating'!B173</f>
        <v>0</v>
      </c>
      <c r="C173" s="5">
        <f>'Salary and Rating'!E173</f>
        <v>0</v>
      </c>
      <c r="D173" s="5">
        <f ca="1">'Salary and Rating'!F173</f>
        <v>0</v>
      </c>
      <c r="E173" s="5">
        <f ca="1">'Salary and Rating'!G173</f>
        <v>0</v>
      </c>
      <c r="F173" s="1">
        <f>'Salary and Rating'!K173</f>
        <v>0</v>
      </c>
      <c r="G173" s="1">
        <f ca="1">'Salary and Rating'!L173</f>
        <v>0</v>
      </c>
      <c r="H173" s="1">
        <f ca="1">'Salary and Rating'!M173</f>
        <v>0</v>
      </c>
      <c r="I173" s="13">
        <f>IF('2012-2013'!E172=0,0,'2012-2013'!C172)</f>
        <v>0</v>
      </c>
      <c r="J173" s="13">
        <f>IF('2013-2014'!E172=0,0,'2012-2013'!AF172)</f>
        <v>0</v>
      </c>
      <c r="K173" s="13">
        <f>IF('2014-2015'!E172=0,0,'2013-2014'!AF172)</f>
        <v>0</v>
      </c>
      <c r="L173" s="13">
        <f ca="1">IF('2014-2015'!G172=0,0,'2014-2015'!AF172)</f>
        <v>0</v>
      </c>
      <c r="M173" s="13">
        <f>IF('2012-2013'!E172=0,0,'2012-2013'!C172)</f>
        <v>0</v>
      </c>
      <c r="N173" s="13">
        <f>IF('2013-2014'!E172=0,0,'2012-2013'!AG172)</f>
        <v>0</v>
      </c>
      <c r="O173" s="13">
        <f>IF('2014-2015'!E172=0,0,'2013-2014'!AG172)</f>
        <v>0</v>
      </c>
      <c r="P173" s="13">
        <f ca="1">IF('2014-2015'!G172=0,0,'2014-2015'!AG172)</f>
        <v>0</v>
      </c>
    </row>
    <row r="174" spans="1:16" x14ac:dyDescent="0.25">
      <c r="A174" s="1">
        <f>'Salary and Rating'!A174</f>
        <v>0</v>
      </c>
      <c r="B174" s="5">
        <f>'Salary and Rating'!B174</f>
        <v>0</v>
      </c>
      <c r="C174" s="5">
        <f>'Salary and Rating'!E174</f>
        <v>0</v>
      </c>
      <c r="D174" s="5">
        <f ca="1">'Salary and Rating'!F174</f>
        <v>0</v>
      </c>
      <c r="E174" s="5">
        <f ca="1">'Salary and Rating'!G174</f>
        <v>0</v>
      </c>
      <c r="F174" s="1">
        <f>'Salary and Rating'!K174</f>
        <v>0</v>
      </c>
      <c r="G174" s="1">
        <f ca="1">'Salary and Rating'!L174</f>
        <v>0</v>
      </c>
      <c r="H174" s="1">
        <f ca="1">'Salary and Rating'!M174</f>
        <v>0</v>
      </c>
      <c r="I174" s="13">
        <f>IF('2012-2013'!E173=0,0,'2012-2013'!C173)</f>
        <v>0</v>
      </c>
      <c r="J174" s="13">
        <f>IF('2013-2014'!E173=0,0,'2012-2013'!AF173)</f>
        <v>0</v>
      </c>
      <c r="K174" s="13">
        <f>IF('2014-2015'!E173=0,0,'2013-2014'!AF173)</f>
        <v>0</v>
      </c>
      <c r="L174" s="13">
        <f ca="1">IF('2014-2015'!G173=0,0,'2014-2015'!AF173)</f>
        <v>0</v>
      </c>
      <c r="M174" s="13">
        <f>IF('2012-2013'!E173=0,0,'2012-2013'!C173)</f>
        <v>0</v>
      </c>
      <c r="N174" s="13">
        <f>IF('2013-2014'!E173=0,0,'2012-2013'!AG173)</f>
        <v>0</v>
      </c>
      <c r="O174" s="13">
        <f>IF('2014-2015'!E173=0,0,'2013-2014'!AG173)</f>
        <v>0</v>
      </c>
      <c r="P174" s="13">
        <f ca="1">IF('2014-2015'!G173=0,0,'2014-2015'!AG173)</f>
        <v>0</v>
      </c>
    </row>
    <row r="175" spans="1:16" x14ac:dyDescent="0.25">
      <c r="A175" s="1">
        <f>'Salary and Rating'!A175</f>
        <v>0</v>
      </c>
      <c r="B175" s="5">
        <f>'Salary and Rating'!B175</f>
        <v>0</v>
      </c>
      <c r="C175" s="5">
        <f>'Salary and Rating'!E175</f>
        <v>0</v>
      </c>
      <c r="D175" s="5">
        <f ca="1">'Salary and Rating'!F175</f>
        <v>0</v>
      </c>
      <c r="E175" s="5">
        <f ca="1">'Salary and Rating'!G175</f>
        <v>0</v>
      </c>
      <c r="F175" s="1">
        <f>'Salary and Rating'!K175</f>
        <v>0</v>
      </c>
      <c r="G175" s="1">
        <f ca="1">'Salary and Rating'!L175</f>
        <v>0</v>
      </c>
      <c r="H175" s="1">
        <f ca="1">'Salary and Rating'!M175</f>
        <v>0</v>
      </c>
      <c r="I175" s="13">
        <f>IF('2012-2013'!E174=0,0,'2012-2013'!C174)</f>
        <v>0</v>
      </c>
      <c r="J175" s="13">
        <f>IF('2013-2014'!E174=0,0,'2012-2013'!AF174)</f>
        <v>0</v>
      </c>
      <c r="K175" s="13">
        <f>IF('2014-2015'!E174=0,0,'2013-2014'!AF174)</f>
        <v>0</v>
      </c>
      <c r="L175" s="13">
        <f ca="1">IF('2014-2015'!G174=0,0,'2014-2015'!AF174)</f>
        <v>0</v>
      </c>
      <c r="M175" s="13">
        <f>IF('2012-2013'!E174=0,0,'2012-2013'!C174)</f>
        <v>0</v>
      </c>
      <c r="N175" s="13">
        <f>IF('2013-2014'!E174=0,0,'2012-2013'!AG174)</f>
        <v>0</v>
      </c>
      <c r="O175" s="13">
        <f>IF('2014-2015'!E174=0,0,'2013-2014'!AG174)</f>
        <v>0</v>
      </c>
      <c r="P175" s="13">
        <f ca="1">IF('2014-2015'!G174=0,0,'2014-2015'!AG174)</f>
        <v>0</v>
      </c>
    </row>
    <row r="176" spans="1:16" x14ac:dyDescent="0.25">
      <c r="A176" s="1">
        <f>'Salary and Rating'!A176</f>
        <v>0</v>
      </c>
      <c r="B176" s="5">
        <f>'Salary and Rating'!B176</f>
        <v>0</v>
      </c>
      <c r="C176" s="5">
        <f>'Salary and Rating'!E176</f>
        <v>0</v>
      </c>
      <c r="D176" s="5">
        <f ca="1">'Salary and Rating'!F176</f>
        <v>0</v>
      </c>
      <c r="E176" s="5">
        <f ca="1">'Salary and Rating'!G176</f>
        <v>0</v>
      </c>
      <c r="F176" s="1">
        <f>'Salary and Rating'!K176</f>
        <v>0</v>
      </c>
      <c r="G176" s="1">
        <f ca="1">'Salary and Rating'!L176</f>
        <v>0</v>
      </c>
      <c r="H176" s="1">
        <f ca="1">'Salary and Rating'!M176</f>
        <v>0</v>
      </c>
      <c r="I176" s="13">
        <f>IF('2012-2013'!E175=0,0,'2012-2013'!C175)</f>
        <v>0</v>
      </c>
      <c r="J176" s="13">
        <f>IF('2013-2014'!E175=0,0,'2012-2013'!AF175)</f>
        <v>0</v>
      </c>
      <c r="K176" s="13">
        <f>IF('2014-2015'!E175=0,0,'2013-2014'!AF175)</f>
        <v>0</v>
      </c>
      <c r="L176" s="13">
        <f ca="1">IF('2014-2015'!G175=0,0,'2014-2015'!AF175)</f>
        <v>0</v>
      </c>
      <c r="M176" s="13">
        <f>IF('2012-2013'!E175=0,0,'2012-2013'!C175)</f>
        <v>0</v>
      </c>
      <c r="N176" s="13">
        <f>IF('2013-2014'!E175=0,0,'2012-2013'!AG175)</f>
        <v>0</v>
      </c>
      <c r="O176" s="13">
        <f>IF('2014-2015'!E175=0,0,'2013-2014'!AG175)</f>
        <v>0</v>
      </c>
      <c r="P176" s="13">
        <f ca="1">IF('2014-2015'!G175=0,0,'2014-2015'!AG175)</f>
        <v>0</v>
      </c>
    </row>
    <row r="177" spans="1:16" x14ac:dyDescent="0.25">
      <c r="A177" s="1">
        <f>'Salary and Rating'!A177</f>
        <v>0</v>
      </c>
      <c r="B177" s="5">
        <f>'Salary and Rating'!B177</f>
        <v>0</v>
      </c>
      <c r="C177" s="5">
        <f>'Salary and Rating'!E177</f>
        <v>0</v>
      </c>
      <c r="D177" s="5">
        <f ca="1">'Salary and Rating'!F177</f>
        <v>0</v>
      </c>
      <c r="E177" s="5">
        <f ca="1">'Salary and Rating'!G177</f>
        <v>0</v>
      </c>
      <c r="F177" s="1">
        <f>'Salary and Rating'!K177</f>
        <v>0</v>
      </c>
      <c r="G177" s="1">
        <f ca="1">'Salary and Rating'!L177</f>
        <v>0</v>
      </c>
      <c r="H177" s="1">
        <f ca="1">'Salary and Rating'!M177</f>
        <v>0</v>
      </c>
      <c r="I177" s="13">
        <f>IF('2012-2013'!E176=0,0,'2012-2013'!C176)</f>
        <v>0</v>
      </c>
      <c r="J177" s="13">
        <f>IF('2013-2014'!E176=0,0,'2012-2013'!AF176)</f>
        <v>0</v>
      </c>
      <c r="K177" s="13">
        <f>IF('2014-2015'!E176=0,0,'2013-2014'!AF176)</f>
        <v>0</v>
      </c>
      <c r="L177" s="13">
        <f ca="1">IF('2014-2015'!G176=0,0,'2014-2015'!AF176)</f>
        <v>0</v>
      </c>
      <c r="M177" s="13">
        <f>IF('2012-2013'!E176=0,0,'2012-2013'!C176)</f>
        <v>0</v>
      </c>
      <c r="N177" s="13">
        <f>IF('2013-2014'!E176=0,0,'2012-2013'!AG176)</f>
        <v>0</v>
      </c>
      <c r="O177" s="13">
        <f>IF('2014-2015'!E176=0,0,'2013-2014'!AG176)</f>
        <v>0</v>
      </c>
      <c r="P177" s="13">
        <f ca="1">IF('2014-2015'!G176=0,0,'2014-2015'!AG176)</f>
        <v>0</v>
      </c>
    </row>
    <row r="178" spans="1:16" x14ac:dyDescent="0.25">
      <c r="A178" s="1">
        <f>'Salary and Rating'!A178</f>
        <v>0</v>
      </c>
      <c r="B178" s="5">
        <f>'Salary and Rating'!B178</f>
        <v>0</v>
      </c>
      <c r="C178" s="5">
        <f>'Salary and Rating'!E178</f>
        <v>0</v>
      </c>
      <c r="D178" s="5">
        <f ca="1">'Salary and Rating'!F178</f>
        <v>0</v>
      </c>
      <c r="E178" s="5">
        <f ca="1">'Salary and Rating'!G178</f>
        <v>0</v>
      </c>
      <c r="F178" s="1">
        <f>'Salary and Rating'!K178</f>
        <v>0</v>
      </c>
      <c r="G178" s="1">
        <f ca="1">'Salary and Rating'!L178</f>
        <v>0</v>
      </c>
      <c r="H178" s="1">
        <f ca="1">'Salary and Rating'!M178</f>
        <v>0</v>
      </c>
      <c r="I178" s="13">
        <f>IF('2012-2013'!E177=0,0,'2012-2013'!C177)</f>
        <v>0</v>
      </c>
      <c r="J178" s="13">
        <f>IF('2013-2014'!E177=0,0,'2012-2013'!AF177)</f>
        <v>0</v>
      </c>
      <c r="K178" s="13">
        <f>IF('2014-2015'!E177=0,0,'2013-2014'!AF177)</f>
        <v>0</v>
      </c>
      <c r="L178" s="13">
        <f ca="1">IF('2014-2015'!G177=0,0,'2014-2015'!AF177)</f>
        <v>0</v>
      </c>
      <c r="M178" s="13">
        <f>IF('2012-2013'!E177=0,0,'2012-2013'!C177)</f>
        <v>0</v>
      </c>
      <c r="N178" s="13">
        <f>IF('2013-2014'!E177=0,0,'2012-2013'!AG177)</f>
        <v>0</v>
      </c>
      <c r="O178" s="13">
        <f>IF('2014-2015'!E177=0,0,'2013-2014'!AG177)</f>
        <v>0</v>
      </c>
      <c r="P178" s="13">
        <f ca="1">IF('2014-2015'!G177=0,0,'2014-2015'!AG177)</f>
        <v>0</v>
      </c>
    </row>
    <row r="179" spans="1:16" x14ac:dyDescent="0.25">
      <c r="A179" s="1">
        <f>'Salary and Rating'!A179</f>
        <v>0</v>
      </c>
      <c r="B179" s="5">
        <f>'Salary and Rating'!B179</f>
        <v>0</v>
      </c>
      <c r="C179" s="5">
        <f>'Salary and Rating'!E179</f>
        <v>0</v>
      </c>
      <c r="D179" s="5">
        <f ca="1">'Salary and Rating'!F179</f>
        <v>0</v>
      </c>
      <c r="E179" s="5">
        <f ca="1">'Salary and Rating'!G179</f>
        <v>0</v>
      </c>
      <c r="F179" s="1">
        <f>'Salary and Rating'!K179</f>
        <v>0</v>
      </c>
      <c r="G179" s="1">
        <f ca="1">'Salary and Rating'!L179</f>
        <v>0</v>
      </c>
      <c r="H179" s="1">
        <f ca="1">'Salary and Rating'!M179</f>
        <v>0</v>
      </c>
      <c r="I179" s="13">
        <f>IF('2012-2013'!E178=0,0,'2012-2013'!C178)</f>
        <v>0</v>
      </c>
      <c r="J179" s="13">
        <f>IF('2013-2014'!E178=0,0,'2012-2013'!AF178)</f>
        <v>0</v>
      </c>
      <c r="K179" s="13">
        <f>IF('2014-2015'!E178=0,0,'2013-2014'!AF178)</f>
        <v>0</v>
      </c>
      <c r="L179" s="13">
        <f ca="1">IF('2014-2015'!G178=0,0,'2014-2015'!AF178)</f>
        <v>0</v>
      </c>
      <c r="M179" s="13">
        <f>IF('2012-2013'!E178=0,0,'2012-2013'!C178)</f>
        <v>0</v>
      </c>
      <c r="N179" s="13">
        <f>IF('2013-2014'!E178=0,0,'2012-2013'!AG178)</f>
        <v>0</v>
      </c>
      <c r="O179" s="13">
        <f>IF('2014-2015'!E178=0,0,'2013-2014'!AG178)</f>
        <v>0</v>
      </c>
      <c r="P179" s="13">
        <f ca="1">IF('2014-2015'!G178=0,0,'2014-2015'!AG178)</f>
        <v>0</v>
      </c>
    </row>
    <row r="180" spans="1:16" x14ac:dyDescent="0.25">
      <c r="A180" s="1">
        <f>'Salary and Rating'!A180</f>
        <v>0</v>
      </c>
      <c r="B180" s="5">
        <f>'Salary and Rating'!B180</f>
        <v>0</v>
      </c>
      <c r="C180" s="5">
        <f>'Salary and Rating'!E180</f>
        <v>0</v>
      </c>
      <c r="D180" s="5">
        <f ca="1">'Salary and Rating'!F180</f>
        <v>0</v>
      </c>
      <c r="E180" s="5">
        <f ca="1">'Salary and Rating'!G180</f>
        <v>0</v>
      </c>
      <c r="F180" s="1">
        <f>'Salary and Rating'!K180</f>
        <v>0</v>
      </c>
      <c r="G180" s="1">
        <f ca="1">'Salary and Rating'!L180</f>
        <v>0</v>
      </c>
      <c r="H180" s="1">
        <f ca="1">'Salary and Rating'!M180</f>
        <v>0</v>
      </c>
      <c r="I180" s="13">
        <f>IF('2012-2013'!E179=0,0,'2012-2013'!C179)</f>
        <v>0</v>
      </c>
      <c r="J180" s="13">
        <f>IF('2013-2014'!E179=0,0,'2012-2013'!AF179)</f>
        <v>0</v>
      </c>
      <c r="K180" s="13">
        <f>IF('2014-2015'!E179=0,0,'2013-2014'!AF179)</f>
        <v>0</v>
      </c>
      <c r="L180" s="13">
        <f ca="1">IF('2014-2015'!G179=0,0,'2014-2015'!AF179)</f>
        <v>0</v>
      </c>
      <c r="M180" s="13">
        <f>IF('2012-2013'!E179=0,0,'2012-2013'!C179)</f>
        <v>0</v>
      </c>
      <c r="N180" s="13">
        <f>IF('2013-2014'!E179=0,0,'2012-2013'!AG179)</f>
        <v>0</v>
      </c>
      <c r="O180" s="13">
        <f>IF('2014-2015'!E179=0,0,'2013-2014'!AG179)</f>
        <v>0</v>
      </c>
      <c r="P180" s="13">
        <f ca="1">IF('2014-2015'!G179=0,0,'2014-2015'!AG179)</f>
        <v>0</v>
      </c>
    </row>
    <row r="181" spans="1:16" x14ac:dyDescent="0.25">
      <c r="A181" s="1">
        <f>'Salary and Rating'!A181</f>
        <v>0</v>
      </c>
      <c r="B181" s="5">
        <f>'Salary and Rating'!B181</f>
        <v>0</v>
      </c>
      <c r="C181" s="5">
        <f>'Salary and Rating'!E181</f>
        <v>0</v>
      </c>
      <c r="D181" s="5">
        <f ca="1">'Salary and Rating'!F181</f>
        <v>0</v>
      </c>
      <c r="E181" s="5">
        <f ca="1">'Salary and Rating'!G181</f>
        <v>0</v>
      </c>
      <c r="F181" s="1">
        <f>'Salary and Rating'!K181</f>
        <v>0</v>
      </c>
      <c r="G181" s="1">
        <f ca="1">'Salary and Rating'!L181</f>
        <v>0</v>
      </c>
      <c r="H181" s="1">
        <f ca="1">'Salary and Rating'!M181</f>
        <v>0</v>
      </c>
      <c r="I181" s="13">
        <f>IF('2012-2013'!E180=0,0,'2012-2013'!C180)</f>
        <v>0</v>
      </c>
      <c r="J181" s="13">
        <f>IF('2013-2014'!E180=0,0,'2012-2013'!AF180)</f>
        <v>0</v>
      </c>
      <c r="K181" s="13">
        <f>IF('2014-2015'!E180=0,0,'2013-2014'!AF180)</f>
        <v>0</v>
      </c>
      <c r="L181" s="13">
        <f ca="1">IF('2014-2015'!G180=0,0,'2014-2015'!AF180)</f>
        <v>0</v>
      </c>
      <c r="M181" s="13">
        <f>IF('2012-2013'!E180=0,0,'2012-2013'!C180)</f>
        <v>0</v>
      </c>
      <c r="N181" s="13">
        <f>IF('2013-2014'!E180=0,0,'2012-2013'!AG180)</f>
        <v>0</v>
      </c>
      <c r="O181" s="13">
        <f>IF('2014-2015'!E180=0,0,'2013-2014'!AG180)</f>
        <v>0</v>
      </c>
      <c r="P181" s="13">
        <f ca="1">IF('2014-2015'!G180=0,0,'2014-2015'!AG180)</f>
        <v>0</v>
      </c>
    </row>
    <row r="182" spans="1:16" x14ac:dyDescent="0.25">
      <c r="A182" s="1">
        <f>'Salary and Rating'!A182</f>
        <v>0</v>
      </c>
      <c r="B182" s="5">
        <f>'Salary and Rating'!B182</f>
        <v>0</v>
      </c>
      <c r="C182" s="5">
        <f>'Salary and Rating'!E182</f>
        <v>0</v>
      </c>
      <c r="D182" s="5">
        <f ca="1">'Salary and Rating'!F182</f>
        <v>0</v>
      </c>
      <c r="E182" s="5">
        <f ca="1">'Salary and Rating'!G182</f>
        <v>0</v>
      </c>
      <c r="F182" s="1">
        <f>'Salary and Rating'!K182</f>
        <v>0</v>
      </c>
      <c r="G182" s="1">
        <f ca="1">'Salary and Rating'!L182</f>
        <v>0</v>
      </c>
      <c r="H182" s="1">
        <f ca="1">'Salary and Rating'!M182</f>
        <v>0</v>
      </c>
      <c r="I182" s="13">
        <f>IF('2012-2013'!E181=0,0,'2012-2013'!C181)</f>
        <v>0</v>
      </c>
      <c r="J182" s="13">
        <f>IF('2013-2014'!E181=0,0,'2012-2013'!AF181)</f>
        <v>0</v>
      </c>
      <c r="K182" s="13">
        <f>IF('2014-2015'!E181=0,0,'2013-2014'!AF181)</f>
        <v>0</v>
      </c>
      <c r="L182" s="13">
        <f ca="1">IF('2014-2015'!G181=0,0,'2014-2015'!AF181)</f>
        <v>0</v>
      </c>
      <c r="M182" s="13">
        <f>IF('2012-2013'!E181=0,0,'2012-2013'!C181)</f>
        <v>0</v>
      </c>
      <c r="N182" s="13">
        <f>IF('2013-2014'!E181=0,0,'2012-2013'!AG181)</f>
        <v>0</v>
      </c>
      <c r="O182" s="13">
        <f>IF('2014-2015'!E181=0,0,'2013-2014'!AG181)</f>
        <v>0</v>
      </c>
      <c r="P182" s="13">
        <f ca="1">IF('2014-2015'!G181=0,0,'2014-2015'!AG181)</f>
        <v>0</v>
      </c>
    </row>
    <row r="183" spans="1:16" x14ac:dyDescent="0.25">
      <c r="A183" s="1">
        <f>'Salary and Rating'!A183</f>
        <v>0</v>
      </c>
      <c r="B183" s="5">
        <f>'Salary and Rating'!B183</f>
        <v>0</v>
      </c>
      <c r="C183" s="5">
        <f>'Salary and Rating'!E183</f>
        <v>0</v>
      </c>
      <c r="D183" s="5">
        <f ca="1">'Salary and Rating'!F183</f>
        <v>0</v>
      </c>
      <c r="E183" s="5">
        <f ca="1">'Salary and Rating'!G183</f>
        <v>0</v>
      </c>
      <c r="F183" s="1">
        <f>'Salary and Rating'!K183</f>
        <v>0</v>
      </c>
      <c r="G183" s="1">
        <f ca="1">'Salary and Rating'!L183</f>
        <v>0</v>
      </c>
      <c r="H183" s="1">
        <f ca="1">'Salary and Rating'!M183</f>
        <v>0</v>
      </c>
      <c r="I183" s="13">
        <f>IF('2012-2013'!E182=0,0,'2012-2013'!C182)</f>
        <v>0</v>
      </c>
      <c r="J183" s="13">
        <f>IF('2013-2014'!E182=0,0,'2012-2013'!AF182)</f>
        <v>0</v>
      </c>
      <c r="K183" s="13">
        <f>IF('2014-2015'!E182=0,0,'2013-2014'!AF182)</f>
        <v>0</v>
      </c>
      <c r="L183" s="13">
        <f ca="1">IF('2014-2015'!G182=0,0,'2014-2015'!AF182)</f>
        <v>0</v>
      </c>
      <c r="M183" s="13">
        <f>IF('2012-2013'!E182=0,0,'2012-2013'!C182)</f>
        <v>0</v>
      </c>
      <c r="N183" s="13">
        <f>IF('2013-2014'!E182=0,0,'2012-2013'!AG182)</f>
        <v>0</v>
      </c>
      <c r="O183" s="13">
        <f>IF('2014-2015'!E182=0,0,'2013-2014'!AG182)</f>
        <v>0</v>
      </c>
      <c r="P183" s="13">
        <f ca="1">IF('2014-2015'!G182=0,0,'2014-2015'!AG182)</f>
        <v>0</v>
      </c>
    </row>
    <row r="184" spans="1:16" x14ac:dyDescent="0.25">
      <c r="A184" s="1">
        <f>'Salary and Rating'!A184</f>
        <v>0</v>
      </c>
      <c r="B184" s="5">
        <f>'Salary and Rating'!B184</f>
        <v>0</v>
      </c>
      <c r="C184" s="5">
        <f>'Salary and Rating'!E184</f>
        <v>0</v>
      </c>
      <c r="D184" s="5">
        <f ca="1">'Salary and Rating'!F184</f>
        <v>0</v>
      </c>
      <c r="E184" s="5">
        <f ca="1">'Salary and Rating'!G184</f>
        <v>0</v>
      </c>
      <c r="F184" s="1">
        <f>'Salary and Rating'!K184</f>
        <v>0</v>
      </c>
      <c r="G184" s="1">
        <f ca="1">'Salary and Rating'!L184</f>
        <v>0</v>
      </c>
      <c r="H184" s="1">
        <f ca="1">'Salary and Rating'!M184</f>
        <v>0</v>
      </c>
      <c r="I184" s="13">
        <f>IF('2012-2013'!E183=0,0,'2012-2013'!C183)</f>
        <v>0</v>
      </c>
      <c r="J184" s="13">
        <f>IF('2013-2014'!E183=0,0,'2012-2013'!AF183)</f>
        <v>0</v>
      </c>
      <c r="K184" s="13">
        <f>IF('2014-2015'!E183=0,0,'2013-2014'!AF183)</f>
        <v>0</v>
      </c>
      <c r="L184" s="13">
        <f ca="1">IF('2014-2015'!G183=0,0,'2014-2015'!AF183)</f>
        <v>0</v>
      </c>
      <c r="M184" s="13">
        <f>IF('2012-2013'!E183=0,0,'2012-2013'!C183)</f>
        <v>0</v>
      </c>
      <c r="N184" s="13">
        <f>IF('2013-2014'!E183=0,0,'2012-2013'!AG183)</f>
        <v>0</v>
      </c>
      <c r="O184" s="13">
        <f>IF('2014-2015'!E183=0,0,'2013-2014'!AG183)</f>
        <v>0</v>
      </c>
      <c r="P184" s="13">
        <f ca="1">IF('2014-2015'!G183=0,0,'2014-2015'!AG183)</f>
        <v>0</v>
      </c>
    </row>
    <row r="185" spans="1:16" x14ac:dyDescent="0.25">
      <c r="A185" s="1">
        <f>'Salary and Rating'!A185</f>
        <v>0</v>
      </c>
      <c r="B185" s="5">
        <f>'Salary and Rating'!B185</f>
        <v>0</v>
      </c>
      <c r="C185" s="5">
        <f>'Salary and Rating'!E185</f>
        <v>0</v>
      </c>
      <c r="D185" s="5">
        <f ca="1">'Salary and Rating'!F185</f>
        <v>0</v>
      </c>
      <c r="E185" s="5">
        <f ca="1">'Salary and Rating'!G185</f>
        <v>0</v>
      </c>
      <c r="F185" s="1">
        <f>'Salary and Rating'!K185</f>
        <v>0</v>
      </c>
      <c r="G185" s="1">
        <f ca="1">'Salary and Rating'!L185</f>
        <v>0</v>
      </c>
      <c r="H185" s="1">
        <f ca="1">'Salary and Rating'!M185</f>
        <v>0</v>
      </c>
      <c r="I185" s="13">
        <f>IF('2012-2013'!E184=0,0,'2012-2013'!C184)</f>
        <v>0</v>
      </c>
      <c r="J185" s="13">
        <f>IF('2013-2014'!E184=0,0,'2012-2013'!AF184)</f>
        <v>0</v>
      </c>
      <c r="K185" s="13">
        <f>IF('2014-2015'!E184=0,0,'2013-2014'!AF184)</f>
        <v>0</v>
      </c>
      <c r="L185" s="13">
        <f ca="1">IF('2014-2015'!G184=0,0,'2014-2015'!AF184)</f>
        <v>0</v>
      </c>
      <c r="M185" s="13">
        <f>IF('2012-2013'!E184=0,0,'2012-2013'!C184)</f>
        <v>0</v>
      </c>
      <c r="N185" s="13">
        <f>IF('2013-2014'!E184=0,0,'2012-2013'!AG184)</f>
        <v>0</v>
      </c>
      <c r="O185" s="13">
        <f>IF('2014-2015'!E184=0,0,'2013-2014'!AG184)</f>
        <v>0</v>
      </c>
      <c r="P185" s="13">
        <f ca="1">IF('2014-2015'!G184=0,0,'2014-2015'!AG184)</f>
        <v>0</v>
      </c>
    </row>
    <row r="186" spans="1:16" x14ac:dyDescent="0.25">
      <c r="A186" s="1">
        <f>'Salary and Rating'!A186</f>
        <v>0</v>
      </c>
      <c r="B186" s="5">
        <f>'Salary and Rating'!B186</f>
        <v>0</v>
      </c>
      <c r="C186" s="5">
        <f>'Salary and Rating'!E186</f>
        <v>0</v>
      </c>
      <c r="D186" s="5">
        <f ca="1">'Salary and Rating'!F186</f>
        <v>0</v>
      </c>
      <c r="E186" s="5">
        <f ca="1">'Salary and Rating'!G186</f>
        <v>0</v>
      </c>
      <c r="F186" s="1">
        <f>'Salary and Rating'!K186</f>
        <v>0</v>
      </c>
      <c r="G186" s="1">
        <f ca="1">'Salary and Rating'!L186</f>
        <v>0</v>
      </c>
      <c r="H186" s="1">
        <f ca="1">'Salary and Rating'!M186</f>
        <v>0</v>
      </c>
      <c r="I186" s="13">
        <f>IF('2012-2013'!E185=0,0,'2012-2013'!C185)</f>
        <v>0</v>
      </c>
      <c r="J186" s="13">
        <f>IF('2013-2014'!E185=0,0,'2012-2013'!AF185)</f>
        <v>0</v>
      </c>
      <c r="K186" s="13">
        <f>IF('2014-2015'!E185=0,0,'2013-2014'!AF185)</f>
        <v>0</v>
      </c>
      <c r="L186" s="13">
        <f ca="1">IF('2014-2015'!G185=0,0,'2014-2015'!AF185)</f>
        <v>0</v>
      </c>
      <c r="M186" s="13">
        <f>IF('2012-2013'!E185=0,0,'2012-2013'!C185)</f>
        <v>0</v>
      </c>
      <c r="N186" s="13">
        <f>IF('2013-2014'!E185=0,0,'2012-2013'!AG185)</f>
        <v>0</v>
      </c>
      <c r="O186" s="13">
        <f>IF('2014-2015'!E185=0,0,'2013-2014'!AG185)</f>
        <v>0</v>
      </c>
      <c r="P186" s="13">
        <f ca="1">IF('2014-2015'!G185=0,0,'2014-2015'!AG185)</f>
        <v>0</v>
      </c>
    </row>
    <row r="187" spans="1:16" x14ac:dyDescent="0.25">
      <c r="A187" s="1">
        <f>'Salary and Rating'!A187</f>
        <v>0</v>
      </c>
      <c r="B187" s="5">
        <f>'Salary and Rating'!B187</f>
        <v>0</v>
      </c>
      <c r="C187" s="5">
        <f>'Salary and Rating'!E187</f>
        <v>0</v>
      </c>
      <c r="D187" s="5">
        <f ca="1">'Salary and Rating'!F187</f>
        <v>0</v>
      </c>
      <c r="E187" s="5">
        <f ca="1">'Salary and Rating'!G187</f>
        <v>0</v>
      </c>
      <c r="F187" s="1">
        <f>'Salary and Rating'!K187</f>
        <v>0</v>
      </c>
      <c r="G187" s="1">
        <f ca="1">'Salary and Rating'!L187</f>
        <v>0</v>
      </c>
      <c r="H187" s="1">
        <f ca="1">'Salary and Rating'!M187</f>
        <v>0</v>
      </c>
      <c r="I187" s="13">
        <f>IF('2012-2013'!E186=0,0,'2012-2013'!C186)</f>
        <v>0</v>
      </c>
      <c r="J187" s="13">
        <f>IF('2013-2014'!E186=0,0,'2012-2013'!AF186)</f>
        <v>0</v>
      </c>
      <c r="K187" s="13">
        <f>IF('2014-2015'!E186=0,0,'2013-2014'!AF186)</f>
        <v>0</v>
      </c>
      <c r="L187" s="13">
        <f ca="1">IF('2014-2015'!G186=0,0,'2014-2015'!AF186)</f>
        <v>0</v>
      </c>
      <c r="M187" s="13">
        <f>IF('2012-2013'!E186=0,0,'2012-2013'!C186)</f>
        <v>0</v>
      </c>
      <c r="N187" s="13">
        <f>IF('2013-2014'!E186=0,0,'2012-2013'!AG186)</f>
        <v>0</v>
      </c>
      <c r="O187" s="13">
        <f>IF('2014-2015'!E186=0,0,'2013-2014'!AG186)</f>
        <v>0</v>
      </c>
      <c r="P187" s="13">
        <f ca="1">IF('2014-2015'!G186=0,0,'2014-2015'!AG186)</f>
        <v>0</v>
      </c>
    </row>
    <row r="188" spans="1:16" x14ac:dyDescent="0.25">
      <c r="A188" s="1">
        <f>'Salary and Rating'!A188</f>
        <v>0</v>
      </c>
      <c r="B188" s="5">
        <f>'Salary and Rating'!B188</f>
        <v>0</v>
      </c>
      <c r="C188" s="5">
        <f>'Salary and Rating'!E188</f>
        <v>0</v>
      </c>
      <c r="D188" s="5">
        <f ca="1">'Salary and Rating'!F188</f>
        <v>0</v>
      </c>
      <c r="E188" s="5">
        <f ca="1">'Salary and Rating'!G188</f>
        <v>0</v>
      </c>
      <c r="F188" s="1">
        <f>'Salary and Rating'!K188</f>
        <v>0</v>
      </c>
      <c r="G188" s="1">
        <f ca="1">'Salary and Rating'!L188</f>
        <v>0</v>
      </c>
      <c r="H188" s="1">
        <f ca="1">'Salary and Rating'!M188</f>
        <v>0</v>
      </c>
      <c r="I188" s="13">
        <f>IF('2012-2013'!E187=0,0,'2012-2013'!C187)</f>
        <v>0</v>
      </c>
      <c r="J188" s="13">
        <f>IF('2013-2014'!E187=0,0,'2012-2013'!AF187)</f>
        <v>0</v>
      </c>
      <c r="K188" s="13">
        <f>IF('2014-2015'!E187=0,0,'2013-2014'!AF187)</f>
        <v>0</v>
      </c>
      <c r="L188" s="13">
        <f ca="1">IF('2014-2015'!G187=0,0,'2014-2015'!AF187)</f>
        <v>0</v>
      </c>
      <c r="M188" s="13">
        <f>IF('2012-2013'!E187=0,0,'2012-2013'!C187)</f>
        <v>0</v>
      </c>
      <c r="N188" s="13">
        <f>IF('2013-2014'!E187=0,0,'2012-2013'!AG187)</f>
        <v>0</v>
      </c>
      <c r="O188" s="13">
        <f>IF('2014-2015'!E187=0,0,'2013-2014'!AG187)</f>
        <v>0</v>
      </c>
      <c r="P188" s="13">
        <f ca="1">IF('2014-2015'!G187=0,0,'2014-2015'!AG187)</f>
        <v>0</v>
      </c>
    </row>
    <row r="189" spans="1:16" x14ac:dyDescent="0.25">
      <c r="A189" s="1">
        <f>'Salary and Rating'!A189</f>
        <v>0</v>
      </c>
      <c r="B189" s="5">
        <f>'Salary and Rating'!B189</f>
        <v>0</v>
      </c>
      <c r="C189" s="5">
        <f>'Salary and Rating'!E189</f>
        <v>0</v>
      </c>
      <c r="D189" s="5">
        <f ca="1">'Salary and Rating'!F189</f>
        <v>0</v>
      </c>
      <c r="E189" s="5">
        <f ca="1">'Salary and Rating'!G189</f>
        <v>0</v>
      </c>
      <c r="F189" s="1">
        <f>'Salary and Rating'!K189</f>
        <v>0</v>
      </c>
      <c r="G189" s="1">
        <f ca="1">'Salary and Rating'!L189</f>
        <v>0</v>
      </c>
      <c r="H189" s="1">
        <f ca="1">'Salary and Rating'!M189</f>
        <v>0</v>
      </c>
      <c r="I189" s="13">
        <f>IF('2012-2013'!E188=0,0,'2012-2013'!C188)</f>
        <v>0</v>
      </c>
      <c r="J189" s="13">
        <f>IF('2013-2014'!E188=0,0,'2012-2013'!AF188)</f>
        <v>0</v>
      </c>
      <c r="K189" s="13">
        <f>IF('2014-2015'!E188=0,0,'2013-2014'!AF188)</f>
        <v>0</v>
      </c>
      <c r="L189" s="13">
        <f ca="1">IF('2014-2015'!G188=0,0,'2014-2015'!AF188)</f>
        <v>0</v>
      </c>
      <c r="M189" s="13">
        <f>IF('2012-2013'!E188=0,0,'2012-2013'!C188)</f>
        <v>0</v>
      </c>
      <c r="N189" s="13">
        <f>IF('2013-2014'!E188=0,0,'2012-2013'!AG188)</f>
        <v>0</v>
      </c>
      <c r="O189" s="13">
        <f>IF('2014-2015'!E188=0,0,'2013-2014'!AG188)</f>
        <v>0</v>
      </c>
      <c r="P189" s="13">
        <f ca="1">IF('2014-2015'!G188=0,0,'2014-2015'!AG188)</f>
        <v>0</v>
      </c>
    </row>
    <row r="190" spans="1:16" x14ac:dyDescent="0.25">
      <c r="A190" s="1">
        <f>'Salary and Rating'!A190</f>
        <v>0</v>
      </c>
      <c r="B190" s="5">
        <f>'Salary and Rating'!B190</f>
        <v>0</v>
      </c>
      <c r="C190" s="5">
        <f>'Salary and Rating'!E190</f>
        <v>0</v>
      </c>
      <c r="D190" s="5">
        <f ca="1">'Salary and Rating'!F190</f>
        <v>0</v>
      </c>
      <c r="E190" s="5">
        <f ca="1">'Salary and Rating'!G190</f>
        <v>0</v>
      </c>
      <c r="F190" s="1">
        <f>'Salary and Rating'!K190</f>
        <v>0</v>
      </c>
      <c r="G190" s="1">
        <f ca="1">'Salary and Rating'!L190</f>
        <v>0</v>
      </c>
      <c r="H190" s="1">
        <f ca="1">'Salary and Rating'!M190</f>
        <v>0</v>
      </c>
      <c r="I190" s="13">
        <f>IF('2012-2013'!E189=0,0,'2012-2013'!C189)</f>
        <v>0</v>
      </c>
      <c r="J190" s="13">
        <f>IF('2013-2014'!E189=0,0,'2012-2013'!AF189)</f>
        <v>0</v>
      </c>
      <c r="K190" s="13">
        <f>IF('2014-2015'!E189=0,0,'2013-2014'!AF189)</f>
        <v>0</v>
      </c>
      <c r="L190" s="13">
        <f ca="1">IF('2014-2015'!G189=0,0,'2014-2015'!AF189)</f>
        <v>0</v>
      </c>
      <c r="M190" s="13">
        <f>IF('2012-2013'!E189=0,0,'2012-2013'!C189)</f>
        <v>0</v>
      </c>
      <c r="N190" s="13">
        <f>IF('2013-2014'!E189=0,0,'2012-2013'!AG189)</f>
        <v>0</v>
      </c>
      <c r="O190" s="13">
        <f>IF('2014-2015'!E189=0,0,'2013-2014'!AG189)</f>
        <v>0</v>
      </c>
      <c r="P190" s="13">
        <f ca="1">IF('2014-2015'!G189=0,0,'2014-2015'!AG189)</f>
        <v>0</v>
      </c>
    </row>
    <row r="191" spans="1:16" x14ac:dyDescent="0.25">
      <c r="A191" s="1">
        <f>'Salary and Rating'!A191</f>
        <v>0</v>
      </c>
      <c r="B191" s="5">
        <f>'Salary and Rating'!B191</f>
        <v>0</v>
      </c>
      <c r="C191" s="5">
        <f>'Salary and Rating'!E191</f>
        <v>0</v>
      </c>
      <c r="D191" s="5">
        <f ca="1">'Salary and Rating'!F191</f>
        <v>0</v>
      </c>
      <c r="E191" s="5">
        <f ca="1">'Salary and Rating'!G191</f>
        <v>0</v>
      </c>
      <c r="F191" s="1">
        <f>'Salary and Rating'!K191</f>
        <v>0</v>
      </c>
      <c r="G191" s="1">
        <f ca="1">'Salary and Rating'!L191</f>
        <v>0</v>
      </c>
      <c r="H191" s="1">
        <f ca="1">'Salary and Rating'!M191</f>
        <v>0</v>
      </c>
      <c r="I191" s="13">
        <f>IF('2012-2013'!E190=0,0,'2012-2013'!C190)</f>
        <v>0</v>
      </c>
      <c r="J191" s="13">
        <f>IF('2013-2014'!E190=0,0,'2012-2013'!AF190)</f>
        <v>0</v>
      </c>
      <c r="K191" s="13">
        <f>IF('2014-2015'!E190=0,0,'2013-2014'!AF190)</f>
        <v>0</v>
      </c>
      <c r="L191" s="13">
        <f ca="1">IF('2014-2015'!G190=0,0,'2014-2015'!AF190)</f>
        <v>0</v>
      </c>
      <c r="M191" s="13">
        <f>IF('2012-2013'!E190=0,0,'2012-2013'!C190)</f>
        <v>0</v>
      </c>
      <c r="N191" s="13">
        <f>IF('2013-2014'!E190=0,0,'2012-2013'!AG190)</f>
        <v>0</v>
      </c>
      <c r="O191" s="13">
        <f>IF('2014-2015'!E190=0,0,'2013-2014'!AG190)</f>
        <v>0</v>
      </c>
      <c r="P191" s="13">
        <f ca="1">IF('2014-2015'!G190=0,0,'2014-2015'!AG190)</f>
        <v>0</v>
      </c>
    </row>
    <row r="192" spans="1:16" x14ac:dyDescent="0.25">
      <c r="A192" s="1">
        <f>'Salary and Rating'!A192</f>
        <v>0</v>
      </c>
      <c r="B192" s="5">
        <f>'Salary and Rating'!B192</f>
        <v>0</v>
      </c>
      <c r="C192" s="5">
        <f>'Salary and Rating'!E192</f>
        <v>0</v>
      </c>
      <c r="D192" s="5">
        <f ca="1">'Salary and Rating'!F192</f>
        <v>0</v>
      </c>
      <c r="E192" s="5">
        <f ca="1">'Salary and Rating'!G192</f>
        <v>0</v>
      </c>
      <c r="F192" s="1">
        <f>'Salary and Rating'!K192</f>
        <v>0</v>
      </c>
      <c r="G192" s="1">
        <f ca="1">'Salary and Rating'!L192</f>
        <v>0</v>
      </c>
      <c r="H192" s="1">
        <f ca="1">'Salary and Rating'!M192</f>
        <v>0</v>
      </c>
      <c r="I192" s="13">
        <f>IF('2012-2013'!E191=0,0,'2012-2013'!C191)</f>
        <v>0</v>
      </c>
      <c r="J192" s="13">
        <f>IF('2013-2014'!E191=0,0,'2012-2013'!AF191)</f>
        <v>0</v>
      </c>
      <c r="K192" s="13">
        <f>IF('2014-2015'!E191=0,0,'2013-2014'!AF191)</f>
        <v>0</v>
      </c>
      <c r="L192" s="13">
        <f ca="1">IF('2014-2015'!G191=0,0,'2014-2015'!AF191)</f>
        <v>0</v>
      </c>
      <c r="M192" s="13">
        <f>IF('2012-2013'!E191=0,0,'2012-2013'!C191)</f>
        <v>0</v>
      </c>
      <c r="N192" s="13">
        <f>IF('2013-2014'!E191=0,0,'2012-2013'!AG191)</f>
        <v>0</v>
      </c>
      <c r="O192" s="13">
        <f>IF('2014-2015'!E191=0,0,'2013-2014'!AG191)</f>
        <v>0</v>
      </c>
      <c r="P192" s="13">
        <f ca="1">IF('2014-2015'!G191=0,0,'2014-2015'!AG191)</f>
        <v>0</v>
      </c>
    </row>
    <row r="193" spans="1:16" x14ac:dyDescent="0.25">
      <c r="A193" s="1">
        <f>'Salary and Rating'!A193</f>
        <v>0</v>
      </c>
      <c r="B193" s="5">
        <f>'Salary and Rating'!B193</f>
        <v>0</v>
      </c>
      <c r="C193" s="5">
        <f>'Salary and Rating'!E193</f>
        <v>0</v>
      </c>
      <c r="D193" s="5">
        <f ca="1">'Salary and Rating'!F193</f>
        <v>0</v>
      </c>
      <c r="E193" s="5">
        <f ca="1">'Salary and Rating'!G193</f>
        <v>0</v>
      </c>
      <c r="F193" s="1">
        <f>'Salary and Rating'!K193</f>
        <v>0</v>
      </c>
      <c r="G193" s="1">
        <f ca="1">'Salary and Rating'!L193</f>
        <v>0</v>
      </c>
      <c r="H193" s="1">
        <f ca="1">'Salary and Rating'!M193</f>
        <v>0</v>
      </c>
      <c r="I193" s="13">
        <f>IF('2012-2013'!E192=0,0,'2012-2013'!C192)</f>
        <v>0</v>
      </c>
      <c r="J193" s="13">
        <f>IF('2013-2014'!E192=0,0,'2012-2013'!AF192)</f>
        <v>0</v>
      </c>
      <c r="K193" s="13">
        <f>IF('2014-2015'!E192=0,0,'2013-2014'!AF192)</f>
        <v>0</v>
      </c>
      <c r="L193" s="13">
        <f ca="1">IF('2014-2015'!G192=0,0,'2014-2015'!AF192)</f>
        <v>0</v>
      </c>
      <c r="M193" s="13">
        <f>IF('2012-2013'!E192=0,0,'2012-2013'!C192)</f>
        <v>0</v>
      </c>
      <c r="N193" s="13">
        <f>IF('2013-2014'!E192=0,0,'2012-2013'!AG192)</f>
        <v>0</v>
      </c>
      <c r="O193" s="13">
        <f>IF('2014-2015'!E192=0,0,'2013-2014'!AG192)</f>
        <v>0</v>
      </c>
      <c r="P193" s="13">
        <f ca="1">IF('2014-2015'!G192=0,0,'2014-2015'!AG192)</f>
        <v>0</v>
      </c>
    </row>
    <row r="194" spans="1:16" x14ac:dyDescent="0.25">
      <c r="A194" s="1">
        <f>'Salary and Rating'!A194</f>
        <v>0</v>
      </c>
      <c r="B194" s="5">
        <f>'Salary and Rating'!B194</f>
        <v>0</v>
      </c>
      <c r="C194" s="5">
        <f>'Salary and Rating'!E194</f>
        <v>0</v>
      </c>
      <c r="D194" s="5">
        <f ca="1">'Salary and Rating'!F194</f>
        <v>0</v>
      </c>
      <c r="E194" s="5">
        <f ca="1">'Salary and Rating'!G194</f>
        <v>0</v>
      </c>
      <c r="F194" s="1">
        <f>'Salary and Rating'!K194</f>
        <v>0</v>
      </c>
      <c r="G194" s="1">
        <f ca="1">'Salary and Rating'!L194</f>
        <v>0</v>
      </c>
      <c r="H194" s="1">
        <f ca="1">'Salary and Rating'!M194</f>
        <v>0</v>
      </c>
      <c r="I194" s="13">
        <f>IF('2012-2013'!E193=0,0,'2012-2013'!C193)</f>
        <v>0</v>
      </c>
      <c r="J194" s="13">
        <f>IF('2013-2014'!E193=0,0,'2012-2013'!AF193)</f>
        <v>0</v>
      </c>
      <c r="K194" s="13">
        <f>IF('2014-2015'!E193=0,0,'2013-2014'!AF193)</f>
        <v>0</v>
      </c>
      <c r="L194" s="13">
        <f ca="1">IF('2014-2015'!G193=0,0,'2014-2015'!AF193)</f>
        <v>0</v>
      </c>
      <c r="M194" s="13">
        <f>IF('2012-2013'!E193=0,0,'2012-2013'!C193)</f>
        <v>0</v>
      </c>
      <c r="N194" s="13">
        <f>IF('2013-2014'!E193=0,0,'2012-2013'!AG193)</f>
        <v>0</v>
      </c>
      <c r="O194" s="13">
        <f>IF('2014-2015'!E193=0,0,'2013-2014'!AG193)</f>
        <v>0</v>
      </c>
      <c r="P194" s="13">
        <f ca="1">IF('2014-2015'!G193=0,0,'2014-2015'!AG193)</f>
        <v>0</v>
      </c>
    </row>
    <row r="195" spans="1:16" x14ac:dyDescent="0.25">
      <c r="A195" s="1">
        <f>'Salary and Rating'!A195</f>
        <v>0</v>
      </c>
      <c r="B195" s="5">
        <f>'Salary and Rating'!B195</f>
        <v>0</v>
      </c>
      <c r="C195" s="5">
        <f>'Salary and Rating'!E195</f>
        <v>0</v>
      </c>
      <c r="D195" s="5">
        <f ca="1">'Salary and Rating'!F195</f>
        <v>0</v>
      </c>
      <c r="E195" s="5">
        <f ca="1">'Salary and Rating'!G195</f>
        <v>0</v>
      </c>
      <c r="F195" s="1">
        <f>'Salary and Rating'!K195</f>
        <v>0</v>
      </c>
      <c r="G195" s="1">
        <f ca="1">'Salary and Rating'!L195</f>
        <v>0</v>
      </c>
      <c r="H195" s="1">
        <f ca="1">'Salary and Rating'!M195</f>
        <v>0</v>
      </c>
      <c r="I195" s="13">
        <f>IF('2012-2013'!E194=0,0,'2012-2013'!C194)</f>
        <v>0</v>
      </c>
      <c r="J195" s="13">
        <f>IF('2013-2014'!E194=0,0,'2012-2013'!AF194)</f>
        <v>0</v>
      </c>
      <c r="K195" s="13">
        <f>IF('2014-2015'!E194=0,0,'2013-2014'!AF194)</f>
        <v>0</v>
      </c>
      <c r="L195" s="13">
        <f ca="1">IF('2014-2015'!G194=0,0,'2014-2015'!AF194)</f>
        <v>0</v>
      </c>
      <c r="M195" s="13">
        <f>IF('2012-2013'!E194=0,0,'2012-2013'!C194)</f>
        <v>0</v>
      </c>
      <c r="N195" s="13">
        <f>IF('2013-2014'!E194=0,0,'2012-2013'!AG194)</f>
        <v>0</v>
      </c>
      <c r="O195" s="13">
        <f>IF('2014-2015'!E194=0,0,'2013-2014'!AG194)</f>
        <v>0</v>
      </c>
      <c r="P195" s="13">
        <f ca="1">IF('2014-2015'!G194=0,0,'2014-2015'!AG194)</f>
        <v>0</v>
      </c>
    </row>
    <row r="196" spans="1:16" x14ac:dyDescent="0.25">
      <c r="A196" s="1">
        <f>'Salary and Rating'!A196</f>
        <v>0</v>
      </c>
      <c r="B196" s="5">
        <f>'Salary and Rating'!B196</f>
        <v>0</v>
      </c>
      <c r="C196" s="5">
        <f>'Salary and Rating'!E196</f>
        <v>0</v>
      </c>
      <c r="D196" s="5">
        <f ca="1">'Salary and Rating'!F196</f>
        <v>0</v>
      </c>
      <c r="E196" s="5">
        <f ca="1">'Salary and Rating'!G196</f>
        <v>0</v>
      </c>
      <c r="F196" s="1">
        <f>'Salary and Rating'!K196</f>
        <v>0</v>
      </c>
      <c r="G196" s="1">
        <f ca="1">'Salary and Rating'!L196</f>
        <v>0</v>
      </c>
      <c r="H196" s="1">
        <f ca="1">'Salary and Rating'!M196</f>
        <v>0</v>
      </c>
      <c r="I196" s="13">
        <f>IF('2012-2013'!E195=0,0,'2012-2013'!C195)</f>
        <v>0</v>
      </c>
      <c r="J196" s="13">
        <f>IF('2013-2014'!E195=0,0,'2012-2013'!AF195)</f>
        <v>0</v>
      </c>
      <c r="K196" s="13">
        <f>IF('2014-2015'!E195=0,0,'2013-2014'!AF195)</f>
        <v>0</v>
      </c>
      <c r="L196" s="13">
        <f ca="1">IF('2014-2015'!G195=0,0,'2014-2015'!AF195)</f>
        <v>0</v>
      </c>
      <c r="M196" s="13">
        <f>IF('2012-2013'!E195=0,0,'2012-2013'!C195)</f>
        <v>0</v>
      </c>
      <c r="N196" s="13">
        <f>IF('2013-2014'!E195=0,0,'2012-2013'!AG195)</f>
        <v>0</v>
      </c>
      <c r="O196" s="13">
        <f>IF('2014-2015'!E195=0,0,'2013-2014'!AG195)</f>
        <v>0</v>
      </c>
      <c r="P196" s="13">
        <f ca="1">IF('2014-2015'!G195=0,0,'2014-2015'!AG195)</f>
        <v>0</v>
      </c>
    </row>
    <row r="197" spans="1:16" x14ac:dyDescent="0.25">
      <c r="A197" s="1">
        <f>'Salary and Rating'!A197</f>
        <v>0</v>
      </c>
      <c r="B197" s="5">
        <f>'Salary and Rating'!B197</f>
        <v>0</v>
      </c>
      <c r="C197" s="5">
        <f>'Salary and Rating'!E197</f>
        <v>0</v>
      </c>
      <c r="D197" s="5">
        <f ca="1">'Salary and Rating'!F197</f>
        <v>0</v>
      </c>
      <c r="E197" s="5">
        <f ca="1">'Salary and Rating'!G197</f>
        <v>0</v>
      </c>
      <c r="F197" s="1">
        <f>'Salary and Rating'!K197</f>
        <v>0</v>
      </c>
      <c r="G197" s="1">
        <f ca="1">'Salary and Rating'!L197</f>
        <v>0</v>
      </c>
      <c r="H197" s="1">
        <f ca="1">'Salary and Rating'!M197</f>
        <v>0</v>
      </c>
      <c r="I197" s="13">
        <f>IF('2012-2013'!E196=0,0,'2012-2013'!C196)</f>
        <v>0</v>
      </c>
      <c r="J197" s="13">
        <f>IF('2013-2014'!E196=0,0,'2012-2013'!AF196)</f>
        <v>0</v>
      </c>
      <c r="K197" s="13">
        <f>IF('2014-2015'!E196=0,0,'2013-2014'!AF196)</f>
        <v>0</v>
      </c>
      <c r="L197" s="13">
        <f ca="1">IF('2014-2015'!G196=0,0,'2014-2015'!AF196)</f>
        <v>0</v>
      </c>
      <c r="M197" s="13">
        <f>IF('2012-2013'!E196=0,0,'2012-2013'!C196)</f>
        <v>0</v>
      </c>
      <c r="N197" s="13">
        <f>IF('2013-2014'!E196=0,0,'2012-2013'!AG196)</f>
        <v>0</v>
      </c>
      <c r="O197" s="13">
        <f>IF('2014-2015'!E196=0,0,'2013-2014'!AG196)</f>
        <v>0</v>
      </c>
      <c r="P197" s="13">
        <f ca="1">IF('2014-2015'!G196=0,0,'2014-2015'!AG196)</f>
        <v>0</v>
      </c>
    </row>
    <row r="198" spans="1:16" x14ac:dyDescent="0.25">
      <c r="A198" s="1">
        <f>'Salary and Rating'!A198</f>
        <v>0</v>
      </c>
      <c r="B198" s="5">
        <f>'Salary and Rating'!B198</f>
        <v>0</v>
      </c>
      <c r="C198" s="5">
        <f>'Salary and Rating'!E198</f>
        <v>0</v>
      </c>
      <c r="D198" s="5">
        <f ca="1">'Salary and Rating'!F198</f>
        <v>0</v>
      </c>
      <c r="E198" s="5">
        <f ca="1">'Salary and Rating'!G198</f>
        <v>0</v>
      </c>
      <c r="F198" s="1">
        <f>'Salary and Rating'!K198</f>
        <v>0</v>
      </c>
      <c r="G198" s="1">
        <f ca="1">'Salary and Rating'!L198</f>
        <v>0</v>
      </c>
      <c r="H198" s="1">
        <f ca="1">'Salary and Rating'!M198</f>
        <v>0</v>
      </c>
      <c r="I198" s="13">
        <f>IF('2012-2013'!E197=0,0,'2012-2013'!C197)</f>
        <v>0</v>
      </c>
      <c r="J198" s="13">
        <f>IF('2013-2014'!E197=0,0,'2012-2013'!AF197)</f>
        <v>0</v>
      </c>
      <c r="K198" s="13">
        <f>IF('2014-2015'!E197=0,0,'2013-2014'!AF197)</f>
        <v>0</v>
      </c>
      <c r="L198" s="13">
        <f ca="1">IF('2014-2015'!G197=0,0,'2014-2015'!AF197)</f>
        <v>0</v>
      </c>
      <c r="M198" s="13">
        <f>IF('2012-2013'!E197=0,0,'2012-2013'!C197)</f>
        <v>0</v>
      </c>
      <c r="N198" s="13">
        <f>IF('2013-2014'!E197=0,0,'2012-2013'!AG197)</f>
        <v>0</v>
      </c>
      <c r="O198" s="13">
        <f>IF('2014-2015'!E197=0,0,'2013-2014'!AG197)</f>
        <v>0</v>
      </c>
      <c r="P198" s="13">
        <f ca="1">IF('2014-2015'!G197=0,0,'2014-2015'!AG197)</f>
        <v>0</v>
      </c>
    </row>
    <row r="199" spans="1:16" x14ac:dyDescent="0.25">
      <c r="A199" s="1">
        <f>'Salary and Rating'!A199</f>
        <v>0</v>
      </c>
      <c r="B199" s="5">
        <f>'Salary and Rating'!B199</f>
        <v>0</v>
      </c>
      <c r="C199" s="5">
        <f>'Salary and Rating'!E199</f>
        <v>0</v>
      </c>
      <c r="D199" s="5">
        <f ca="1">'Salary and Rating'!F199</f>
        <v>0</v>
      </c>
      <c r="E199" s="5">
        <f ca="1">'Salary and Rating'!G199</f>
        <v>0</v>
      </c>
      <c r="F199" s="1">
        <f>'Salary and Rating'!K199</f>
        <v>0</v>
      </c>
      <c r="G199" s="1">
        <f ca="1">'Salary and Rating'!L199</f>
        <v>0</v>
      </c>
      <c r="H199" s="1">
        <f ca="1">'Salary and Rating'!M199</f>
        <v>0</v>
      </c>
      <c r="I199" s="13">
        <f>IF('2012-2013'!E198=0,0,'2012-2013'!C198)</f>
        <v>0</v>
      </c>
      <c r="J199" s="13">
        <f>IF('2013-2014'!E198=0,0,'2012-2013'!AF198)</f>
        <v>0</v>
      </c>
      <c r="K199" s="13">
        <f>IF('2014-2015'!E198=0,0,'2013-2014'!AF198)</f>
        <v>0</v>
      </c>
      <c r="L199" s="13">
        <f ca="1">IF('2014-2015'!G198=0,0,'2014-2015'!AF198)</f>
        <v>0</v>
      </c>
      <c r="M199" s="13">
        <f>IF('2012-2013'!E198=0,0,'2012-2013'!C198)</f>
        <v>0</v>
      </c>
      <c r="N199" s="13">
        <f>IF('2013-2014'!E198=0,0,'2012-2013'!AG198)</f>
        <v>0</v>
      </c>
      <c r="O199" s="13">
        <f>IF('2014-2015'!E198=0,0,'2013-2014'!AG198)</f>
        <v>0</v>
      </c>
      <c r="P199" s="13">
        <f ca="1">IF('2014-2015'!G198=0,0,'2014-2015'!AG198)</f>
        <v>0</v>
      </c>
    </row>
    <row r="200" spans="1:16" x14ac:dyDescent="0.25">
      <c r="A200" s="1">
        <f>'Salary and Rating'!A200</f>
        <v>0</v>
      </c>
      <c r="B200" s="5">
        <f>'Salary and Rating'!B200</f>
        <v>0</v>
      </c>
      <c r="C200" s="5">
        <f>'Salary and Rating'!E200</f>
        <v>0</v>
      </c>
      <c r="D200" s="5">
        <f ca="1">'Salary and Rating'!F200</f>
        <v>0</v>
      </c>
      <c r="E200" s="5">
        <f ca="1">'Salary and Rating'!G200</f>
        <v>0</v>
      </c>
      <c r="F200" s="1">
        <f>'Salary and Rating'!K200</f>
        <v>0</v>
      </c>
      <c r="G200" s="1">
        <f ca="1">'Salary and Rating'!L200</f>
        <v>0</v>
      </c>
      <c r="H200" s="1">
        <f ca="1">'Salary and Rating'!M200</f>
        <v>0</v>
      </c>
      <c r="I200" s="13">
        <f>IF('2012-2013'!E199=0,0,'2012-2013'!C199)</f>
        <v>0</v>
      </c>
      <c r="J200" s="13">
        <f>IF('2013-2014'!E199=0,0,'2012-2013'!AF199)</f>
        <v>0</v>
      </c>
      <c r="K200" s="13">
        <f>IF('2014-2015'!E199=0,0,'2013-2014'!AF199)</f>
        <v>0</v>
      </c>
      <c r="L200" s="13">
        <f ca="1">IF('2014-2015'!G199=0,0,'2014-2015'!AF199)</f>
        <v>0</v>
      </c>
      <c r="M200" s="13">
        <f>IF('2012-2013'!E199=0,0,'2012-2013'!C199)</f>
        <v>0</v>
      </c>
      <c r="N200" s="13">
        <f>IF('2013-2014'!E199=0,0,'2012-2013'!AG199)</f>
        <v>0</v>
      </c>
      <c r="O200" s="13">
        <f>IF('2014-2015'!E199=0,0,'2013-2014'!AG199)</f>
        <v>0</v>
      </c>
      <c r="P200" s="13">
        <f ca="1">IF('2014-2015'!G199=0,0,'2014-2015'!AG199)</f>
        <v>0</v>
      </c>
    </row>
    <row r="201" spans="1:16" x14ac:dyDescent="0.25">
      <c r="A201" s="1">
        <f>'Salary and Rating'!A201</f>
        <v>0</v>
      </c>
      <c r="B201" s="5">
        <f>'Salary and Rating'!B201</f>
        <v>0</v>
      </c>
      <c r="C201" s="5">
        <f>'Salary and Rating'!E201</f>
        <v>0</v>
      </c>
      <c r="D201" s="5">
        <f ca="1">'Salary and Rating'!F201</f>
        <v>0</v>
      </c>
      <c r="E201" s="5">
        <f ca="1">'Salary and Rating'!G201</f>
        <v>0</v>
      </c>
      <c r="F201" s="1">
        <f>'Salary and Rating'!K201</f>
        <v>0</v>
      </c>
      <c r="G201" s="1">
        <f ca="1">'Salary and Rating'!L201</f>
        <v>0</v>
      </c>
      <c r="H201" s="1">
        <f ca="1">'Salary and Rating'!M201</f>
        <v>0</v>
      </c>
      <c r="I201" s="13">
        <f>IF('2012-2013'!E200=0,0,'2012-2013'!C200)</f>
        <v>0</v>
      </c>
      <c r="J201" s="13">
        <f>IF('2013-2014'!E200=0,0,'2012-2013'!AF200)</f>
        <v>0</v>
      </c>
      <c r="K201" s="13">
        <f>IF('2014-2015'!E200=0,0,'2013-2014'!AF200)</f>
        <v>0</v>
      </c>
      <c r="L201" s="13">
        <f ca="1">IF('2014-2015'!G200=0,0,'2014-2015'!AF200)</f>
        <v>0</v>
      </c>
      <c r="M201" s="13">
        <f>IF('2012-2013'!E200=0,0,'2012-2013'!C200)</f>
        <v>0</v>
      </c>
      <c r="N201" s="13">
        <f>IF('2013-2014'!E200=0,0,'2012-2013'!AG200)</f>
        <v>0</v>
      </c>
      <c r="O201" s="13">
        <f>IF('2014-2015'!E200=0,0,'2013-2014'!AG200)</f>
        <v>0</v>
      </c>
      <c r="P201" s="13">
        <f ca="1">IF('2014-2015'!G200=0,0,'2014-2015'!AG200)</f>
        <v>0</v>
      </c>
    </row>
    <row r="202" spans="1:16" x14ac:dyDescent="0.25">
      <c r="A202" s="1">
        <f>'Salary and Rating'!A202</f>
        <v>0</v>
      </c>
      <c r="B202" s="5">
        <f>'Salary and Rating'!B202</f>
        <v>0</v>
      </c>
      <c r="C202" s="5">
        <f>'Salary and Rating'!E202</f>
        <v>0</v>
      </c>
      <c r="D202" s="5">
        <f ca="1">'Salary and Rating'!F202</f>
        <v>0</v>
      </c>
      <c r="E202" s="5">
        <f ca="1">'Salary and Rating'!G202</f>
        <v>0</v>
      </c>
      <c r="F202" s="1">
        <f>'Salary and Rating'!K202</f>
        <v>0</v>
      </c>
      <c r="G202" s="1">
        <f ca="1">'Salary and Rating'!L202</f>
        <v>0</v>
      </c>
      <c r="H202" s="1">
        <f ca="1">'Salary and Rating'!M202</f>
        <v>0</v>
      </c>
      <c r="I202" s="13">
        <f>IF('2012-2013'!E201=0,0,'2012-2013'!C201)</f>
        <v>0</v>
      </c>
      <c r="J202" s="13">
        <f>IF('2013-2014'!E201=0,0,'2012-2013'!AF201)</f>
        <v>0</v>
      </c>
      <c r="K202" s="13">
        <f>IF('2014-2015'!E201=0,0,'2013-2014'!AF201)</f>
        <v>0</v>
      </c>
      <c r="L202" s="13">
        <f ca="1">IF('2014-2015'!G201=0,0,'2014-2015'!AF201)</f>
        <v>0</v>
      </c>
      <c r="M202" s="13">
        <f>IF('2012-2013'!E201=0,0,'2012-2013'!C201)</f>
        <v>0</v>
      </c>
      <c r="N202" s="13">
        <f>IF('2013-2014'!E201=0,0,'2012-2013'!AG201)</f>
        <v>0</v>
      </c>
      <c r="O202" s="13">
        <f>IF('2014-2015'!E201=0,0,'2013-2014'!AG201)</f>
        <v>0</v>
      </c>
      <c r="P202" s="13">
        <f ca="1">IF('2014-2015'!G201=0,0,'2014-2015'!AG201)</f>
        <v>0</v>
      </c>
    </row>
    <row r="203" spans="1:16" x14ac:dyDescent="0.25">
      <c r="A203" s="1">
        <f>'Salary and Rating'!A203</f>
        <v>0</v>
      </c>
      <c r="B203" s="5">
        <f>'Salary and Rating'!B203</f>
        <v>0</v>
      </c>
      <c r="C203" s="5">
        <f>'Salary and Rating'!E203</f>
        <v>0</v>
      </c>
      <c r="D203" s="5">
        <f ca="1">'Salary and Rating'!F203</f>
        <v>0</v>
      </c>
      <c r="E203" s="5">
        <f ca="1">'Salary and Rating'!G203</f>
        <v>0</v>
      </c>
      <c r="F203" s="1">
        <f>'Salary and Rating'!K203</f>
        <v>0</v>
      </c>
      <c r="G203" s="1">
        <f ca="1">'Salary and Rating'!L203</f>
        <v>0</v>
      </c>
      <c r="H203" s="1">
        <f ca="1">'Salary and Rating'!M203</f>
        <v>0</v>
      </c>
      <c r="I203" s="13">
        <f>IF('2012-2013'!E202=0,0,'2012-2013'!C202)</f>
        <v>0</v>
      </c>
      <c r="J203" s="13">
        <f>IF('2013-2014'!E202=0,0,'2012-2013'!AF202)</f>
        <v>0</v>
      </c>
      <c r="K203" s="13">
        <f>IF('2014-2015'!E202=0,0,'2013-2014'!AF202)</f>
        <v>0</v>
      </c>
      <c r="L203" s="13">
        <f ca="1">IF('2014-2015'!G202=0,0,'2014-2015'!AF202)</f>
        <v>0</v>
      </c>
      <c r="M203" s="13">
        <f>IF('2012-2013'!E202=0,0,'2012-2013'!C202)</f>
        <v>0</v>
      </c>
      <c r="N203" s="13">
        <f>IF('2013-2014'!E202=0,0,'2012-2013'!AG202)</f>
        <v>0</v>
      </c>
      <c r="O203" s="13">
        <f>IF('2014-2015'!E202=0,0,'2013-2014'!AG202)</f>
        <v>0</v>
      </c>
      <c r="P203" s="13">
        <f ca="1">IF('2014-2015'!G202=0,0,'2014-2015'!AG202)</f>
        <v>0</v>
      </c>
    </row>
    <row r="204" spans="1:16" x14ac:dyDescent="0.25">
      <c r="A204" s="1">
        <f>'Salary and Rating'!A204</f>
        <v>0</v>
      </c>
      <c r="B204" s="5">
        <f>'Salary and Rating'!B204</f>
        <v>0</v>
      </c>
      <c r="C204" s="5">
        <f>'Salary and Rating'!E204</f>
        <v>0</v>
      </c>
      <c r="D204" s="5">
        <f ca="1">'Salary and Rating'!F204</f>
        <v>0</v>
      </c>
      <c r="E204" s="5">
        <f ca="1">'Salary and Rating'!G204</f>
        <v>0</v>
      </c>
      <c r="F204" s="1">
        <f>'Salary and Rating'!K204</f>
        <v>0</v>
      </c>
      <c r="G204" s="1">
        <f ca="1">'Salary and Rating'!L204</f>
        <v>0</v>
      </c>
      <c r="H204" s="1">
        <f ca="1">'Salary and Rating'!M204</f>
        <v>0</v>
      </c>
      <c r="I204" s="13">
        <f>IF('2012-2013'!E203=0,0,'2012-2013'!C203)</f>
        <v>0</v>
      </c>
      <c r="J204" s="13">
        <f>IF('2013-2014'!E203=0,0,'2012-2013'!AF203)</f>
        <v>0</v>
      </c>
      <c r="K204" s="13">
        <f>IF('2014-2015'!E203=0,0,'2013-2014'!AF203)</f>
        <v>0</v>
      </c>
      <c r="L204" s="13">
        <f ca="1">IF('2014-2015'!G203=0,0,'2014-2015'!AF203)</f>
        <v>0</v>
      </c>
      <c r="M204" s="13">
        <f>IF('2012-2013'!E203=0,0,'2012-2013'!C203)</f>
        <v>0</v>
      </c>
      <c r="N204" s="13">
        <f>IF('2013-2014'!E203=0,0,'2012-2013'!AG203)</f>
        <v>0</v>
      </c>
      <c r="O204" s="13">
        <f>IF('2014-2015'!E203=0,0,'2013-2014'!AG203)</f>
        <v>0</v>
      </c>
      <c r="P204" s="13">
        <f ca="1">IF('2014-2015'!G203=0,0,'2014-2015'!AG203)</f>
        <v>0</v>
      </c>
    </row>
    <row r="205" spans="1:16" x14ac:dyDescent="0.25">
      <c r="A205" s="1">
        <f>'Salary and Rating'!A205</f>
        <v>0</v>
      </c>
      <c r="B205" s="5">
        <f>'Salary and Rating'!B205</f>
        <v>0</v>
      </c>
      <c r="C205" s="5">
        <f>'Salary and Rating'!E205</f>
        <v>0</v>
      </c>
      <c r="D205" s="5">
        <f ca="1">'Salary and Rating'!F205</f>
        <v>0</v>
      </c>
      <c r="E205" s="5">
        <f ca="1">'Salary and Rating'!G205</f>
        <v>0</v>
      </c>
      <c r="F205" s="1">
        <f>'Salary and Rating'!K205</f>
        <v>0</v>
      </c>
      <c r="G205" s="1">
        <f ca="1">'Salary and Rating'!L205</f>
        <v>0</v>
      </c>
      <c r="H205" s="1">
        <f ca="1">'Salary and Rating'!M205</f>
        <v>0</v>
      </c>
      <c r="I205" s="13">
        <f>IF('2012-2013'!E204=0,0,'2012-2013'!C204)</f>
        <v>0</v>
      </c>
      <c r="J205" s="13">
        <f>IF('2013-2014'!E204=0,0,'2012-2013'!AF204)</f>
        <v>0</v>
      </c>
      <c r="K205" s="13">
        <f>IF('2014-2015'!E204=0,0,'2013-2014'!AF204)</f>
        <v>0</v>
      </c>
      <c r="L205" s="13">
        <f ca="1">IF('2014-2015'!G204=0,0,'2014-2015'!AF204)</f>
        <v>0</v>
      </c>
      <c r="M205" s="13">
        <f>IF('2012-2013'!E204=0,0,'2012-2013'!C204)</f>
        <v>0</v>
      </c>
      <c r="N205" s="13">
        <f>IF('2013-2014'!E204=0,0,'2012-2013'!AG204)</f>
        <v>0</v>
      </c>
      <c r="O205" s="13">
        <f>IF('2014-2015'!E204=0,0,'2013-2014'!AG204)</f>
        <v>0</v>
      </c>
      <c r="P205" s="13">
        <f ca="1">IF('2014-2015'!G204=0,0,'2014-2015'!AG204)</f>
        <v>0</v>
      </c>
    </row>
    <row r="206" spans="1:16" x14ac:dyDescent="0.25">
      <c r="A206" s="1">
        <f>'Salary and Rating'!A206</f>
        <v>0</v>
      </c>
      <c r="B206" s="5">
        <f>'Salary and Rating'!B206</f>
        <v>0</v>
      </c>
      <c r="C206" s="5">
        <f>'Salary and Rating'!E206</f>
        <v>0</v>
      </c>
      <c r="D206" s="5">
        <f ca="1">'Salary and Rating'!F206</f>
        <v>0</v>
      </c>
      <c r="E206" s="5">
        <f ca="1">'Salary and Rating'!G206</f>
        <v>0</v>
      </c>
      <c r="F206" s="1">
        <f>'Salary and Rating'!K206</f>
        <v>0</v>
      </c>
      <c r="G206" s="1">
        <f ca="1">'Salary and Rating'!L206</f>
        <v>0</v>
      </c>
      <c r="H206" s="1">
        <f ca="1">'Salary and Rating'!M206</f>
        <v>0</v>
      </c>
      <c r="I206" s="13">
        <f>IF('2012-2013'!E205=0,0,'2012-2013'!C205)</f>
        <v>0</v>
      </c>
      <c r="J206" s="13">
        <f>IF('2013-2014'!E205=0,0,'2012-2013'!AF205)</f>
        <v>0</v>
      </c>
      <c r="K206" s="13">
        <f>IF('2014-2015'!E205=0,0,'2013-2014'!AF205)</f>
        <v>0</v>
      </c>
      <c r="L206" s="13">
        <f ca="1">IF('2014-2015'!G205=0,0,'2014-2015'!AF205)</f>
        <v>0</v>
      </c>
      <c r="M206" s="13">
        <f>IF('2012-2013'!E205=0,0,'2012-2013'!C205)</f>
        <v>0</v>
      </c>
      <c r="N206" s="13">
        <f>IF('2013-2014'!E205=0,0,'2012-2013'!AG205)</f>
        <v>0</v>
      </c>
      <c r="O206" s="13">
        <f>IF('2014-2015'!E205=0,0,'2013-2014'!AG205)</f>
        <v>0</v>
      </c>
      <c r="P206" s="13">
        <f ca="1">IF('2014-2015'!G205=0,0,'2014-2015'!AG205)</f>
        <v>0</v>
      </c>
    </row>
    <row r="207" spans="1:16" x14ac:dyDescent="0.25">
      <c r="A207" s="1">
        <f>'Salary and Rating'!A207</f>
        <v>0</v>
      </c>
      <c r="B207" s="5">
        <f>'Salary and Rating'!B207</f>
        <v>0</v>
      </c>
      <c r="C207" s="5">
        <f>'Salary and Rating'!E207</f>
        <v>0</v>
      </c>
      <c r="D207" s="5">
        <f ca="1">'Salary and Rating'!F207</f>
        <v>0</v>
      </c>
      <c r="E207" s="5">
        <f ca="1">'Salary and Rating'!G207</f>
        <v>0</v>
      </c>
      <c r="F207" s="1">
        <f>'Salary and Rating'!K207</f>
        <v>0</v>
      </c>
      <c r="G207" s="1">
        <f ca="1">'Salary and Rating'!L207</f>
        <v>0</v>
      </c>
      <c r="H207" s="1">
        <f ca="1">'Salary and Rating'!M207</f>
        <v>0</v>
      </c>
      <c r="I207" s="13">
        <f>IF('2012-2013'!E206=0,0,'2012-2013'!C206)</f>
        <v>0</v>
      </c>
      <c r="J207" s="13">
        <f>IF('2013-2014'!E206=0,0,'2012-2013'!AF206)</f>
        <v>0</v>
      </c>
      <c r="K207" s="13">
        <f>IF('2014-2015'!E206=0,0,'2013-2014'!AF206)</f>
        <v>0</v>
      </c>
      <c r="L207" s="13">
        <f ca="1">IF('2014-2015'!G206=0,0,'2014-2015'!AF206)</f>
        <v>0</v>
      </c>
      <c r="M207" s="13">
        <f>IF('2012-2013'!E206=0,0,'2012-2013'!C206)</f>
        <v>0</v>
      </c>
      <c r="N207" s="13">
        <f>IF('2013-2014'!E206=0,0,'2012-2013'!AG206)</f>
        <v>0</v>
      </c>
      <c r="O207" s="13">
        <f>IF('2014-2015'!E206=0,0,'2013-2014'!AG206)</f>
        <v>0</v>
      </c>
      <c r="P207" s="13">
        <f ca="1">IF('2014-2015'!G206=0,0,'2014-2015'!AG206)</f>
        <v>0</v>
      </c>
    </row>
    <row r="208" spans="1:16" x14ac:dyDescent="0.25">
      <c r="A208" s="1">
        <f>'Salary and Rating'!A208</f>
        <v>0</v>
      </c>
      <c r="B208" s="5">
        <f>'Salary and Rating'!B208</f>
        <v>0</v>
      </c>
      <c r="C208" s="5">
        <f>'Salary and Rating'!E208</f>
        <v>0</v>
      </c>
      <c r="D208" s="5">
        <f ca="1">'Salary and Rating'!F208</f>
        <v>0</v>
      </c>
      <c r="E208" s="5">
        <f ca="1">'Salary and Rating'!G208</f>
        <v>0</v>
      </c>
      <c r="F208" s="1">
        <f>'Salary and Rating'!K208</f>
        <v>0</v>
      </c>
      <c r="G208" s="1">
        <f ca="1">'Salary and Rating'!L208</f>
        <v>0</v>
      </c>
      <c r="H208" s="1">
        <f ca="1">'Salary and Rating'!M208</f>
        <v>0</v>
      </c>
      <c r="I208" s="13">
        <f>IF('2012-2013'!E207=0,0,'2012-2013'!C207)</f>
        <v>0</v>
      </c>
      <c r="J208" s="13">
        <f>IF('2013-2014'!E207=0,0,'2012-2013'!AF207)</f>
        <v>0</v>
      </c>
      <c r="K208" s="13">
        <f>IF('2014-2015'!E207=0,0,'2013-2014'!AF207)</f>
        <v>0</v>
      </c>
      <c r="L208" s="13">
        <f ca="1">IF('2014-2015'!G207=0,0,'2014-2015'!AF207)</f>
        <v>0</v>
      </c>
      <c r="M208" s="13">
        <f>IF('2012-2013'!E207=0,0,'2012-2013'!C207)</f>
        <v>0</v>
      </c>
      <c r="N208" s="13">
        <f>IF('2013-2014'!E207=0,0,'2012-2013'!AG207)</f>
        <v>0</v>
      </c>
      <c r="O208" s="13">
        <f>IF('2014-2015'!E207=0,0,'2013-2014'!AG207)</f>
        <v>0</v>
      </c>
      <c r="P208" s="13">
        <f ca="1">IF('2014-2015'!G207=0,0,'2014-2015'!AG207)</f>
        <v>0</v>
      </c>
    </row>
    <row r="209" spans="1:16" x14ac:dyDescent="0.25">
      <c r="A209" s="1">
        <f>'Salary and Rating'!A209</f>
        <v>0</v>
      </c>
      <c r="B209" s="5">
        <f>'Salary and Rating'!B209</f>
        <v>0</v>
      </c>
      <c r="C209" s="5">
        <f>'Salary and Rating'!E209</f>
        <v>0</v>
      </c>
      <c r="D209" s="5">
        <f ca="1">'Salary and Rating'!F209</f>
        <v>0</v>
      </c>
      <c r="E209" s="5">
        <f ca="1">'Salary and Rating'!G209</f>
        <v>0</v>
      </c>
      <c r="F209" s="1">
        <f>'Salary and Rating'!K209</f>
        <v>0</v>
      </c>
      <c r="G209" s="1">
        <f ca="1">'Salary and Rating'!L209</f>
        <v>0</v>
      </c>
      <c r="H209" s="1">
        <f ca="1">'Salary and Rating'!M209</f>
        <v>0</v>
      </c>
      <c r="I209" s="13">
        <f>IF('2012-2013'!E208=0,0,'2012-2013'!C208)</f>
        <v>0</v>
      </c>
      <c r="J209" s="13">
        <f>IF('2013-2014'!E208=0,0,'2012-2013'!AF208)</f>
        <v>0</v>
      </c>
      <c r="K209" s="13">
        <f>IF('2014-2015'!E208=0,0,'2013-2014'!AF208)</f>
        <v>0</v>
      </c>
      <c r="L209" s="13">
        <f ca="1">IF('2014-2015'!G208=0,0,'2014-2015'!AF208)</f>
        <v>0</v>
      </c>
      <c r="M209" s="13">
        <f>IF('2012-2013'!E208=0,0,'2012-2013'!C208)</f>
        <v>0</v>
      </c>
      <c r="N209" s="13">
        <f>IF('2013-2014'!E208=0,0,'2012-2013'!AG208)</f>
        <v>0</v>
      </c>
      <c r="O209" s="13">
        <f>IF('2014-2015'!E208=0,0,'2013-2014'!AG208)</f>
        <v>0</v>
      </c>
      <c r="P209" s="13">
        <f ca="1">IF('2014-2015'!G208=0,0,'2014-2015'!AG208)</f>
        <v>0</v>
      </c>
    </row>
    <row r="210" spans="1:16" x14ac:dyDescent="0.25">
      <c r="A210" s="1">
        <f>'Salary and Rating'!A210</f>
        <v>0</v>
      </c>
      <c r="B210" s="5">
        <f>'Salary and Rating'!B210</f>
        <v>0</v>
      </c>
      <c r="C210" s="5">
        <f>'Salary and Rating'!E210</f>
        <v>0</v>
      </c>
      <c r="D210" s="5">
        <f ca="1">'Salary and Rating'!F210</f>
        <v>0</v>
      </c>
      <c r="E210" s="5">
        <f ca="1">'Salary and Rating'!G210</f>
        <v>0</v>
      </c>
      <c r="F210" s="1">
        <f>'Salary and Rating'!K210</f>
        <v>0</v>
      </c>
      <c r="G210" s="1">
        <f ca="1">'Salary and Rating'!L210</f>
        <v>0</v>
      </c>
      <c r="H210" s="1">
        <f ca="1">'Salary and Rating'!M210</f>
        <v>0</v>
      </c>
      <c r="I210" s="13">
        <f>IF('2012-2013'!E209=0,0,'2012-2013'!C209)</f>
        <v>0</v>
      </c>
      <c r="J210" s="13">
        <f>IF('2013-2014'!E209=0,0,'2012-2013'!AF209)</f>
        <v>0</v>
      </c>
      <c r="K210" s="13">
        <f>IF('2014-2015'!E209=0,0,'2013-2014'!AF209)</f>
        <v>0</v>
      </c>
      <c r="L210" s="13">
        <f ca="1">IF('2014-2015'!G209=0,0,'2014-2015'!AF209)</f>
        <v>0</v>
      </c>
      <c r="M210" s="13">
        <f>IF('2012-2013'!E209=0,0,'2012-2013'!C209)</f>
        <v>0</v>
      </c>
      <c r="N210" s="13">
        <f>IF('2013-2014'!E209=0,0,'2012-2013'!AG209)</f>
        <v>0</v>
      </c>
      <c r="O210" s="13">
        <f>IF('2014-2015'!E209=0,0,'2013-2014'!AG209)</f>
        <v>0</v>
      </c>
      <c r="P210" s="13">
        <f ca="1">IF('2014-2015'!G209=0,0,'2014-2015'!AG209)</f>
        <v>0</v>
      </c>
    </row>
    <row r="211" spans="1:16" x14ac:dyDescent="0.25">
      <c r="A211" s="1">
        <f>'Salary and Rating'!A211</f>
        <v>0</v>
      </c>
      <c r="B211" s="5">
        <f>'Salary and Rating'!B211</f>
        <v>0</v>
      </c>
      <c r="C211" s="5">
        <f>'Salary and Rating'!E211</f>
        <v>0</v>
      </c>
      <c r="D211" s="5">
        <f ca="1">'Salary and Rating'!F211</f>
        <v>0</v>
      </c>
      <c r="E211" s="5">
        <f ca="1">'Salary and Rating'!G211</f>
        <v>0</v>
      </c>
      <c r="F211" s="1">
        <f>'Salary and Rating'!K211</f>
        <v>0</v>
      </c>
      <c r="G211" s="1">
        <f ca="1">'Salary and Rating'!L211</f>
        <v>0</v>
      </c>
      <c r="H211" s="1">
        <f ca="1">'Salary and Rating'!M211</f>
        <v>0</v>
      </c>
      <c r="I211" s="13">
        <f>IF('2012-2013'!E210=0,0,'2012-2013'!C210)</f>
        <v>0</v>
      </c>
      <c r="J211" s="13">
        <f>IF('2013-2014'!E210=0,0,'2012-2013'!AF210)</f>
        <v>0</v>
      </c>
      <c r="K211" s="13">
        <f>IF('2014-2015'!E210=0,0,'2013-2014'!AF210)</f>
        <v>0</v>
      </c>
      <c r="L211" s="13">
        <f ca="1">IF('2014-2015'!G210=0,0,'2014-2015'!AF210)</f>
        <v>0</v>
      </c>
      <c r="M211" s="13">
        <f>IF('2012-2013'!E210=0,0,'2012-2013'!C210)</f>
        <v>0</v>
      </c>
      <c r="N211" s="13">
        <f>IF('2013-2014'!E210=0,0,'2012-2013'!AG210)</f>
        <v>0</v>
      </c>
      <c r="O211" s="13">
        <f>IF('2014-2015'!E210=0,0,'2013-2014'!AG210)</f>
        <v>0</v>
      </c>
      <c r="P211" s="13">
        <f ca="1">IF('2014-2015'!G210=0,0,'2014-2015'!AG210)</f>
        <v>0</v>
      </c>
    </row>
    <row r="212" spans="1:16" x14ac:dyDescent="0.25">
      <c r="A212" s="1">
        <f>'Salary and Rating'!A212</f>
        <v>0</v>
      </c>
      <c r="B212" s="5">
        <f>'Salary and Rating'!B212</f>
        <v>0</v>
      </c>
      <c r="C212" s="5">
        <f>'Salary and Rating'!E212</f>
        <v>0</v>
      </c>
      <c r="D212" s="5">
        <f ca="1">'Salary and Rating'!F212</f>
        <v>0</v>
      </c>
      <c r="E212" s="5">
        <f ca="1">'Salary and Rating'!G212</f>
        <v>0</v>
      </c>
      <c r="F212" s="1">
        <f>'Salary and Rating'!K212</f>
        <v>0</v>
      </c>
      <c r="G212" s="1">
        <f ca="1">'Salary and Rating'!L212</f>
        <v>0</v>
      </c>
      <c r="H212" s="1">
        <f ca="1">'Salary and Rating'!M212</f>
        <v>0</v>
      </c>
      <c r="I212" s="13">
        <f>IF('2012-2013'!E211=0,0,'2012-2013'!C211)</f>
        <v>0</v>
      </c>
      <c r="J212" s="13">
        <f>IF('2013-2014'!E211=0,0,'2012-2013'!AF211)</f>
        <v>0</v>
      </c>
      <c r="K212" s="13">
        <f>IF('2014-2015'!E211=0,0,'2013-2014'!AF211)</f>
        <v>0</v>
      </c>
      <c r="L212" s="13">
        <f ca="1">IF('2014-2015'!G211=0,0,'2014-2015'!AF211)</f>
        <v>0</v>
      </c>
      <c r="M212" s="13">
        <f>IF('2012-2013'!E211=0,0,'2012-2013'!C211)</f>
        <v>0</v>
      </c>
      <c r="N212" s="13">
        <f>IF('2013-2014'!E211=0,0,'2012-2013'!AG211)</f>
        <v>0</v>
      </c>
      <c r="O212" s="13">
        <f>IF('2014-2015'!E211=0,0,'2013-2014'!AG211)</f>
        <v>0</v>
      </c>
      <c r="P212" s="13">
        <f ca="1">IF('2014-2015'!G211=0,0,'2014-2015'!AG211)</f>
        <v>0</v>
      </c>
    </row>
    <row r="213" spans="1:16" x14ac:dyDescent="0.25">
      <c r="A213" s="1">
        <f>'Salary and Rating'!A213</f>
        <v>0</v>
      </c>
      <c r="B213" s="5">
        <f>'Salary and Rating'!B213</f>
        <v>0</v>
      </c>
      <c r="C213" s="5">
        <f>'Salary and Rating'!E213</f>
        <v>0</v>
      </c>
      <c r="D213" s="5">
        <f ca="1">'Salary and Rating'!F213</f>
        <v>0</v>
      </c>
      <c r="E213" s="5">
        <f ca="1">'Salary and Rating'!G213</f>
        <v>0</v>
      </c>
      <c r="F213" s="1">
        <f>'Salary and Rating'!K213</f>
        <v>0</v>
      </c>
      <c r="G213" s="1">
        <f ca="1">'Salary and Rating'!L213</f>
        <v>0</v>
      </c>
      <c r="H213" s="1">
        <f ca="1">'Salary and Rating'!M213</f>
        <v>0</v>
      </c>
      <c r="I213" s="13">
        <f>IF('2012-2013'!E212=0,0,'2012-2013'!C212)</f>
        <v>0</v>
      </c>
      <c r="J213" s="13">
        <f>IF('2013-2014'!E212=0,0,'2012-2013'!AF212)</f>
        <v>0</v>
      </c>
      <c r="K213" s="13">
        <f>IF('2014-2015'!E212=0,0,'2013-2014'!AF212)</f>
        <v>0</v>
      </c>
      <c r="L213" s="13">
        <f ca="1">IF('2014-2015'!G212=0,0,'2014-2015'!AF212)</f>
        <v>0</v>
      </c>
      <c r="M213" s="13">
        <f>IF('2012-2013'!E212=0,0,'2012-2013'!C212)</f>
        <v>0</v>
      </c>
      <c r="N213" s="13">
        <f>IF('2013-2014'!E212=0,0,'2012-2013'!AG212)</f>
        <v>0</v>
      </c>
      <c r="O213" s="13">
        <f>IF('2014-2015'!E212=0,0,'2013-2014'!AG212)</f>
        <v>0</v>
      </c>
      <c r="P213" s="13">
        <f ca="1">IF('2014-2015'!G212=0,0,'2014-2015'!AG212)</f>
        <v>0</v>
      </c>
    </row>
    <row r="214" spans="1:16" x14ac:dyDescent="0.25">
      <c r="A214" s="1">
        <f>'Salary and Rating'!A214</f>
        <v>0</v>
      </c>
      <c r="B214" s="5">
        <f>'Salary and Rating'!B214</f>
        <v>0</v>
      </c>
      <c r="C214" s="5">
        <f>'Salary and Rating'!E214</f>
        <v>0</v>
      </c>
      <c r="D214" s="5">
        <f ca="1">'Salary and Rating'!F214</f>
        <v>0</v>
      </c>
      <c r="E214" s="5">
        <f ca="1">'Salary and Rating'!G214</f>
        <v>0</v>
      </c>
      <c r="F214" s="1">
        <f>'Salary and Rating'!K214</f>
        <v>0</v>
      </c>
      <c r="G214" s="1">
        <f ca="1">'Salary and Rating'!L214</f>
        <v>0</v>
      </c>
      <c r="H214" s="1">
        <f ca="1">'Salary and Rating'!M214</f>
        <v>0</v>
      </c>
      <c r="I214" s="13">
        <f>IF('2012-2013'!E213=0,0,'2012-2013'!C213)</f>
        <v>0</v>
      </c>
      <c r="J214" s="13">
        <f>IF('2013-2014'!E213=0,0,'2012-2013'!AF213)</f>
        <v>0</v>
      </c>
      <c r="K214" s="13">
        <f>IF('2014-2015'!E213=0,0,'2013-2014'!AF213)</f>
        <v>0</v>
      </c>
      <c r="L214" s="13">
        <f ca="1">IF('2014-2015'!G213=0,0,'2014-2015'!AF213)</f>
        <v>0</v>
      </c>
      <c r="M214" s="13">
        <f>IF('2012-2013'!E213=0,0,'2012-2013'!C213)</f>
        <v>0</v>
      </c>
      <c r="N214" s="13">
        <f>IF('2013-2014'!E213=0,0,'2012-2013'!AG213)</f>
        <v>0</v>
      </c>
      <c r="O214" s="13">
        <f>IF('2014-2015'!E213=0,0,'2013-2014'!AG213)</f>
        <v>0</v>
      </c>
      <c r="P214" s="13">
        <f ca="1">IF('2014-2015'!G213=0,0,'2014-2015'!AG213)</f>
        <v>0</v>
      </c>
    </row>
    <row r="215" spans="1:16" x14ac:dyDescent="0.25">
      <c r="A215" s="1">
        <f>'Salary and Rating'!A215</f>
        <v>0</v>
      </c>
      <c r="B215" s="5">
        <f>'Salary and Rating'!B215</f>
        <v>0</v>
      </c>
      <c r="C215" s="5">
        <f>'Salary and Rating'!E215</f>
        <v>0</v>
      </c>
      <c r="D215" s="5">
        <f ca="1">'Salary and Rating'!F215</f>
        <v>0</v>
      </c>
      <c r="E215" s="5">
        <f ca="1">'Salary and Rating'!G215</f>
        <v>0</v>
      </c>
      <c r="F215" s="1">
        <f>'Salary and Rating'!K215</f>
        <v>0</v>
      </c>
      <c r="G215" s="1">
        <f ca="1">'Salary and Rating'!L215</f>
        <v>0</v>
      </c>
      <c r="H215" s="1">
        <f ca="1">'Salary and Rating'!M215</f>
        <v>0</v>
      </c>
      <c r="I215" s="13">
        <f>IF('2012-2013'!E214=0,0,'2012-2013'!C214)</f>
        <v>0</v>
      </c>
      <c r="J215" s="13">
        <f>IF('2013-2014'!E214=0,0,'2012-2013'!AF214)</f>
        <v>0</v>
      </c>
      <c r="K215" s="13">
        <f>IF('2014-2015'!E214=0,0,'2013-2014'!AF214)</f>
        <v>0</v>
      </c>
      <c r="L215" s="13">
        <f ca="1">IF('2014-2015'!G214=0,0,'2014-2015'!AF214)</f>
        <v>0</v>
      </c>
      <c r="M215" s="13">
        <f>IF('2012-2013'!E214=0,0,'2012-2013'!C214)</f>
        <v>0</v>
      </c>
      <c r="N215" s="13">
        <f>IF('2013-2014'!E214=0,0,'2012-2013'!AG214)</f>
        <v>0</v>
      </c>
      <c r="O215" s="13">
        <f>IF('2014-2015'!E214=0,0,'2013-2014'!AG214)</f>
        <v>0</v>
      </c>
      <c r="P215" s="13">
        <f ca="1">IF('2014-2015'!G214=0,0,'2014-2015'!AG214)</f>
        <v>0</v>
      </c>
    </row>
    <row r="216" spans="1:16" x14ac:dyDescent="0.25">
      <c r="A216" s="1">
        <f>'Salary and Rating'!A216</f>
        <v>0</v>
      </c>
      <c r="B216" s="5">
        <f>'Salary and Rating'!B216</f>
        <v>0</v>
      </c>
      <c r="C216" s="5">
        <f>'Salary and Rating'!E216</f>
        <v>0</v>
      </c>
      <c r="D216" s="5">
        <f ca="1">'Salary and Rating'!F216</f>
        <v>0</v>
      </c>
      <c r="E216" s="5">
        <f ca="1">'Salary and Rating'!G216</f>
        <v>0</v>
      </c>
      <c r="F216" s="1">
        <f>'Salary and Rating'!K216</f>
        <v>0</v>
      </c>
      <c r="G216" s="1">
        <f ca="1">'Salary and Rating'!L216</f>
        <v>0</v>
      </c>
      <c r="H216" s="1">
        <f ca="1">'Salary and Rating'!M216</f>
        <v>0</v>
      </c>
      <c r="I216" s="13">
        <f>IF('2012-2013'!E215=0,0,'2012-2013'!C215)</f>
        <v>0</v>
      </c>
      <c r="J216" s="13">
        <f>IF('2013-2014'!E215=0,0,'2012-2013'!AF215)</f>
        <v>0</v>
      </c>
      <c r="K216" s="13">
        <f>IF('2014-2015'!E215=0,0,'2013-2014'!AF215)</f>
        <v>0</v>
      </c>
      <c r="L216" s="13">
        <f ca="1">IF('2014-2015'!G215=0,0,'2014-2015'!AF215)</f>
        <v>0</v>
      </c>
      <c r="M216" s="13">
        <f>IF('2012-2013'!E215=0,0,'2012-2013'!C215)</f>
        <v>0</v>
      </c>
      <c r="N216" s="13">
        <f>IF('2013-2014'!E215=0,0,'2012-2013'!AG215)</f>
        <v>0</v>
      </c>
      <c r="O216" s="13">
        <f>IF('2014-2015'!E215=0,0,'2013-2014'!AG215)</f>
        <v>0</v>
      </c>
      <c r="P216" s="13">
        <f ca="1">IF('2014-2015'!G215=0,0,'2014-2015'!AG215)</f>
        <v>0</v>
      </c>
    </row>
    <row r="217" spans="1:16" x14ac:dyDescent="0.25">
      <c r="A217" s="1">
        <f>'Salary and Rating'!A217</f>
        <v>0</v>
      </c>
      <c r="B217" s="5">
        <f>'Salary and Rating'!B217</f>
        <v>0</v>
      </c>
      <c r="C217" s="5">
        <f>'Salary and Rating'!E217</f>
        <v>0</v>
      </c>
      <c r="D217" s="5">
        <f ca="1">'Salary and Rating'!F217</f>
        <v>0</v>
      </c>
      <c r="E217" s="5">
        <f ca="1">'Salary and Rating'!G217</f>
        <v>0</v>
      </c>
      <c r="F217" s="1">
        <f>'Salary and Rating'!K217</f>
        <v>0</v>
      </c>
      <c r="G217" s="1">
        <f ca="1">'Salary and Rating'!L217</f>
        <v>0</v>
      </c>
      <c r="H217" s="1">
        <f ca="1">'Salary and Rating'!M217</f>
        <v>0</v>
      </c>
      <c r="I217" s="13">
        <f>IF('2012-2013'!E216=0,0,'2012-2013'!C216)</f>
        <v>0</v>
      </c>
      <c r="J217" s="13">
        <f>IF('2013-2014'!E216=0,0,'2012-2013'!AF216)</f>
        <v>0</v>
      </c>
      <c r="K217" s="13">
        <f>IF('2014-2015'!E216=0,0,'2013-2014'!AF216)</f>
        <v>0</v>
      </c>
      <c r="L217" s="13">
        <f ca="1">IF('2014-2015'!G216=0,0,'2014-2015'!AF216)</f>
        <v>0</v>
      </c>
      <c r="M217" s="13">
        <f>IF('2012-2013'!E216=0,0,'2012-2013'!C216)</f>
        <v>0</v>
      </c>
      <c r="N217" s="13">
        <f>IF('2013-2014'!E216=0,0,'2012-2013'!AG216)</f>
        <v>0</v>
      </c>
      <c r="O217" s="13">
        <f>IF('2014-2015'!E216=0,0,'2013-2014'!AG216)</f>
        <v>0</v>
      </c>
      <c r="P217" s="13">
        <f ca="1">IF('2014-2015'!G216=0,0,'2014-2015'!AG216)</f>
        <v>0</v>
      </c>
    </row>
    <row r="218" spans="1:16" x14ac:dyDescent="0.25">
      <c r="A218" s="1">
        <f>'Salary and Rating'!A218</f>
        <v>0</v>
      </c>
      <c r="B218" s="5">
        <f>'Salary and Rating'!B218</f>
        <v>0</v>
      </c>
      <c r="C218" s="5">
        <f>'Salary and Rating'!E218</f>
        <v>0</v>
      </c>
      <c r="D218" s="5">
        <f ca="1">'Salary and Rating'!F218</f>
        <v>0</v>
      </c>
      <c r="E218" s="5">
        <f ca="1">'Salary and Rating'!G218</f>
        <v>0</v>
      </c>
      <c r="F218" s="1">
        <f>'Salary and Rating'!K218</f>
        <v>0</v>
      </c>
      <c r="G218" s="1">
        <f ca="1">'Salary and Rating'!L218</f>
        <v>0</v>
      </c>
      <c r="H218" s="1">
        <f ca="1">'Salary and Rating'!M218</f>
        <v>0</v>
      </c>
      <c r="I218" s="13">
        <f>IF('2012-2013'!E217=0,0,'2012-2013'!C217)</f>
        <v>0</v>
      </c>
      <c r="J218" s="13">
        <f>IF('2013-2014'!E217=0,0,'2012-2013'!AF217)</f>
        <v>0</v>
      </c>
      <c r="K218" s="13">
        <f>IF('2014-2015'!E217=0,0,'2013-2014'!AF217)</f>
        <v>0</v>
      </c>
      <c r="L218" s="13">
        <f ca="1">IF('2014-2015'!G217=0,0,'2014-2015'!AF217)</f>
        <v>0</v>
      </c>
      <c r="M218" s="13">
        <f>IF('2012-2013'!E217=0,0,'2012-2013'!C217)</f>
        <v>0</v>
      </c>
      <c r="N218" s="13">
        <f>IF('2013-2014'!E217=0,0,'2012-2013'!AG217)</f>
        <v>0</v>
      </c>
      <c r="O218" s="13">
        <f>IF('2014-2015'!E217=0,0,'2013-2014'!AG217)</f>
        <v>0</v>
      </c>
      <c r="P218" s="13">
        <f ca="1">IF('2014-2015'!G217=0,0,'2014-2015'!AG217)</f>
        <v>0</v>
      </c>
    </row>
    <row r="219" spans="1:16" x14ac:dyDescent="0.25">
      <c r="A219" s="1">
        <f>'Salary and Rating'!A219</f>
        <v>0</v>
      </c>
      <c r="B219" s="5">
        <f>'Salary and Rating'!B219</f>
        <v>0</v>
      </c>
      <c r="C219" s="5">
        <f>'Salary and Rating'!E219</f>
        <v>0</v>
      </c>
      <c r="D219" s="5">
        <f ca="1">'Salary and Rating'!F219</f>
        <v>0</v>
      </c>
      <c r="E219" s="5">
        <f ca="1">'Salary and Rating'!G219</f>
        <v>0</v>
      </c>
      <c r="F219" s="1">
        <f>'Salary and Rating'!K219</f>
        <v>0</v>
      </c>
      <c r="G219" s="1">
        <f ca="1">'Salary and Rating'!L219</f>
        <v>0</v>
      </c>
      <c r="H219" s="1">
        <f ca="1">'Salary and Rating'!M219</f>
        <v>0</v>
      </c>
      <c r="I219" s="13">
        <f>IF('2012-2013'!E218=0,0,'2012-2013'!C218)</f>
        <v>0</v>
      </c>
      <c r="J219" s="13">
        <f>IF('2013-2014'!E218=0,0,'2012-2013'!AF218)</f>
        <v>0</v>
      </c>
      <c r="K219" s="13">
        <f>IF('2014-2015'!E218=0,0,'2013-2014'!AF218)</f>
        <v>0</v>
      </c>
      <c r="L219" s="13">
        <f ca="1">IF('2014-2015'!G218=0,0,'2014-2015'!AF218)</f>
        <v>0</v>
      </c>
      <c r="M219" s="13">
        <f>IF('2012-2013'!E218=0,0,'2012-2013'!C218)</f>
        <v>0</v>
      </c>
      <c r="N219" s="13">
        <f>IF('2013-2014'!E218=0,0,'2012-2013'!AG218)</f>
        <v>0</v>
      </c>
      <c r="O219" s="13">
        <f>IF('2014-2015'!E218=0,0,'2013-2014'!AG218)</f>
        <v>0</v>
      </c>
      <c r="P219" s="13">
        <f ca="1">IF('2014-2015'!G218=0,0,'2014-2015'!AG218)</f>
        <v>0</v>
      </c>
    </row>
    <row r="220" spans="1:16" x14ac:dyDescent="0.25">
      <c r="A220" s="1">
        <f>'Salary and Rating'!A220</f>
        <v>0</v>
      </c>
      <c r="B220" s="5">
        <f>'Salary and Rating'!B220</f>
        <v>0</v>
      </c>
      <c r="C220" s="5">
        <f>'Salary and Rating'!E220</f>
        <v>0</v>
      </c>
      <c r="D220" s="5">
        <f ca="1">'Salary and Rating'!F220</f>
        <v>0</v>
      </c>
      <c r="E220" s="5">
        <f ca="1">'Salary and Rating'!G220</f>
        <v>0</v>
      </c>
      <c r="F220" s="1">
        <f>'Salary and Rating'!K220</f>
        <v>0</v>
      </c>
      <c r="G220" s="1">
        <f ca="1">'Salary and Rating'!L220</f>
        <v>0</v>
      </c>
      <c r="H220" s="1">
        <f ca="1">'Salary and Rating'!M220</f>
        <v>0</v>
      </c>
      <c r="I220" s="13">
        <f>IF('2012-2013'!E219=0,0,'2012-2013'!C219)</f>
        <v>0</v>
      </c>
      <c r="J220" s="13">
        <f>IF('2013-2014'!E219=0,0,'2012-2013'!AF219)</f>
        <v>0</v>
      </c>
      <c r="K220" s="13">
        <f>IF('2014-2015'!E219=0,0,'2013-2014'!AF219)</f>
        <v>0</v>
      </c>
      <c r="L220" s="13">
        <f ca="1">IF('2014-2015'!G219=0,0,'2014-2015'!AF219)</f>
        <v>0</v>
      </c>
      <c r="M220" s="13">
        <f>IF('2012-2013'!E219=0,0,'2012-2013'!C219)</f>
        <v>0</v>
      </c>
      <c r="N220" s="13">
        <f>IF('2013-2014'!E219=0,0,'2012-2013'!AG219)</f>
        <v>0</v>
      </c>
      <c r="O220" s="13">
        <f>IF('2014-2015'!E219=0,0,'2013-2014'!AG219)</f>
        <v>0</v>
      </c>
      <c r="P220" s="13">
        <f ca="1">IF('2014-2015'!G219=0,0,'2014-2015'!AG219)</f>
        <v>0</v>
      </c>
    </row>
    <row r="221" spans="1:16" x14ac:dyDescent="0.25">
      <c r="A221" s="1">
        <f>'Salary and Rating'!A221</f>
        <v>0</v>
      </c>
      <c r="B221" s="5">
        <f>'Salary and Rating'!B221</f>
        <v>0</v>
      </c>
      <c r="C221" s="5">
        <f>'Salary and Rating'!E221</f>
        <v>0</v>
      </c>
      <c r="D221" s="5">
        <f ca="1">'Salary and Rating'!F221</f>
        <v>0</v>
      </c>
      <c r="E221" s="5">
        <f ca="1">'Salary and Rating'!G221</f>
        <v>0</v>
      </c>
      <c r="F221" s="1">
        <f>'Salary and Rating'!K221</f>
        <v>0</v>
      </c>
      <c r="G221" s="1">
        <f ca="1">'Salary and Rating'!L221</f>
        <v>0</v>
      </c>
      <c r="H221" s="1">
        <f ca="1">'Salary and Rating'!M221</f>
        <v>0</v>
      </c>
      <c r="I221" s="13">
        <f>IF('2012-2013'!E220=0,0,'2012-2013'!C220)</f>
        <v>0</v>
      </c>
      <c r="J221" s="13">
        <f>IF('2013-2014'!E220=0,0,'2012-2013'!AF220)</f>
        <v>0</v>
      </c>
      <c r="K221" s="13">
        <f>IF('2014-2015'!E220=0,0,'2013-2014'!AF220)</f>
        <v>0</v>
      </c>
      <c r="L221" s="13">
        <f ca="1">IF('2014-2015'!G220=0,0,'2014-2015'!AF220)</f>
        <v>0</v>
      </c>
      <c r="M221" s="13">
        <f>IF('2012-2013'!E220=0,0,'2012-2013'!C220)</f>
        <v>0</v>
      </c>
      <c r="N221" s="13">
        <f>IF('2013-2014'!E220=0,0,'2012-2013'!AG220)</f>
        <v>0</v>
      </c>
      <c r="O221" s="13">
        <f>IF('2014-2015'!E220=0,0,'2013-2014'!AG220)</f>
        <v>0</v>
      </c>
      <c r="P221" s="13">
        <f ca="1">IF('2014-2015'!G220=0,0,'2014-2015'!AG220)</f>
        <v>0</v>
      </c>
    </row>
    <row r="222" spans="1:16" x14ac:dyDescent="0.25">
      <c r="A222" s="1">
        <f>'Salary and Rating'!A222</f>
        <v>0</v>
      </c>
      <c r="B222" s="5">
        <f>'Salary and Rating'!B222</f>
        <v>0</v>
      </c>
      <c r="C222" s="5">
        <f>'Salary and Rating'!E222</f>
        <v>0</v>
      </c>
      <c r="D222" s="5">
        <f ca="1">'Salary and Rating'!F222</f>
        <v>0</v>
      </c>
      <c r="E222" s="5">
        <f ca="1">'Salary and Rating'!G222</f>
        <v>0</v>
      </c>
      <c r="F222" s="1">
        <f>'Salary and Rating'!K222</f>
        <v>0</v>
      </c>
      <c r="G222" s="1">
        <f ca="1">'Salary and Rating'!L222</f>
        <v>0</v>
      </c>
      <c r="H222" s="1">
        <f ca="1">'Salary and Rating'!M222</f>
        <v>0</v>
      </c>
      <c r="I222" s="13">
        <f>IF('2012-2013'!E221=0,0,'2012-2013'!C221)</f>
        <v>0</v>
      </c>
      <c r="J222" s="13">
        <f>IF('2013-2014'!E221=0,0,'2012-2013'!AF221)</f>
        <v>0</v>
      </c>
      <c r="K222" s="13">
        <f>IF('2014-2015'!E221=0,0,'2013-2014'!AF221)</f>
        <v>0</v>
      </c>
      <c r="L222" s="13">
        <f ca="1">IF('2014-2015'!G221=0,0,'2014-2015'!AF221)</f>
        <v>0</v>
      </c>
      <c r="M222" s="13">
        <f>IF('2012-2013'!E221=0,0,'2012-2013'!C221)</f>
        <v>0</v>
      </c>
      <c r="N222" s="13">
        <f>IF('2013-2014'!E221=0,0,'2012-2013'!AG221)</f>
        <v>0</v>
      </c>
      <c r="O222" s="13">
        <f>IF('2014-2015'!E221=0,0,'2013-2014'!AG221)</f>
        <v>0</v>
      </c>
      <c r="P222" s="13">
        <f ca="1">IF('2014-2015'!G221=0,0,'2014-2015'!AG221)</f>
        <v>0</v>
      </c>
    </row>
    <row r="223" spans="1:16" x14ac:dyDescent="0.25">
      <c r="A223" s="1">
        <f>'Salary and Rating'!A223</f>
        <v>0</v>
      </c>
      <c r="B223" s="5">
        <f>'Salary and Rating'!B223</f>
        <v>0</v>
      </c>
      <c r="C223" s="5">
        <f>'Salary and Rating'!E223</f>
        <v>0</v>
      </c>
      <c r="D223" s="5">
        <f ca="1">'Salary and Rating'!F223</f>
        <v>0</v>
      </c>
      <c r="E223" s="5">
        <f ca="1">'Salary and Rating'!G223</f>
        <v>0</v>
      </c>
      <c r="F223" s="1">
        <f>'Salary and Rating'!K223</f>
        <v>0</v>
      </c>
      <c r="G223" s="1">
        <f ca="1">'Salary and Rating'!L223</f>
        <v>0</v>
      </c>
      <c r="H223" s="1">
        <f ca="1">'Salary and Rating'!M223</f>
        <v>0</v>
      </c>
      <c r="I223" s="13">
        <f>IF('2012-2013'!E222=0,0,'2012-2013'!C222)</f>
        <v>0</v>
      </c>
      <c r="J223" s="13">
        <f>IF('2013-2014'!E222=0,0,'2012-2013'!AF222)</f>
        <v>0</v>
      </c>
      <c r="K223" s="13">
        <f>IF('2014-2015'!E222=0,0,'2013-2014'!AF222)</f>
        <v>0</v>
      </c>
      <c r="L223" s="13">
        <f ca="1">IF('2014-2015'!G222=0,0,'2014-2015'!AF222)</f>
        <v>0</v>
      </c>
      <c r="M223" s="13">
        <f>IF('2012-2013'!E222=0,0,'2012-2013'!C222)</f>
        <v>0</v>
      </c>
      <c r="N223" s="13">
        <f>IF('2013-2014'!E222=0,0,'2012-2013'!AG222)</f>
        <v>0</v>
      </c>
      <c r="O223" s="13">
        <f>IF('2014-2015'!E222=0,0,'2013-2014'!AG222)</f>
        <v>0</v>
      </c>
      <c r="P223" s="13">
        <f ca="1">IF('2014-2015'!G222=0,0,'2014-2015'!AG222)</f>
        <v>0</v>
      </c>
    </row>
    <row r="224" spans="1:16" x14ac:dyDescent="0.25">
      <c r="A224" s="1">
        <f>'Salary and Rating'!A224</f>
        <v>0</v>
      </c>
      <c r="B224" s="5">
        <f>'Salary and Rating'!B224</f>
        <v>0</v>
      </c>
      <c r="C224" s="5">
        <f>'Salary and Rating'!E224</f>
        <v>0</v>
      </c>
      <c r="D224" s="5">
        <f ca="1">'Salary and Rating'!F224</f>
        <v>0</v>
      </c>
      <c r="E224" s="5">
        <f ca="1">'Salary and Rating'!G224</f>
        <v>0</v>
      </c>
      <c r="F224" s="1">
        <f>'Salary and Rating'!K224</f>
        <v>0</v>
      </c>
      <c r="G224" s="1">
        <f ca="1">'Salary and Rating'!L224</f>
        <v>0</v>
      </c>
      <c r="H224" s="1">
        <f ca="1">'Salary and Rating'!M224</f>
        <v>0</v>
      </c>
      <c r="I224" s="13">
        <f>IF('2012-2013'!E223=0,0,'2012-2013'!C223)</f>
        <v>0</v>
      </c>
      <c r="J224" s="13">
        <f>IF('2013-2014'!E223=0,0,'2012-2013'!AF223)</f>
        <v>0</v>
      </c>
      <c r="K224" s="13">
        <f>IF('2014-2015'!E223=0,0,'2013-2014'!AF223)</f>
        <v>0</v>
      </c>
      <c r="L224" s="13">
        <f ca="1">IF('2014-2015'!G223=0,0,'2014-2015'!AF223)</f>
        <v>0</v>
      </c>
      <c r="M224" s="13">
        <f>IF('2012-2013'!E223=0,0,'2012-2013'!C223)</f>
        <v>0</v>
      </c>
      <c r="N224" s="13">
        <f>IF('2013-2014'!E223=0,0,'2012-2013'!AG223)</f>
        <v>0</v>
      </c>
      <c r="O224" s="13">
        <f>IF('2014-2015'!E223=0,0,'2013-2014'!AG223)</f>
        <v>0</v>
      </c>
      <c r="P224" s="13">
        <f ca="1">IF('2014-2015'!G223=0,0,'2014-2015'!AG223)</f>
        <v>0</v>
      </c>
    </row>
    <row r="225" spans="1:16" x14ac:dyDescent="0.25">
      <c r="A225" s="1">
        <f>'Salary and Rating'!A225</f>
        <v>0</v>
      </c>
      <c r="B225" s="5">
        <f>'Salary and Rating'!B225</f>
        <v>0</v>
      </c>
      <c r="C225" s="5">
        <f>'Salary and Rating'!E225</f>
        <v>0</v>
      </c>
      <c r="D225" s="5">
        <f ca="1">'Salary and Rating'!F225</f>
        <v>0</v>
      </c>
      <c r="E225" s="5">
        <f ca="1">'Salary and Rating'!G225</f>
        <v>0</v>
      </c>
      <c r="F225" s="1">
        <f>'Salary and Rating'!K225</f>
        <v>0</v>
      </c>
      <c r="G225" s="1">
        <f ca="1">'Salary and Rating'!L225</f>
        <v>0</v>
      </c>
      <c r="H225" s="1">
        <f ca="1">'Salary and Rating'!M225</f>
        <v>0</v>
      </c>
      <c r="I225" s="13">
        <f>IF('2012-2013'!E224=0,0,'2012-2013'!C224)</f>
        <v>0</v>
      </c>
      <c r="J225" s="13">
        <f>IF('2013-2014'!E224=0,0,'2012-2013'!AF224)</f>
        <v>0</v>
      </c>
      <c r="K225" s="13">
        <f>IF('2014-2015'!E224=0,0,'2013-2014'!AF224)</f>
        <v>0</v>
      </c>
      <c r="L225" s="13">
        <f ca="1">IF('2014-2015'!G224=0,0,'2014-2015'!AF224)</f>
        <v>0</v>
      </c>
      <c r="M225" s="13">
        <f>IF('2012-2013'!E224=0,0,'2012-2013'!C224)</f>
        <v>0</v>
      </c>
      <c r="N225" s="13">
        <f>IF('2013-2014'!E224=0,0,'2012-2013'!AG224)</f>
        <v>0</v>
      </c>
      <c r="O225" s="13">
        <f>IF('2014-2015'!E224=0,0,'2013-2014'!AG224)</f>
        <v>0</v>
      </c>
      <c r="P225" s="13">
        <f ca="1">IF('2014-2015'!G224=0,0,'2014-2015'!AG224)</f>
        <v>0</v>
      </c>
    </row>
    <row r="226" spans="1:16" x14ac:dyDescent="0.25">
      <c r="A226" s="1">
        <f>'Salary and Rating'!A226</f>
        <v>0</v>
      </c>
      <c r="B226" s="5">
        <f>'Salary and Rating'!B226</f>
        <v>0</v>
      </c>
      <c r="C226" s="5">
        <f>'Salary and Rating'!E226</f>
        <v>0</v>
      </c>
      <c r="D226" s="5">
        <f ca="1">'Salary and Rating'!F226</f>
        <v>0</v>
      </c>
      <c r="E226" s="5">
        <f ca="1">'Salary and Rating'!G226</f>
        <v>0</v>
      </c>
      <c r="F226" s="1">
        <f>'Salary and Rating'!K226</f>
        <v>0</v>
      </c>
      <c r="G226" s="1">
        <f ca="1">'Salary and Rating'!L226</f>
        <v>0</v>
      </c>
      <c r="H226" s="1">
        <f ca="1">'Salary and Rating'!M226</f>
        <v>0</v>
      </c>
      <c r="I226" s="13">
        <f>IF('2012-2013'!E225=0,0,'2012-2013'!C225)</f>
        <v>0</v>
      </c>
      <c r="J226" s="13">
        <f>IF('2013-2014'!E225=0,0,'2012-2013'!AF225)</f>
        <v>0</v>
      </c>
      <c r="K226" s="13">
        <f>IF('2014-2015'!E225=0,0,'2013-2014'!AF225)</f>
        <v>0</v>
      </c>
      <c r="L226" s="13">
        <f ca="1">IF('2014-2015'!G225=0,0,'2014-2015'!AF225)</f>
        <v>0</v>
      </c>
      <c r="M226" s="13">
        <f>IF('2012-2013'!E225=0,0,'2012-2013'!C225)</f>
        <v>0</v>
      </c>
      <c r="N226" s="13">
        <f>IF('2013-2014'!E225=0,0,'2012-2013'!AG225)</f>
        <v>0</v>
      </c>
      <c r="O226" s="13">
        <f>IF('2014-2015'!E225=0,0,'2013-2014'!AG225)</f>
        <v>0</v>
      </c>
      <c r="P226" s="13">
        <f ca="1">IF('2014-2015'!G225=0,0,'2014-2015'!AG225)</f>
        <v>0</v>
      </c>
    </row>
    <row r="227" spans="1:16" x14ac:dyDescent="0.25">
      <c r="A227" s="1">
        <f>'Salary and Rating'!A227</f>
        <v>0</v>
      </c>
      <c r="B227" s="5">
        <f>'Salary and Rating'!B227</f>
        <v>0</v>
      </c>
      <c r="C227" s="5">
        <f>'Salary and Rating'!E227</f>
        <v>0</v>
      </c>
      <c r="D227" s="5">
        <f ca="1">'Salary and Rating'!F227</f>
        <v>0</v>
      </c>
      <c r="E227" s="5">
        <f ca="1">'Salary and Rating'!G227</f>
        <v>0</v>
      </c>
      <c r="F227" s="1">
        <f>'Salary and Rating'!K227</f>
        <v>0</v>
      </c>
      <c r="G227" s="1">
        <f ca="1">'Salary and Rating'!L227</f>
        <v>0</v>
      </c>
      <c r="H227" s="1">
        <f ca="1">'Salary and Rating'!M227</f>
        <v>0</v>
      </c>
      <c r="I227" s="13">
        <f>IF('2012-2013'!E226=0,0,'2012-2013'!C226)</f>
        <v>0</v>
      </c>
      <c r="J227" s="13">
        <f>IF('2013-2014'!E226=0,0,'2012-2013'!AF226)</f>
        <v>0</v>
      </c>
      <c r="K227" s="13">
        <f>IF('2014-2015'!E226=0,0,'2013-2014'!AF226)</f>
        <v>0</v>
      </c>
      <c r="L227" s="13">
        <f ca="1">IF('2014-2015'!G226=0,0,'2014-2015'!AF226)</f>
        <v>0</v>
      </c>
      <c r="M227" s="13">
        <f>IF('2012-2013'!E226=0,0,'2012-2013'!C226)</f>
        <v>0</v>
      </c>
      <c r="N227" s="13">
        <f>IF('2013-2014'!E226=0,0,'2012-2013'!AG226)</f>
        <v>0</v>
      </c>
      <c r="O227" s="13">
        <f>IF('2014-2015'!E226=0,0,'2013-2014'!AG226)</f>
        <v>0</v>
      </c>
      <c r="P227" s="13">
        <f ca="1">IF('2014-2015'!G226=0,0,'2014-2015'!AG226)</f>
        <v>0</v>
      </c>
    </row>
    <row r="228" spans="1:16" x14ac:dyDescent="0.25">
      <c r="A228" s="1">
        <f>'Salary and Rating'!A228</f>
        <v>0</v>
      </c>
      <c r="B228" s="5">
        <f>'Salary and Rating'!B228</f>
        <v>0</v>
      </c>
      <c r="C228" s="5">
        <f>'Salary and Rating'!E228</f>
        <v>0</v>
      </c>
      <c r="D228" s="5">
        <f ca="1">'Salary and Rating'!F228</f>
        <v>0</v>
      </c>
      <c r="E228" s="5">
        <f ca="1">'Salary and Rating'!G228</f>
        <v>0</v>
      </c>
      <c r="F228" s="1">
        <f>'Salary and Rating'!K228</f>
        <v>0</v>
      </c>
      <c r="G228" s="1">
        <f ca="1">'Salary and Rating'!L228</f>
        <v>0</v>
      </c>
      <c r="H228" s="1">
        <f ca="1">'Salary and Rating'!M228</f>
        <v>0</v>
      </c>
      <c r="I228" s="13">
        <f>IF('2012-2013'!E227=0,0,'2012-2013'!C227)</f>
        <v>0</v>
      </c>
      <c r="J228" s="13">
        <f>IF('2013-2014'!E227=0,0,'2012-2013'!AF227)</f>
        <v>0</v>
      </c>
      <c r="K228" s="13">
        <f>IF('2014-2015'!E227=0,0,'2013-2014'!AF227)</f>
        <v>0</v>
      </c>
      <c r="L228" s="13">
        <f ca="1">IF('2014-2015'!G227=0,0,'2014-2015'!AF227)</f>
        <v>0</v>
      </c>
      <c r="M228" s="13">
        <f>IF('2012-2013'!E227=0,0,'2012-2013'!C227)</f>
        <v>0</v>
      </c>
      <c r="N228" s="13">
        <f>IF('2013-2014'!E227=0,0,'2012-2013'!AG227)</f>
        <v>0</v>
      </c>
      <c r="O228" s="13">
        <f>IF('2014-2015'!E227=0,0,'2013-2014'!AG227)</f>
        <v>0</v>
      </c>
      <c r="P228" s="13">
        <f ca="1">IF('2014-2015'!G227=0,0,'2014-2015'!AG227)</f>
        <v>0</v>
      </c>
    </row>
    <row r="229" spans="1:16" x14ac:dyDescent="0.25">
      <c r="A229" s="1">
        <f>'Salary and Rating'!A229</f>
        <v>0</v>
      </c>
      <c r="B229" s="5">
        <f>'Salary and Rating'!B229</f>
        <v>0</v>
      </c>
      <c r="C229" s="5">
        <f>'Salary and Rating'!E229</f>
        <v>0</v>
      </c>
      <c r="D229" s="5">
        <f ca="1">'Salary and Rating'!F229</f>
        <v>0</v>
      </c>
      <c r="E229" s="5">
        <f ca="1">'Salary and Rating'!G229</f>
        <v>0</v>
      </c>
      <c r="F229" s="1">
        <f>'Salary and Rating'!K229</f>
        <v>0</v>
      </c>
      <c r="G229" s="1">
        <f ca="1">'Salary and Rating'!L229</f>
        <v>0</v>
      </c>
      <c r="H229" s="1">
        <f ca="1">'Salary and Rating'!M229</f>
        <v>0</v>
      </c>
      <c r="I229" s="13">
        <f>IF('2012-2013'!E228=0,0,'2012-2013'!C228)</f>
        <v>0</v>
      </c>
      <c r="J229" s="13">
        <f>IF('2013-2014'!E228=0,0,'2012-2013'!AF228)</f>
        <v>0</v>
      </c>
      <c r="K229" s="13">
        <f>IF('2014-2015'!E228=0,0,'2013-2014'!AF228)</f>
        <v>0</v>
      </c>
      <c r="L229" s="13">
        <f ca="1">IF('2014-2015'!G228=0,0,'2014-2015'!AF228)</f>
        <v>0</v>
      </c>
      <c r="M229" s="13">
        <f>IF('2012-2013'!E228=0,0,'2012-2013'!C228)</f>
        <v>0</v>
      </c>
      <c r="N229" s="13">
        <f>IF('2013-2014'!E228=0,0,'2012-2013'!AG228)</f>
        <v>0</v>
      </c>
      <c r="O229" s="13">
        <f>IF('2014-2015'!E228=0,0,'2013-2014'!AG228)</f>
        <v>0</v>
      </c>
      <c r="P229" s="13">
        <f ca="1">IF('2014-2015'!G228=0,0,'2014-2015'!AG228)</f>
        <v>0</v>
      </c>
    </row>
    <row r="230" spans="1:16" x14ac:dyDescent="0.25">
      <c r="A230" s="1">
        <f>'Salary and Rating'!A230</f>
        <v>0</v>
      </c>
      <c r="B230" s="5">
        <f>'Salary and Rating'!B230</f>
        <v>0</v>
      </c>
      <c r="C230" s="5">
        <f>'Salary and Rating'!E230</f>
        <v>0</v>
      </c>
      <c r="D230" s="5">
        <f ca="1">'Salary and Rating'!F230</f>
        <v>0</v>
      </c>
      <c r="E230" s="5">
        <f ca="1">'Salary and Rating'!G230</f>
        <v>0</v>
      </c>
      <c r="F230" s="1">
        <f>'Salary and Rating'!K230</f>
        <v>0</v>
      </c>
      <c r="G230" s="1">
        <f ca="1">'Salary and Rating'!L230</f>
        <v>0</v>
      </c>
      <c r="H230" s="1">
        <f ca="1">'Salary and Rating'!M230</f>
        <v>0</v>
      </c>
      <c r="I230" s="13">
        <f>IF('2012-2013'!E229=0,0,'2012-2013'!C229)</f>
        <v>0</v>
      </c>
      <c r="J230" s="13">
        <f>IF('2013-2014'!E229=0,0,'2012-2013'!AF229)</f>
        <v>0</v>
      </c>
      <c r="K230" s="13">
        <f>IF('2014-2015'!E229=0,0,'2013-2014'!AF229)</f>
        <v>0</v>
      </c>
      <c r="L230" s="13">
        <f ca="1">IF('2014-2015'!G229=0,0,'2014-2015'!AF229)</f>
        <v>0</v>
      </c>
      <c r="M230" s="13">
        <f>IF('2012-2013'!E229=0,0,'2012-2013'!C229)</f>
        <v>0</v>
      </c>
      <c r="N230" s="13">
        <f>IF('2013-2014'!E229=0,0,'2012-2013'!AG229)</f>
        <v>0</v>
      </c>
      <c r="O230" s="13">
        <f>IF('2014-2015'!E229=0,0,'2013-2014'!AG229)</f>
        <v>0</v>
      </c>
      <c r="P230" s="13">
        <f ca="1">IF('2014-2015'!G229=0,0,'2014-2015'!AG229)</f>
        <v>0</v>
      </c>
    </row>
    <row r="231" spans="1:16" x14ac:dyDescent="0.25">
      <c r="A231" s="1">
        <f>'Salary and Rating'!A231</f>
        <v>0</v>
      </c>
      <c r="B231" s="5">
        <f>'Salary and Rating'!B231</f>
        <v>0</v>
      </c>
      <c r="C231" s="5">
        <f>'Salary and Rating'!E231</f>
        <v>0</v>
      </c>
      <c r="D231" s="5">
        <f ca="1">'Salary and Rating'!F231</f>
        <v>0</v>
      </c>
      <c r="E231" s="5">
        <f ca="1">'Salary and Rating'!G231</f>
        <v>0</v>
      </c>
      <c r="F231" s="1">
        <f>'Salary and Rating'!K231</f>
        <v>0</v>
      </c>
      <c r="G231" s="1">
        <f ca="1">'Salary and Rating'!L231</f>
        <v>0</v>
      </c>
      <c r="H231" s="1">
        <f ca="1">'Salary and Rating'!M231</f>
        <v>0</v>
      </c>
      <c r="I231" s="13">
        <f>IF('2012-2013'!E230=0,0,'2012-2013'!C230)</f>
        <v>0</v>
      </c>
      <c r="J231" s="13">
        <f>IF('2013-2014'!E230=0,0,'2012-2013'!AF230)</f>
        <v>0</v>
      </c>
      <c r="K231" s="13">
        <f>IF('2014-2015'!E230=0,0,'2013-2014'!AF230)</f>
        <v>0</v>
      </c>
      <c r="L231" s="13">
        <f ca="1">IF('2014-2015'!G230=0,0,'2014-2015'!AF230)</f>
        <v>0</v>
      </c>
      <c r="M231" s="13">
        <f>IF('2012-2013'!E230=0,0,'2012-2013'!C230)</f>
        <v>0</v>
      </c>
      <c r="N231" s="13">
        <f>IF('2013-2014'!E230=0,0,'2012-2013'!AG230)</f>
        <v>0</v>
      </c>
      <c r="O231" s="13">
        <f>IF('2014-2015'!E230=0,0,'2013-2014'!AG230)</f>
        <v>0</v>
      </c>
      <c r="P231" s="13">
        <f ca="1">IF('2014-2015'!G230=0,0,'2014-2015'!AG230)</f>
        <v>0</v>
      </c>
    </row>
    <row r="232" spans="1:16" x14ac:dyDescent="0.25">
      <c r="A232" s="1">
        <f>'Salary and Rating'!A232</f>
        <v>0</v>
      </c>
      <c r="B232" s="5">
        <f>'Salary and Rating'!B232</f>
        <v>0</v>
      </c>
      <c r="C232" s="5">
        <f>'Salary and Rating'!E232</f>
        <v>0</v>
      </c>
      <c r="D232" s="5">
        <f ca="1">'Salary and Rating'!F232</f>
        <v>0</v>
      </c>
      <c r="E232" s="5">
        <f ca="1">'Salary and Rating'!G232</f>
        <v>0</v>
      </c>
      <c r="F232" s="1">
        <f>'Salary and Rating'!K232</f>
        <v>0</v>
      </c>
      <c r="G232" s="1">
        <f ca="1">'Salary and Rating'!L232</f>
        <v>0</v>
      </c>
      <c r="H232" s="1">
        <f ca="1">'Salary and Rating'!M232</f>
        <v>0</v>
      </c>
      <c r="I232" s="13">
        <f>IF('2012-2013'!E231=0,0,'2012-2013'!C231)</f>
        <v>0</v>
      </c>
      <c r="J232" s="13">
        <f>IF('2013-2014'!E231=0,0,'2012-2013'!AF231)</f>
        <v>0</v>
      </c>
      <c r="K232" s="13">
        <f>IF('2014-2015'!E231=0,0,'2013-2014'!AF231)</f>
        <v>0</v>
      </c>
      <c r="L232" s="13">
        <f ca="1">IF('2014-2015'!G231=0,0,'2014-2015'!AF231)</f>
        <v>0</v>
      </c>
      <c r="M232" s="13">
        <f>IF('2012-2013'!E231=0,0,'2012-2013'!C231)</f>
        <v>0</v>
      </c>
      <c r="N232" s="13">
        <f>IF('2013-2014'!E231=0,0,'2012-2013'!AG231)</f>
        <v>0</v>
      </c>
      <c r="O232" s="13">
        <f>IF('2014-2015'!E231=0,0,'2013-2014'!AG231)</f>
        <v>0</v>
      </c>
      <c r="P232" s="13">
        <f ca="1">IF('2014-2015'!G231=0,0,'2014-2015'!AG231)</f>
        <v>0</v>
      </c>
    </row>
    <row r="233" spans="1:16" x14ac:dyDescent="0.25">
      <c r="A233" s="1">
        <f>'Salary and Rating'!A233</f>
        <v>0</v>
      </c>
      <c r="B233" s="5">
        <f>'Salary and Rating'!B233</f>
        <v>0</v>
      </c>
      <c r="C233" s="5">
        <f>'Salary and Rating'!E233</f>
        <v>0</v>
      </c>
      <c r="D233" s="5">
        <f ca="1">'Salary and Rating'!F233</f>
        <v>0</v>
      </c>
      <c r="E233" s="5">
        <f ca="1">'Salary and Rating'!G233</f>
        <v>0</v>
      </c>
      <c r="F233" s="1">
        <f>'Salary and Rating'!K233</f>
        <v>0</v>
      </c>
      <c r="G233" s="1">
        <f ca="1">'Salary and Rating'!L233</f>
        <v>0</v>
      </c>
      <c r="H233" s="1">
        <f ca="1">'Salary and Rating'!M233</f>
        <v>0</v>
      </c>
      <c r="I233" s="13">
        <f>IF('2012-2013'!E232=0,0,'2012-2013'!C232)</f>
        <v>0</v>
      </c>
      <c r="J233" s="13">
        <f>IF('2013-2014'!E232=0,0,'2012-2013'!AF232)</f>
        <v>0</v>
      </c>
      <c r="K233" s="13">
        <f>IF('2014-2015'!E232=0,0,'2013-2014'!AF232)</f>
        <v>0</v>
      </c>
      <c r="L233" s="13">
        <f ca="1">IF('2014-2015'!G232=0,0,'2014-2015'!AF232)</f>
        <v>0</v>
      </c>
      <c r="M233" s="13">
        <f>IF('2012-2013'!E232=0,0,'2012-2013'!C232)</f>
        <v>0</v>
      </c>
      <c r="N233" s="13">
        <f>IF('2013-2014'!E232=0,0,'2012-2013'!AG232)</f>
        <v>0</v>
      </c>
      <c r="O233" s="13">
        <f>IF('2014-2015'!E232=0,0,'2013-2014'!AG232)</f>
        <v>0</v>
      </c>
      <c r="P233" s="13">
        <f ca="1">IF('2014-2015'!G232=0,0,'2014-2015'!AG232)</f>
        <v>0</v>
      </c>
    </row>
    <row r="234" spans="1:16" x14ac:dyDescent="0.25">
      <c r="A234" s="1">
        <f>'Salary and Rating'!A234</f>
        <v>0</v>
      </c>
      <c r="B234" s="5">
        <f>'Salary and Rating'!B234</f>
        <v>0</v>
      </c>
      <c r="C234" s="5">
        <f>'Salary and Rating'!E234</f>
        <v>0</v>
      </c>
      <c r="D234" s="5">
        <f ca="1">'Salary and Rating'!F234</f>
        <v>0</v>
      </c>
      <c r="E234" s="5">
        <f ca="1">'Salary and Rating'!G234</f>
        <v>0</v>
      </c>
      <c r="F234" s="1">
        <f>'Salary and Rating'!K234</f>
        <v>0</v>
      </c>
      <c r="G234" s="1">
        <f ca="1">'Salary and Rating'!L234</f>
        <v>0</v>
      </c>
      <c r="H234" s="1">
        <f ca="1">'Salary and Rating'!M234</f>
        <v>0</v>
      </c>
      <c r="I234" s="13">
        <f>IF('2012-2013'!E233=0,0,'2012-2013'!C233)</f>
        <v>0</v>
      </c>
      <c r="J234" s="13">
        <f>IF('2013-2014'!E233=0,0,'2012-2013'!AF233)</f>
        <v>0</v>
      </c>
      <c r="K234" s="13">
        <f>IF('2014-2015'!E233=0,0,'2013-2014'!AF233)</f>
        <v>0</v>
      </c>
      <c r="L234" s="13">
        <f ca="1">IF('2014-2015'!G233=0,0,'2014-2015'!AF233)</f>
        <v>0</v>
      </c>
      <c r="M234" s="13">
        <f>IF('2012-2013'!E233=0,0,'2012-2013'!C233)</f>
        <v>0</v>
      </c>
      <c r="N234" s="13">
        <f>IF('2013-2014'!E233=0,0,'2012-2013'!AG233)</f>
        <v>0</v>
      </c>
      <c r="O234" s="13">
        <f>IF('2014-2015'!E233=0,0,'2013-2014'!AG233)</f>
        <v>0</v>
      </c>
      <c r="P234" s="13">
        <f ca="1">IF('2014-2015'!G233=0,0,'2014-2015'!AG233)</f>
        <v>0</v>
      </c>
    </row>
    <row r="235" spans="1:16" x14ac:dyDescent="0.25">
      <c r="A235" s="1">
        <f>'Salary and Rating'!A235</f>
        <v>0</v>
      </c>
      <c r="B235" s="5">
        <f>'Salary and Rating'!B235</f>
        <v>0</v>
      </c>
      <c r="C235" s="5">
        <f>'Salary and Rating'!E235</f>
        <v>0</v>
      </c>
      <c r="D235" s="5">
        <f ca="1">'Salary and Rating'!F235</f>
        <v>0</v>
      </c>
      <c r="E235" s="5">
        <f ca="1">'Salary and Rating'!G235</f>
        <v>0</v>
      </c>
      <c r="F235" s="1">
        <f>'Salary and Rating'!K235</f>
        <v>0</v>
      </c>
      <c r="G235" s="1">
        <f ca="1">'Salary and Rating'!L235</f>
        <v>0</v>
      </c>
      <c r="H235" s="1">
        <f ca="1">'Salary and Rating'!M235</f>
        <v>0</v>
      </c>
      <c r="I235" s="13">
        <f>IF('2012-2013'!E234=0,0,'2012-2013'!C234)</f>
        <v>0</v>
      </c>
      <c r="J235" s="13">
        <f>IF('2013-2014'!E234=0,0,'2012-2013'!AF234)</f>
        <v>0</v>
      </c>
      <c r="K235" s="13">
        <f>IF('2014-2015'!E234=0,0,'2013-2014'!AF234)</f>
        <v>0</v>
      </c>
      <c r="L235" s="13">
        <f ca="1">IF('2014-2015'!G234=0,0,'2014-2015'!AF234)</f>
        <v>0</v>
      </c>
      <c r="M235" s="13">
        <f>IF('2012-2013'!E234=0,0,'2012-2013'!C234)</f>
        <v>0</v>
      </c>
      <c r="N235" s="13">
        <f>IF('2013-2014'!E234=0,0,'2012-2013'!AG234)</f>
        <v>0</v>
      </c>
      <c r="O235" s="13">
        <f>IF('2014-2015'!E234=0,0,'2013-2014'!AG234)</f>
        <v>0</v>
      </c>
      <c r="P235" s="13">
        <f ca="1">IF('2014-2015'!G234=0,0,'2014-2015'!AG234)</f>
        <v>0</v>
      </c>
    </row>
    <row r="236" spans="1:16" x14ac:dyDescent="0.25">
      <c r="A236" s="1">
        <f>'Salary and Rating'!A236</f>
        <v>0</v>
      </c>
      <c r="B236" s="5">
        <f>'Salary and Rating'!B236</f>
        <v>0</v>
      </c>
      <c r="C236" s="5">
        <f>'Salary and Rating'!E236</f>
        <v>0</v>
      </c>
      <c r="D236" s="5">
        <f ca="1">'Salary and Rating'!F236</f>
        <v>0</v>
      </c>
      <c r="E236" s="5">
        <f ca="1">'Salary and Rating'!G236</f>
        <v>0</v>
      </c>
      <c r="F236" s="1">
        <f>'Salary and Rating'!K236</f>
        <v>0</v>
      </c>
      <c r="G236" s="1">
        <f ca="1">'Salary and Rating'!L236</f>
        <v>0</v>
      </c>
      <c r="H236" s="1">
        <f ca="1">'Salary and Rating'!M236</f>
        <v>0</v>
      </c>
      <c r="I236" s="13">
        <f>IF('2012-2013'!E235=0,0,'2012-2013'!C235)</f>
        <v>0</v>
      </c>
      <c r="J236" s="13">
        <f>IF('2013-2014'!E235=0,0,'2012-2013'!AF235)</f>
        <v>0</v>
      </c>
      <c r="K236" s="13">
        <f>IF('2014-2015'!E235=0,0,'2013-2014'!AF235)</f>
        <v>0</v>
      </c>
      <c r="L236" s="13">
        <f ca="1">IF('2014-2015'!G235=0,0,'2014-2015'!AF235)</f>
        <v>0</v>
      </c>
      <c r="M236" s="13">
        <f>IF('2012-2013'!E235=0,0,'2012-2013'!C235)</f>
        <v>0</v>
      </c>
      <c r="N236" s="13">
        <f>IF('2013-2014'!E235=0,0,'2012-2013'!AG235)</f>
        <v>0</v>
      </c>
      <c r="O236" s="13">
        <f>IF('2014-2015'!E235=0,0,'2013-2014'!AG235)</f>
        <v>0</v>
      </c>
      <c r="P236" s="13">
        <f ca="1">IF('2014-2015'!G235=0,0,'2014-2015'!AG235)</f>
        <v>0</v>
      </c>
    </row>
    <row r="237" spans="1:16" x14ac:dyDescent="0.25">
      <c r="A237" s="1">
        <f>'Salary and Rating'!A237</f>
        <v>0</v>
      </c>
      <c r="B237" s="5">
        <f>'Salary and Rating'!B237</f>
        <v>0</v>
      </c>
      <c r="C237" s="5">
        <f>'Salary and Rating'!E237</f>
        <v>0</v>
      </c>
      <c r="D237" s="5">
        <f ca="1">'Salary and Rating'!F237</f>
        <v>0</v>
      </c>
      <c r="E237" s="5">
        <f ca="1">'Salary and Rating'!G237</f>
        <v>0</v>
      </c>
      <c r="F237" s="1">
        <f>'Salary and Rating'!K237</f>
        <v>0</v>
      </c>
      <c r="G237" s="1">
        <f ca="1">'Salary and Rating'!L237</f>
        <v>0</v>
      </c>
      <c r="H237" s="1">
        <f ca="1">'Salary and Rating'!M237</f>
        <v>0</v>
      </c>
      <c r="I237" s="13">
        <f>IF('2012-2013'!E236=0,0,'2012-2013'!C236)</f>
        <v>0</v>
      </c>
      <c r="J237" s="13">
        <f>IF('2013-2014'!E236=0,0,'2012-2013'!AF236)</f>
        <v>0</v>
      </c>
      <c r="K237" s="13">
        <f>IF('2014-2015'!E236=0,0,'2013-2014'!AF236)</f>
        <v>0</v>
      </c>
      <c r="L237" s="13">
        <f ca="1">IF('2014-2015'!G236=0,0,'2014-2015'!AF236)</f>
        <v>0</v>
      </c>
      <c r="M237" s="13">
        <f>IF('2012-2013'!E236=0,0,'2012-2013'!C236)</f>
        <v>0</v>
      </c>
      <c r="N237" s="13">
        <f>IF('2013-2014'!E236=0,0,'2012-2013'!AG236)</f>
        <v>0</v>
      </c>
      <c r="O237" s="13">
        <f>IF('2014-2015'!E236=0,0,'2013-2014'!AG236)</f>
        <v>0</v>
      </c>
      <c r="P237" s="13">
        <f ca="1">IF('2014-2015'!G236=0,0,'2014-2015'!AG236)</f>
        <v>0</v>
      </c>
    </row>
    <row r="238" spans="1:16" x14ac:dyDescent="0.25">
      <c r="A238" s="1">
        <f>'Salary and Rating'!A238</f>
        <v>0</v>
      </c>
      <c r="B238" s="5">
        <f>'Salary and Rating'!B238</f>
        <v>0</v>
      </c>
      <c r="C238" s="5">
        <f>'Salary and Rating'!E238</f>
        <v>0</v>
      </c>
      <c r="D238" s="5">
        <f ca="1">'Salary and Rating'!F238</f>
        <v>0</v>
      </c>
      <c r="E238" s="5">
        <f ca="1">'Salary and Rating'!G238</f>
        <v>0</v>
      </c>
      <c r="F238" s="1">
        <f>'Salary and Rating'!K238</f>
        <v>0</v>
      </c>
      <c r="G238" s="1">
        <f ca="1">'Salary and Rating'!L238</f>
        <v>0</v>
      </c>
      <c r="H238" s="1">
        <f ca="1">'Salary and Rating'!M238</f>
        <v>0</v>
      </c>
      <c r="I238" s="13">
        <f>IF('2012-2013'!E237=0,0,'2012-2013'!C237)</f>
        <v>0</v>
      </c>
      <c r="J238" s="13">
        <f>IF('2013-2014'!E237=0,0,'2012-2013'!AF237)</f>
        <v>0</v>
      </c>
      <c r="K238" s="13">
        <f>IF('2014-2015'!E237=0,0,'2013-2014'!AF237)</f>
        <v>0</v>
      </c>
      <c r="L238" s="13">
        <f ca="1">IF('2014-2015'!G237=0,0,'2014-2015'!AF237)</f>
        <v>0</v>
      </c>
      <c r="M238" s="13">
        <f>IF('2012-2013'!E237=0,0,'2012-2013'!C237)</f>
        <v>0</v>
      </c>
      <c r="N238" s="13">
        <f>IF('2013-2014'!E237=0,0,'2012-2013'!AG237)</f>
        <v>0</v>
      </c>
      <c r="O238" s="13">
        <f>IF('2014-2015'!E237=0,0,'2013-2014'!AG237)</f>
        <v>0</v>
      </c>
      <c r="P238" s="13">
        <f ca="1">IF('2014-2015'!G237=0,0,'2014-2015'!AG237)</f>
        <v>0</v>
      </c>
    </row>
    <row r="239" spans="1:16" x14ac:dyDescent="0.25">
      <c r="A239" s="1">
        <f>'Salary and Rating'!A239</f>
        <v>0</v>
      </c>
      <c r="B239" s="5">
        <f>'Salary and Rating'!B239</f>
        <v>0</v>
      </c>
      <c r="C239" s="5">
        <f>'Salary and Rating'!E239</f>
        <v>0</v>
      </c>
      <c r="D239" s="5">
        <f ca="1">'Salary and Rating'!F239</f>
        <v>0</v>
      </c>
      <c r="E239" s="5">
        <f ca="1">'Salary and Rating'!G239</f>
        <v>0</v>
      </c>
      <c r="F239" s="1">
        <f>'Salary and Rating'!K239</f>
        <v>0</v>
      </c>
      <c r="G239" s="1">
        <f ca="1">'Salary and Rating'!L239</f>
        <v>0</v>
      </c>
      <c r="H239" s="1">
        <f ca="1">'Salary and Rating'!M239</f>
        <v>0</v>
      </c>
      <c r="I239" s="13">
        <f>IF('2012-2013'!E238=0,0,'2012-2013'!C238)</f>
        <v>0</v>
      </c>
      <c r="J239" s="13">
        <f>IF('2013-2014'!E238=0,0,'2012-2013'!AF238)</f>
        <v>0</v>
      </c>
      <c r="K239" s="13">
        <f>IF('2014-2015'!E238=0,0,'2013-2014'!AF238)</f>
        <v>0</v>
      </c>
      <c r="L239" s="13">
        <f ca="1">IF('2014-2015'!G238=0,0,'2014-2015'!AF238)</f>
        <v>0</v>
      </c>
      <c r="M239" s="13">
        <f>IF('2012-2013'!E238=0,0,'2012-2013'!C238)</f>
        <v>0</v>
      </c>
      <c r="N239" s="13">
        <f>IF('2013-2014'!E238=0,0,'2012-2013'!AG238)</f>
        <v>0</v>
      </c>
      <c r="O239" s="13">
        <f>IF('2014-2015'!E238=0,0,'2013-2014'!AG238)</f>
        <v>0</v>
      </c>
      <c r="P239" s="13">
        <f ca="1">IF('2014-2015'!G238=0,0,'2014-2015'!AG238)</f>
        <v>0</v>
      </c>
    </row>
    <row r="240" spans="1:16" x14ac:dyDescent="0.25">
      <c r="A240" s="1">
        <f>'Salary and Rating'!A240</f>
        <v>0</v>
      </c>
      <c r="B240" s="5">
        <f>'Salary and Rating'!B240</f>
        <v>0</v>
      </c>
      <c r="C240" s="5">
        <f>'Salary and Rating'!E240</f>
        <v>0</v>
      </c>
      <c r="D240" s="5">
        <f ca="1">'Salary and Rating'!F240</f>
        <v>0</v>
      </c>
      <c r="E240" s="5">
        <f ca="1">'Salary and Rating'!G240</f>
        <v>0</v>
      </c>
      <c r="F240" s="1">
        <f>'Salary and Rating'!K240</f>
        <v>0</v>
      </c>
      <c r="G240" s="1">
        <f ca="1">'Salary and Rating'!L240</f>
        <v>0</v>
      </c>
      <c r="H240" s="1">
        <f ca="1">'Salary and Rating'!M240</f>
        <v>0</v>
      </c>
      <c r="I240" s="13">
        <f>IF('2012-2013'!E239=0,0,'2012-2013'!C239)</f>
        <v>0</v>
      </c>
      <c r="J240" s="13">
        <f>IF('2013-2014'!E239=0,0,'2012-2013'!AF239)</f>
        <v>0</v>
      </c>
      <c r="K240" s="13">
        <f>IF('2014-2015'!E239=0,0,'2013-2014'!AF239)</f>
        <v>0</v>
      </c>
      <c r="L240" s="13">
        <f ca="1">IF('2014-2015'!G239=0,0,'2014-2015'!AF239)</f>
        <v>0</v>
      </c>
      <c r="M240" s="13">
        <f>IF('2012-2013'!E239=0,0,'2012-2013'!C239)</f>
        <v>0</v>
      </c>
      <c r="N240" s="13">
        <f>IF('2013-2014'!E239=0,0,'2012-2013'!AG239)</f>
        <v>0</v>
      </c>
      <c r="O240" s="13">
        <f>IF('2014-2015'!E239=0,0,'2013-2014'!AG239)</f>
        <v>0</v>
      </c>
      <c r="P240" s="13">
        <f ca="1">IF('2014-2015'!G239=0,0,'2014-2015'!AG239)</f>
        <v>0</v>
      </c>
    </row>
    <row r="241" spans="1:16" x14ac:dyDescent="0.25">
      <c r="A241" s="1">
        <f>'Salary and Rating'!A241</f>
        <v>0</v>
      </c>
      <c r="B241" s="5">
        <f>'Salary and Rating'!B241</f>
        <v>0</v>
      </c>
      <c r="C241" s="5">
        <f>'Salary and Rating'!E241</f>
        <v>0</v>
      </c>
      <c r="D241" s="5">
        <f ca="1">'Salary and Rating'!F241</f>
        <v>0</v>
      </c>
      <c r="E241" s="5">
        <f ca="1">'Salary and Rating'!G241</f>
        <v>0</v>
      </c>
      <c r="F241" s="1">
        <f>'Salary and Rating'!K241</f>
        <v>0</v>
      </c>
      <c r="G241" s="1">
        <f ca="1">'Salary and Rating'!L241</f>
        <v>0</v>
      </c>
      <c r="H241" s="1">
        <f ca="1">'Salary and Rating'!M241</f>
        <v>0</v>
      </c>
      <c r="I241" s="13">
        <f>IF('2012-2013'!E240=0,0,'2012-2013'!C240)</f>
        <v>0</v>
      </c>
      <c r="J241" s="13">
        <f>IF('2013-2014'!E240=0,0,'2012-2013'!AF240)</f>
        <v>0</v>
      </c>
      <c r="K241" s="13">
        <f>IF('2014-2015'!E240=0,0,'2013-2014'!AF240)</f>
        <v>0</v>
      </c>
      <c r="L241" s="13">
        <f ca="1">IF('2014-2015'!G240=0,0,'2014-2015'!AF240)</f>
        <v>0</v>
      </c>
      <c r="M241" s="13">
        <f>IF('2012-2013'!E240=0,0,'2012-2013'!C240)</f>
        <v>0</v>
      </c>
      <c r="N241" s="13">
        <f>IF('2013-2014'!E240=0,0,'2012-2013'!AG240)</f>
        <v>0</v>
      </c>
      <c r="O241" s="13">
        <f>IF('2014-2015'!E240=0,0,'2013-2014'!AG240)</f>
        <v>0</v>
      </c>
      <c r="P241" s="13">
        <f ca="1">IF('2014-2015'!G240=0,0,'2014-2015'!AG240)</f>
        <v>0</v>
      </c>
    </row>
    <row r="242" spans="1:16" x14ac:dyDescent="0.25">
      <c r="A242" s="1">
        <f>'Salary and Rating'!A242</f>
        <v>0</v>
      </c>
      <c r="B242" s="5">
        <f>'Salary and Rating'!B242</f>
        <v>0</v>
      </c>
      <c r="C242" s="5">
        <f>'Salary and Rating'!E242</f>
        <v>0</v>
      </c>
      <c r="D242" s="5">
        <f ca="1">'Salary and Rating'!F242</f>
        <v>0</v>
      </c>
      <c r="E242" s="5">
        <f ca="1">'Salary and Rating'!G242</f>
        <v>0</v>
      </c>
      <c r="F242" s="1">
        <f>'Salary and Rating'!K242</f>
        <v>0</v>
      </c>
      <c r="G242" s="1">
        <f ca="1">'Salary and Rating'!L242</f>
        <v>0</v>
      </c>
      <c r="H242" s="1">
        <f ca="1">'Salary and Rating'!M242</f>
        <v>0</v>
      </c>
      <c r="I242" s="13">
        <f>IF('2012-2013'!E241=0,0,'2012-2013'!C241)</f>
        <v>0</v>
      </c>
      <c r="J242" s="13">
        <f>IF('2013-2014'!E241=0,0,'2012-2013'!AF241)</f>
        <v>0</v>
      </c>
      <c r="K242" s="13">
        <f>IF('2014-2015'!E241=0,0,'2013-2014'!AF241)</f>
        <v>0</v>
      </c>
      <c r="L242" s="13">
        <f ca="1">IF('2014-2015'!G241=0,0,'2014-2015'!AF241)</f>
        <v>0</v>
      </c>
      <c r="M242" s="13">
        <f>IF('2012-2013'!E241=0,0,'2012-2013'!C241)</f>
        <v>0</v>
      </c>
      <c r="N242" s="13">
        <f>IF('2013-2014'!E241=0,0,'2012-2013'!AG241)</f>
        <v>0</v>
      </c>
      <c r="O242" s="13">
        <f>IF('2014-2015'!E241=0,0,'2013-2014'!AG241)</f>
        <v>0</v>
      </c>
      <c r="P242" s="13">
        <f ca="1">IF('2014-2015'!G241=0,0,'2014-2015'!AG241)</f>
        <v>0</v>
      </c>
    </row>
    <row r="243" spans="1:16" x14ac:dyDescent="0.25">
      <c r="A243" s="1">
        <f>'Salary and Rating'!A243</f>
        <v>0</v>
      </c>
      <c r="B243" s="5">
        <f>'Salary and Rating'!B243</f>
        <v>0</v>
      </c>
      <c r="C243" s="5">
        <f>'Salary and Rating'!E243</f>
        <v>0</v>
      </c>
      <c r="D243" s="5">
        <f ca="1">'Salary and Rating'!F243</f>
        <v>0</v>
      </c>
      <c r="E243" s="5">
        <f ca="1">'Salary and Rating'!G243</f>
        <v>0</v>
      </c>
      <c r="F243" s="1">
        <f>'Salary and Rating'!K243</f>
        <v>0</v>
      </c>
      <c r="G243" s="1">
        <f ca="1">'Salary and Rating'!L243</f>
        <v>0</v>
      </c>
      <c r="H243" s="1">
        <f ca="1">'Salary and Rating'!M243</f>
        <v>0</v>
      </c>
      <c r="I243" s="13">
        <f>IF('2012-2013'!E242=0,0,'2012-2013'!C242)</f>
        <v>0</v>
      </c>
      <c r="J243" s="13">
        <f>IF('2013-2014'!E242=0,0,'2012-2013'!AF242)</f>
        <v>0</v>
      </c>
      <c r="K243" s="13">
        <f>IF('2014-2015'!E242=0,0,'2013-2014'!AF242)</f>
        <v>0</v>
      </c>
      <c r="L243" s="13">
        <f ca="1">IF('2014-2015'!G242=0,0,'2014-2015'!AF242)</f>
        <v>0</v>
      </c>
      <c r="M243" s="13">
        <f>IF('2012-2013'!E242=0,0,'2012-2013'!C242)</f>
        <v>0</v>
      </c>
      <c r="N243" s="13">
        <f>IF('2013-2014'!E242=0,0,'2012-2013'!AG242)</f>
        <v>0</v>
      </c>
      <c r="O243" s="13">
        <f>IF('2014-2015'!E242=0,0,'2013-2014'!AG242)</f>
        <v>0</v>
      </c>
      <c r="P243" s="13">
        <f ca="1">IF('2014-2015'!G242=0,0,'2014-2015'!AG242)</f>
        <v>0</v>
      </c>
    </row>
    <row r="244" spans="1:16" x14ac:dyDescent="0.25">
      <c r="A244" s="1">
        <f>'Salary and Rating'!A244</f>
        <v>0</v>
      </c>
      <c r="B244" s="5">
        <f>'Salary and Rating'!B244</f>
        <v>0</v>
      </c>
      <c r="C244" s="5">
        <f>'Salary and Rating'!E244</f>
        <v>0</v>
      </c>
      <c r="D244" s="5">
        <f ca="1">'Salary and Rating'!F244</f>
        <v>0</v>
      </c>
      <c r="E244" s="5">
        <f ca="1">'Salary and Rating'!G244</f>
        <v>0</v>
      </c>
      <c r="F244" s="1">
        <f>'Salary and Rating'!K244</f>
        <v>0</v>
      </c>
      <c r="G244" s="1">
        <f ca="1">'Salary and Rating'!L244</f>
        <v>0</v>
      </c>
      <c r="H244" s="1">
        <f ca="1">'Salary and Rating'!M244</f>
        <v>0</v>
      </c>
      <c r="I244" s="13">
        <f>IF('2012-2013'!E243=0,0,'2012-2013'!C243)</f>
        <v>0</v>
      </c>
      <c r="J244" s="13">
        <f>IF('2013-2014'!E243=0,0,'2012-2013'!AF243)</f>
        <v>0</v>
      </c>
      <c r="K244" s="13">
        <f>IF('2014-2015'!E243=0,0,'2013-2014'!AF243)</f>
        <v>0</v>
      </c>
      <c r="L244" s="13">
        <f ca="1">IF('2014-2015'!G243=0,0,'2014-2015'!AF243)</f>
        <v>0</v>
      </c>
      <c r="M244" s="13">
        <f>IF('2012-2013'!E243=0,0,'2012-2013'!C243)</f>
        <v>0</v>
      </c>
      <c r="N244" s="13">
        <f>IF('2013-2014'!E243=0,0,'2012-2013'!AG243)</f>
        <v>0</v>
      </c>
      <c r="O244" s="13">
        <f>IF('2014-2015'!E243=0,0,'2013-2014'!AG243)</f>
        <v>0</v>
      </c>
      <c r="P244" s="13">
        <f ca="1">IF('2014-2015'!G243=0,0,'2014-2015'!AG243)</f>
        <v>0</v>
      </c>
    </row>
    <row r="245" spans="1:16" x14ac:dyDescent="0.25">
      <c r="A245" s="1">
        <f>'Salary and Rating'!A245</f>
        <v>0</v>
      </c>
      <c r="B245" s="5">
        <f>'Salary and Rating'!B245</f>
        <v>0</v>
      </c>
      <c r="C245" s="5">
        <f>'Salary and Rating'!E245</f>
        <v>0</v>
      </c>
      <c r="D245" s="5">
        <f ca="1">'Salary and Rating'!F245</f>
        <v>0</v>
      </c>
      <c r="E245" s="5">
        <f ca="1">'Salary and Rating'!G245</f>
        <v>0</v>
      </c>
      <c r="F245" s="1">
        <f>'Salary and Rating'!K245</f>
        <v>0</v>
      </c>
      <c r="G245" s="1">
        <f ca="1">'Salary and Rating'!L245</f>
        <v>0</v>
      </c>
      <c r="H245" s="1">
        <f ca="1">'Salary and Rating'!M245</f>
        <v>0</v>
      </c>
      <c r="I245" s="13">
        <f>IF('2012-2013'!E244=0,0,'2012-2013'!C244)</f>
        <v>0</v>
      </c>
      <c r="J245" s="13">
        <f>IF('2013-2014'!E244=0,0,'2012-2013'!AF244)</f>
        <v>0</v>
      </c>
      <c r="K245" s="13">
        <f>IF('2014-2015'!E244=0,0,'2013-2014'!AF244)</f>
        <v>0</v>
      </c>
      <c r="L245" s="13">
        <f ca="1">IF('2014-2015'!G244=0,0,'2014-2015'!AF244)</f>
        <v>0</v>
      </c>
      <c r="M245" s="13">
        <f>IF('2012-2013'!E244=0,0,'2012-2013'!C244)</f>
        <v>0</v>
      </c>
      <c r="N245" s="13">
        <f>IF('2013-2014'!E244=0,0,'2012-2013'!AG244)</f>
        <v>0</v>
      </c>
      <c r="O245" s="13">
        <f>IF('2014-2015'!E244=0,0,'2013-2014'!AG244)</f>
        <v>0</v>
      </c>
      <c r="P245" s="13">
        <f ca="1">IF('2014-2015'!G244=0,0,'2014-2015'!AG244)</f>
        <v>0</v>
      </c>
    </row>
    <row r="246" spans="1:16" x14ac:dyDescent="0.25">
      <c r="A246" s="1">
        <f>'Salary and Rating'!A246</f>
        <v>0</v>
      </c>
      <c r="B246" s="5">
        <f>'Salary and Rating'!B246</f>
        <v>0</v>
      </c>
      <c r="C246" s="5">
        <f>'Salary and Rating'!E246</f>
        <v>0</v>
      </c>
      <c r="D246" s="5">
        <f ca="1">'Salary and Rating'!F246</f>
        <v>0</v>
      </c>
      <c r="E246" s="5">
        <f ca="1">'Salary and Rating'!G246</f>
        <v>0</v>
      </c>
      <c r="F246" s="1">
        <f>'Salary and Rating'!K246</f>
        <v>0</v>
      </c>
      <c r="G246" s="1">
        <f ca="1">'Salary and Rating'!L246</f>
        <v>0</v>
      </c>
      <c r="H246" s="1">
        <f ca="1">'Salary and Rating'!M246</f>
        <v>0</v>
      </c>
      <c r="I246" s="13">
        <f>IF('2012-2013'!E245=0,0,'2012-2013'!C245)</f>
        <v>0</v>
      </c>
      <c r="J246" s="13">
        <f>IF('2013-2014'!E245=0,0,'2012-2013'!AF245)</f>
        <v>0</v>
      </c>
      <c r="K246" s="13">
        <f>IF('2014-2015'!E245=0,0,'2013-2014'!AF245)</f>
        <v>0</v>
      </c>
      <c r="L246" s="13">
        <f ca="1">IF('2014-2015'!G245=0,0,'2014-2015'!AF245)</f>
        <v>0</v>
      </c>
      <c r="M246" s="13">
        <f>IF('2012-2013'!E245=0,0,'2012-2013'!C245)</f>
        <v>0</v>
      </c>
      <c r="N246" s="13">
        <f>IF('2013-2014'!E245=0,0,'2012-2013'!AG245)</f>
        <v>0</v>
      </c>
      <c r="O246" s="13">
        <f>IF('2014-2015'!E245=0,0,'2013-2014'!AG245)</f>
        <v>0</v>
      </c>
      <c r="P246" s="13">
        <f ca="1">IF('2014-2015'!G245=0,0,'2014-2015'!AG245)</f>
        <v>0</v>
      </c>
    </row>
    <row r="247" spans="1:16" x14ac:dyDescent="0.25">
      <c r="A247" s="1">
        <f>'Salary and Rating'!A247</f>
        <v>0</v>
      </c>
      <c r="B247" s="5">
        <f>'Salary and Rating'!B247</f>
        <v>0</v>
      </c>
      <c r="C247" s="5">
        <f>'Salary and Rating'!E247</f>
        <v>0</v>
      </c>
      <c r="D247" s="5">
        <f ca="1">'Salary and Rating'!F247</f>
        <v>0</v>
      </c>
      <c r="E247" s="5">
        <f ca="1">'Salary and Rating'!G247</f>
        <v>0</v>
      </c>
      <c r="F247" s="1">
        <f>'Salary and Rating'!K247</f>
        <v>0</v>
      </c>
      <c r="G247" s="1">
        <f ca="1">'Salary and Rating'!L247</f>
        <v>0</v>
      </c>
      <c r="H247" s="1">
        <f ca="1">'Salary and Rating'!M247</f>
        <v>0</v>
      </c>
      <c r="I247" s="13">
        <f>IF('2012-2013'!E246=0,0,'2012-2013'!C246)</f>
        <v>0</v>
      </c>
      <c r="J247" s="13">
        <f>IF('2013-2014'!E246=0,0,'2012-2013'!AF246)</f>
        <v>0</v>
      </c>
      <c r="K247" s="13">
        <f>IF('2014-2015'!E246=0,0,'2013-2014'!AF246)</f>
        <v>0</v>
      </c>
      <c r="L247" s="13">
        <f ca="1">IF('2014-2015'!G246=0,0,'2014-2015'!AF246)</f>
        <v>0</v>
      </c>
      <c r="M247" s="13">
        <f>IF('2012-2013'!E246=0,0,'2012-2013'!C246)</f>
        <v>0</v>
      </c>
      <c r="N247" s="13">
        <f>IF('2013-2014'!E246=0,0,'2012-2013'!AG246)</f>
        <v>0</v>
      </c>
      <c r="O247" s="13">
        <f>IF('2014-2015'!E246=0,0,'2013-2014'!AG246)</f>
        <v>0</v>
      </c>
      <c r="P247" s="13">
        <f ca="1">IF('2014-2015'!G246=0,0,'2014-2015'!AG246)</f>
        <v>0</v>
      </c>
    </row>
    <row r="248" spans="1:16" x14ac:dyDescent="0.25">
      <c r="A248" s="1">
        <f>'Salary and Rating'!A248</f>
        <v>0</v>
      </c>
      <c r="B248" s="5">
        <f>'Salary and Rating'!B248</f>
        <v>0</v>
      </c>
      <c r="C248" s="5">
        <f>'Salary and Rating'!E248</f>
        <v>0</v>
      </c>
      <c r="D248" s="5">
        <f ca="1">'Salary and Rating'!F248</f>
        <v>0</v>
      </c>
      <c r="E248" s="5">
        <f ca="1">'Salary and Rating'!G248</f>
        <v>0</v>
      </c>
      <c r="F248" s="1">
        <f>'Salary and Rating'!K248</f>
        <v>0</v>
      </c>
      <c r="G248" s="1">
        <f ca="1">'Salary and Rating'!L248</f>
        <v>0</v>
      </c>
      <c r="H248" s="1">
        <f ca="1">'Salary and Rating'!M248</f>
        <v>0</v>
      </c>
      <c r="I248" s="13">
        <f>IF('2012-2013'!E247=0,0,'2012-2013'!C247)</f>
        <v>0</v>
      </c>
      <c r="J248" s="13">
        <f>IF('2013-2014'!E247=0,0,'2012-2013'!AF247)</f>
        <v>0</v>
      </c>
      <c r="K248" s="13">
        <f>IF('2014-2015'!E247=0,0,'2013-2014'!AF247)</f>
        <v>0</v>
      </c>
      <c r="L248" s="13">
        <f ca="1">IF('2014-2015'!G247=0,0,'2014-2015'!AF247)</f>
        <v>0</v>
      </c>
      <c r="M248" s="13">
        <f>IF('2012-2013'!E247=0,0,'2012-2013'!C247)</f>
        <v>0</v>
      </c>
      <c r="N248" s="13">
        <f>IF('2013-2014'!E247=0,0,'2012-2013'!AG247)</f>
        <v>0</v>
      </c>
      <c r="O248" s="13">
        <f>IF('2014-2015'!E247=0,0,'2013-2014'!AG247)</f>
        <v>0</v>
      </c>
      <c r="P248" s="13">
        <f ca="1">IF('2014-2015'!G247=0,0,'2014-2015'!AG247)</f>
        <v>0</v>
      </c>
    </row>
    <row r="249" spans="1:16" x14ac:dyDescent="0.25">
      <c r="A249" s="1">
        <f>'Salary and Rating'!A249</f>
        <v>0</v>
      </c>
      <c r="B249" s="5">
        <f>'Salary and Rating'!B249</f>
        <v>0</v>
      </c>
      <c r="C249" s="5">
        <f>'Salary and Rating'!E249</f>
        <v>0</v>
      </c>
      <c r="D249" s="5">
        <f ca="1">'Salary and Rating'!F249</f>
        <v>0</v>
      </c>
      <c r="E249" s="5">
        <f ca="1">'Salary and Rating'!G249</f>
        <v>0</v>
      </c>
      <c r="F249" s="1">
        <f>'Salary and Rating'!K249</f>
        <v>0</v>
      </c>
      <c r="G249" s="1">
        <f ca="1">'Salary and Rating'!L249</f>
        <v>0</v>
      </c>
      <c r="H249" s="1">
        <f ca="1">'Salary and Rating'!M249</f>
        <v>0</v>
      </c>
      <c r="I249" s="13">
        <f>IF('2012-2013'!E248=0,0,'2012-2013'!C248)</f>
        <v>0</v>
      </c>
      <c r="J249" s="13">
        <f>IF('2013-2014'!E248=0,0,'2012-2013'!AF248)</f>
        <v>0</v>
      </c>
      <c r="K249" s="13">
        <f>IF('2014-2015'!E248=0,0,'2013-2014'!AF248)</f>
        <v>0</v>
      </c>
      <c r="L249" s="13">
        <f ca="1">IF('2014-2015'!G248=0,0,'2014-2015'!AF248)</f>
        <v>0</v>
      </c>
      <c r="M249" s="13">
        <f>IF('2012-2013'!E248=0,0,'2012-2013'!C248)</f>
        <v>0</v>
      </c>
      <c r="N249" s="13">
        <f>IF('2013-2014'!E248=0,0,'2012-2013'!AG248)</f>
        <v>0</v>
      </c>
      <c r="O249" s="13">
        <f>IF('2014-2015'!E248=0,0,'2013-2014'!AG248)</f>
        <v>0</v>
      </c>
      <c r="P249" s="13">
        <f ca="1">IF('2014-2015'!G248=0,0,'2014-2015'!AG248)</f>
        <v>0</v>
      </c>
    </row>
    <row r="250" spans="1:16" x14ac:dyDescent="0.25">
      <c r="A250" s="1">
        <f>'Salary and Rating'!A250</f>
        <v>0</v>
      </c>
      <c r="B250" s="5">
        <f>'Salary and Rating'!B250</f>
        <v>0</v>
      </c>
      <c r="C250" s="5">
        <f>'Salary and Rating'!E250</f>
        <v>0</v>
      </c>
      <c r="D250" s="5">
        <f ca="1">'Salary and Rating'!F250</f>
        <v>0</v>
      </c>
      <c r="E250" s="5">
        <f ca="1">'Salary and Rating'!G250</f>
        <v>0</v>
      </c>
      <c r="F250" s="1">
        <f>'Salary and Rating'!K250</f>
        <v>0</v>
      </c>
      <c r="G250" s="1">
        <f ca="1">'Salary and Rating'!L250</f>
        <v>0</v>
      </c>
      <c r="H250" s="1">
        <f ca="1">'Salary and Rating'!M250</f>
        <v>0</v>
      </c>
      <c r="I250" s="13">
        <f>IF('2012-2013'!E249=0,0,'2012-2013'!C249)</f>
        <v>0</v>
      </c>
      <c r="J250" s="13">
        <f>IF('2013-2014'!E249=0,0,'2012-2013'!AF249)</f>
        <v>0</v>
      </c>
      <c r="K250" s="13">
        <f>IF('2014-2015'!E249=0,0,'2013-2014'!AF249)</f>
        <v>0</v>
      </c>
      <c r="L250" s="13">
        <f ca="1">IF('2014-2015'!G249=0,0,'2014-2015'!AF249)</f>
        <v>0</v>
      </c>
      <c r="M250" s="13">
        <f>IF('2012-2013'!E249=0,0,'2012-2013'!C249)</f>
        <v>0</v>
      </c>
      <c r="N250" s="13">
        <f>IF('2013-2014'!E249=0,0,'2012-2013'!AG249)</f>
        <v>0</v>
      </c>
      <c r="O250" s="13">
        <f>IF('2014-2015'!E249=0,0,'2013-2014'!AG249)</f>
        <v>0</v>
      </c>
      <c r="P250" s="13">
        <f ca="1">IF('2014-2015'!G249=0,0,'2014-2015'!AG249)</f>
        <v>0</v>
      </c>
    </row>
    <row r="251" spans="1:16" x14ac:dyDescent="0.25">
      <c r="A251" s="1">
        <f>'Salary and Rating'!A251</f>
        <v>0</v>
      </c>
      <c r="B251" s="5">
        <f>'Salary and Rating'!B251</f>
        <v>0</v>
      </c>
      <c r="C251" s="5">
        <f>'Salary and Rating'!E251</f>
        <v>0</v>
      </c>
      <c r="D251" s="5">
        <f ca="1">'Salary and Rating'!F251</f>
        <v>0</v>
      </c>
      <c r="E251" s="5">
        <f ca="1">'Salary and Rating'!G251</f>
        <v>0</v>
      </c>
      <c r="F251" s="1">
        <f>'Salary and Rating'!K251</f>
        <v>0</v>
      </c>
      <c r="G251" s="1">
        <f ca="1">'Salary and Rating'!L251</f>
        <v>0</v>
      </c>
      <c r="H251" s="1">
        <f ca="1">'Salary and Rating'!M251</f>
        <v>0</v>
      </c>
      <c r="I251" s="13">
        <f>IF('2012-2013'!E250=0,0,'2012-2013'!C250)</f>
        <v>0</v>
      </c>
      <c r="J251" s="13">
        <f>IF('2013-2014'!E250=0,0,'2012-2013'!AF250)</f>
        <v>0</v>
      </c>
      <c r="K251" s="13">
        <f>IF('2014-2015'!E250=0,0,'2013-2014'!AF250)</f>
        <v>0</v>
      </c>
      <c r="L251" s="13">
        <f ca="1">IF('2014-2015'!G250=0,0,'2014-2015'!AF250)</f>
        <v>0</v>
      </c>
      <c r="M251" s="13">
        <f>IF('2012-2013'!E250=0,0,'2012-2013'!C250)</f>
        <v>0</v>
      </c>
      <c r="N251" s="13">
        <f>IF('2013-2014'!E250=0,0,'2012-2013'!AG250)</f>
        <v>0</v>
      </c>
      <c r="O251" s="13">
        <f>IF('2014-2015'!E250=0,0,'2013-2014'!AG250)</f>
        <v>0</v>
      </c>
      <c r="P251" s="13">
        <f ca="1">IF('2014-2015'!G250=0,0,'2014-2015'!AG250)</f>
        <v>0</v>
      </c>
    </row>
    <row r="252" spans="1:16" x14ac:dyDescent="0.25">
      <c r="A252" s="1">
        <f>'Salary and Rating'!A252</f>
        <v>0</v>
      </c>
      <c r="B252" s="5">
        <f>'Salary and Rating'!B252</f>
        <v>0</v>
      </c>
      <c r="C252" s="5">
        <f>'Salary and Rating'!E252</f>
        <v>0</v>
      </c>
      <c r="D252" s="5">
        <f ca="1">'Salary and Rating'!F252</f>
        <v>0</v>
      </c>
      <c r="E252" s="5">
        <f ca="1">'Salary and Rating'!G252</f>
        <v>0</v>
      </c>
      <c r="F252" s="1">
        <f>'Salary and Rating'!K252</f>
        <v>0</v>
      </c>
      <c r="G252" s="1">
        <f ca="1">'Salary and Rating'!L252</f>
        <v>0</v>
      </c>
      <c r="H252" s="1">
        <f ca="1">'Salary and Rating'!M252</f>
        <v>0</v>
      </c>
      <c r="I252" s="13">
        <f>IF('2012-2013'!E251=0,0,'2012-2013'!C251)</f>
        <v>0</v>
      </c>
      <c r="J252" s="13">
        <f>IF('2013-2014'!E251=0,0,'2012-2013'!AF251)</f>
        <v>0</v>
      </c>
      <c r="K252" s="13">
        <f>IF('2014-2015'!E251=0,0,'2013-2014'!AF251)</f>
        <v>0</v>
      </c>
      <c r="L252" s="13">
        <f ca="1">IF('2014-2015'!G251=0,0,'2014-2015'!AF251)</f>
        <v>0</v>
      </c>
      <c r="M252" s="13">
        <f>IF('2012-2013'!E251=0,0,'2012-2013'!C251)</f>
        <v>0</v>
      </c>
      <c r="N252" s="13">
        <f>IF('2013-2014'!E251=0,0,'2012-2013'!AG251)</f>
        <v>0</v>
      </c>
      <c r="O252" s="13">
        <f>IF('2014-2015'!E251=0,0,'2013-2014'!AG251)</f>
        <v>0</v>
      </c>
      <c r="P252" s="13">
        <f ca="1">IF('2014-2015'!G251=0,0,'2014-2015'!AG251)</f>
        <v>0</v>
      </c>
    </row>
    <row r="253" spans="1:16" x14ac:dyDescent="0.25">
      <c r="A253" s="1">
        <f>'Salary and Rating'!A253</f>
        <v>0</v>
      </c>
      <c r="B253" s="5">
        <f>'Salary and Rating'!B253</f>
        <v>0</v>
      </c>
      <c r="C253" s="5">
        <f>'Salary and Rating'!E253</f>
        <v>0</v>
      </c>
      <c r="D253" s="5">
        <f ca="1">'Salary and Rating'!F253</f>
        <v>0</v>
      </c>
      <c r="E253" s="5">
        <f ca="1">'Salary and Rating'!G253</f>
        <v>0</v>
      </c>
      <c r="F253" s="1">
        <f>'Salary and Rating'!K253</f>
        <v>0</v>
      </c>
      <c r="G253" s="1">
        <f ca="1">'Salary and Rating'!L253</f>
        <v>0</v>
      </c>
      <c r="H253" s="1">
        <f ca="1">'Salary and Rating'!M253</f>
        <v>0</v>
      </c>
      <c r="I253" s="13">
        <f>IF('2012-2013'!E252=0,0,'2012-2013'!C252)</f>
        <v>0</v>
      </c>
      <c r="J253" s="13">
        <f>IF('2013-2014'!E252=0,0,'2012-2013'!AF252)</f>
        <v>0</v>
      </c>
      <c r="K253" s="13">
        <f>IF('2014-2015'!E252=0,0,'2013-2014'!AF252)</f>
        <v>0</v>
      </c>
      <c r="L253" s="13">
        <f ca="1">IF('2014-2015'!G252=0,0,'2014-2015'!AF252)</f>
        <v>0</v>
      </c>
      <c r="M253" s="13">
        <f>IF('2012-2013'!E252=0,0,'2012-2013'!C252)</f>
        <v>0</v>
      </c>
      <c r="N253" s="13">
        <f>IF('2013-2014'!E252=0,0,'2012-2013'!AG252)</f>
        <v>0</v>
      </c>
      <c r="O253" s="13">
        <f>IF('2014-2015'!E252=0,0,'2013-2014'!AG252)</f>
        <v>0</v>
      </c>
      <c r="P253" s="13">
        <f ca="1">IF('2014-2015'!G252=0,0,'2014-2015'!AG252)</f>
        <v>0</v>
      </c>
    </row>
    <row r="254" spans="1:16" x14ac:dyDescent="0.25">
      <c r="A254" s="1">
        <f>'Salary and Rating'!A254</f>
        <v>0</v>
      </c>
      <c r="B254" s="5">
        <f>'Salary and Rating'!B254</f>
        <v>0</v>
      </c>
      <c r="C254" s="5">
        <f>'Salary and Rating'!E254</f>
        <v>0</v>
      </c>
      <c r="D254" s="5">
        <f ca="1">'Salary and Rating'!F254</f>
        <v>0</v>
      </c>
      <c r="E254" s="5">
        <f ca="1">'Salary and Rating'!G254</f>
        <v>0</v>
      </c>
      <c r="F254" s="1">
        <f>'Salary and Rating'!K254</f>
        <v>0</v>
      </c>
      <c r="G254" s="1">
        <f ca="1">'Salary and Rating'!L254</f>
        <v>0</v>
      </c>
      <c r="H254" s="1">
        <f ca="1">'Salary and Rating'!M254</f>
        <v>0</v>
      </c>
      <c r="I254" s="13">
        <f>IF('2012-2013'!E253=0,0,'2012-2013'!C253)</f>
        <v>0</v>
      </c>
      <c r="J254" s="13">
        <f>IF('2013-2014'!E253=0,0,'2012-2013'!AF253)</f>
        <v>0</v>
      </c>
      <c r="K254" s="13">
        <f>IF('2014-2015'!E253=0,0,'2013-2014'!AF253)</f>
        <v>0</v>
      </c>
      <c r="L254" s="13">
        <f ca="1">IF('2014-2015'!G253=0,0,'2014-2015'!AF253)</f>
        <v>0</v>
      </c>
      <c r="M254" s="13">
        <f>IF('2012-2013'!E253=0,0,'2012-2013'!C253)</f>
        <v>0</v>
      </c>
      <c r="N254" s="13">
        <f>IF('2013-2014'!E253=0,0,'2012-2013'!AG253)</f>
        <v>0</v>
      </c>
      <c r="O254" s="13">
        <f>IF('2014-2015'!E253=0,0,'2013-2014'!AG253)</f>
        <v>0</v>
      </c>
      <c r="P254" s="13">
        <f ca="1">IF('2014-2015'!G253=0,0,'2014-2015'!AG253)</f>
        <v>0</v>
      </c>
    </row>
    <row r="255" spans="1:16" x14ac:dyDescent="0.25">
      <c r="A255" s="1">
        <f>'Salary and Rating'!A255</f>
        <v>0</v>
      </c>
      <c r="B255" s="5">
        <f>'Salary and Rating'!B255</f>
        <v>0</v>
      </c>
      <c r="C255" s="5">
        <f>'Salary and Rating'!E255</f>
        <v>0</v>
      </c>
      <c r="D255" s="5">
        <f ca="1">'Salary and Rating'!F255</f>
        <v>0</v>
      </c>
      <c r="E255" s="5">
        <f ca="1">'Salary and Rating'!G255</f>
        <v>0</v>
      </c>
      <c r="F255" s="1">
        <f>'Salary and Rating'!K255</f>
        <v>0</v>
      </c>
      <c r="G255" s="1">
        <f ca="1">'Salary and Rating'!L255</f>
        <v>0</v>
      </c>
      <c r="H255" s="1">
        <f ca="1">'Salary and Rating'!M255</f>
        <v>0</v>
      </c>
      <c r="I255" s="13">
        <f>IF('2012-2013'!E254=0,0,'2012-2013'!C254)</f>
        <v>0</v>
      </c>
      <c r="J255" s="13">
        <f>IF('2013-2014'!E254=0,0,'2012-2013'!AF254)</f>
        <v>0</v>
      </c>
      <c r="K255" s="13">
        <f>IF('2014-2015'!E254=0,0,'2013-2014'!AF254)</f>
        <v>0</v>
      </c>
      <c r="L255" s="13">
        <f ca="1">IF('2014-2015'!G254=0,0,'2014-2015'!AF254)</f>
        <v>0</v>
      </c>
      <c r="M255" s="13">
        <f>IF('2012-2013'!E254=0,0,'2012-2013'!C254)</f>
        <v>0</v>
      </c>
      <c r="N255" s="13">
        <f>IF('2013-2014'!E254=0,0,'2012-2013'!AG254)</f>
        <v>0</v>
      </c>
      <c r="O255" s="13">
        <f>IF('2014-2015'!E254=0,0,'2013-2014'!AG254)</f>
        <v>0</v>
      </c>
      <c r="P255" s="13">
        <f ca="1">IF('2014-2015'!G254=0,0,'2014-2015'!AG254)</f>
        <v>0</v>
      </c>
    </row>
    <row r="256" spans="1:16" x14ac:dyDescent="0.25">
      <c r="A256" s="1">
        <f>'Salary and Rating'!A256</f>
        <v>0</v>
      </c>
      <c r="B256" s="5">
        <f>'Salary and Rating'!B256</f>
        <v>0</v>
      </c>
      <c r="C256" s="5">
        <f>'Salary and Rating'!E256</f>
        <v>0</v>
      </c>
      <c r="D256" s="5">
        <f ca="1">'Salary and Rating'!F256</f>
        <v>0</v>
      </c>
      <c r="E256" s="5">
        <f ca="1">'Salary and Rating'!G256</f>
        <v>0</v>
      </c>
      <c r="F256" s="1">
        <f>'Salary and Rating'!K256</f>
        <v>0</v>
      </c>
      <c r="G256" s="1">
        <f ca="1">'Salary and Rating'!L256</f>
        <v>0</v>
      </c>
      <c r="H256" s="1">
        <f ca="1">'Salary and Rating'!M256</f>
        <v>0</v>
      </c>
      <c r="I256" s="13">
        <f>IF('2012-2013'!E255=0,0,'2012-2013'!C255)</f>
        <v>0</v>
      </c>
      <c r="J256" s="13">
        <f>IF('2013-2014'!E255=0,0,'2012-2013'!AF255)</f>
        <v>0</v>
      </c>
      <c r="K256" s="13">
        <f>IF('2014-2015'!E255=0,0,'2013-2014'!AF255)</f>
        <v>0</v>
      </c>
      <c r="L256" s="13">
        <f ca="1">IF('2014-2015'!G255=0,0,'2014-2015'!AF255)</f>
        <v>0</v>
      </c>
      <c r="M256" s="13">
        <f>IF('2012-2013'!E255=0,0,'2012-2013'!C255)</f>
        <v>0</v>
      </c>
      <c r="N256" s="13">
        <f>IF('2013-2014'!E255=0,0,'2012-2013'!AG255)</f>
        <v>0</v>
      </c>
      <c r="O256" s="13">
        <f>IF('2014-2015'!E255=0,0,'2013-2014'!AG255)</f>
        <v>0</v>
      </c>
      <c r="P256" s="13">
        <f ca="1">IF('2014-2015'!G255=0,0,'2014-2015'!AG255)</f>
        <v>0</v>
      </c>
    </row>
    <row r="257" spans="1:16" x14ac:dyDescent="0.25">
      <c r="A257" s="1">
        <f>'Salary and Rating'!A257</f>
        <v>0</v>
      </c>
      <c r="B257" s="5">
        <f>'Salary and Rating'!B257</f>
        <v>0</v>
      </c>
      <c r="C257" s="5">
        <f>'Salary and Rating'!E257</f>
        <v>0</v>
      </c>
      <c r="D257" s="5">
        <f ca="1">'Salary and Rating'!F257</f>
        <v>0</v>
      </c>
      <c r="E257" s="5">
        <f ca="1">'Salary and Rating'!G257</f>
        <v>0</v>
      </c>
      <c r="F257" s="1">
        <f>'Salary and Rating'!K257</f>
        <v>0</v>
      </c>
      <c r="G257" s="1">
        <f ca="1">'Salary and Rating'!L257</f>
        <v>0</v>
      </c>
      <c r="H257" s="1">
        <f ca="1">'Salary and Rating'!M257</f>
        <v>0</v>
      </c>
      <c r="I257" s="13">
        <f>IF('2012-2013'!E256=0,0,'2012-2013'!C256)</f>
        <v>0</v>
      </c>
      <c r="J257" s="13">
        <f>IF('2013-2014'!E256=0,0,'2012-2013'!AF256)</f>
        <v>0</v>
      </c>
      <c r="K257" s="13">
        <f>IF('2014-2015'!E256=0,0,'2013-2014'!AF256)</f>
        <v>0</v>
      </c>
      <c r="L257" s="13">
        <f ca="1">IF('2014-2015'!G256=0,0,'2014-2015'!AF256)</f>
        <v>0</v>
      </c>
      <c r="M257" s="13">
        <f>IF('2012-2013'!E256=0,0,'2012-2013'!C256)</f>
        <v>0</v>
      </c>
      <c r="N257" s="13">
        <f>IF('2013-2014'!E256=0,0,'2012-2013'!AG256)</f>
        <v>0</v>
      </c>
      <c r="O257" s="13">
        <f>IF('2014-2015'!E256=0,0,'2013-2014'!AG256)</f>
        <v>0</v>
      </c>
      <c r="P257" s="13">
        <f ca="1">IF('2014-2015'!G256=0,0,'2014-2015'!AG256)</f>
        <v>0</v>
      </c>
    </row>
    <row r="258" spans="1:16" x14ac:dyDescent="0.25">
      <c r="A258" s="1">
        <f>'Salary and Rating'!A258</f>
        <v>0</v>
      </c>
      <c r="B258" s="5">
        <f>'Salary and Rating'!B258</f>
        <v>0</v>
      </c>
      <c r="C258" s="5">
        <f>'Salary and Rating'!E258</f>
        <v>0</v>
      </c>
      <c r="D258" s="5">
        <f ca="1">'Salary and Rating'!F258</f>
        <v>0</v>
      </c>
      <c r="E258" s="5">
        <f ca="1">'Salary and Rating'!G258</f>
        <v>0</v>
      </c>
      <c r="F258" s="1">
        <f>'Salary and Rating'!K258</f>
        <v>0</v>
      </c>
      <c r="G258" s="1">
        <f ca="1">'Salary and Rating'!L258</f>
        <v>0</v>
      </c>
      <c r="H258" s="1">
        <f ca="1">'Salary and Rating'!M258</f>
        <v>0</v>
      </c>
      <c r="I258" s="13">
        <f>IF('2012-2013'!E257=0,0,'2012-2013'!C257)</f>
        <v>0</v>
      </c>
      <c r="J258" s="13">
        <f>IF('2013-2014'!E257=0,0,'2012-2013'!AF257)</f>
        <v>0</v>
      </c>
      <c r="K258" s="13">
        <f>IF('2014-2015'!E257=0,0,'2013-2014'!AF257)</f>
        <v>0</v>
      </c>
      <c r="L258" s="13">
        <f ca="1">IF('2014-2015'!G257=0,0,'2014-2015'!AF257)</f>
        <v>0</v>
      </c>
      <c r="M258" s="13">
        <f>IF('2012-2013'!E257=0,0,'2012-2013'!C257)</f>
        <v>0</v>
      </c>
      <c r="N258" s="13">
        <f>IF('2013-2014'!E257=0,0,'2012-2013'!AG257)</f>
        <v>0</v>
      </c>
      <c r="O258" s="13">
        <f>IF('2014-2015'!E257=0,0,'2013-2014'!AG257)</f>
        <v>0</v>
      </c>
      <c r="P258" s="13">
        <f ca="1">IF('2014-2015'!G257=0,0,'2014-2015'!AG257)</f>
        <v>0</v>
      </c>
    </row>
    <row r="259" spans="1:16" x14ac:dyDescent="0.25">
      <c r="A259" s="1">
        <f>'Salary and Rating'!A259</f>
        <v>0</v>
      </c>
      <c r="B259" s="5">
        <f>'Salary and Rating'!B259</f>
        <v>0</v>
      </c>
      <c r="C259" s="5">
        <f>'Salary and Rating'!E259</f>
        <v>0</v>
      </c>
      <c r="D259" s="5">
        <f ca="1">'Salary and Rating'!F259</f>
        <v>0</v>
      </c>
      <c r="E259" s="5">
        <f ca="1">'Salary and Rating'!G259</f>
        <v>0</v>
      </c>
      <c r="F259" s="1">
        <f>'Salary and Rating'!K259</f>
        <v>0</v>
      </c>
      <c r="G259" s="1">
        <f ca="1">'Salary and Rating'!L259</f>
        <v>0</v>
      </c>
      <c r="H259" s="1">
        <f ca="1">'Salary and Rating'!M259</f>
        <v>0</v>
      </c>
      <c r="I259" s="13">
        <f>IF('2012-2013'!E258=0,0,'2012-2013'!C258)</f>
        <v>0</v>
      </c>
      <c r="J259" s="13">
        <f>IF('2013-2014'!E258=0,0,'2012-2013'!AF258)</f>
        <v>0</v>
      </c>
      <c r="K259" s="13">
        <f>IF('2014-2015'!E258=0,0,'2013-2014'!AF258)</f>
        <v>0</v>
      </c>
      <c r="L259" s="13">
        <f ca="1">IF('2014-2015'!G258=0,0,'2014-2015'!AF258)</f>
        <v>0</v>
      </c>
      <c r="M259" s="13">
        <f>IF('2012-2013'!E258=0,0,'2012-2013'!C258)</f>
        <v>0</v>
      </c>
      <c r="N259" s="13">
        <f>IF('2013-2014'!E258=0,0,'2012-2013'!AG258)</f>
        <v>0</v>
      </c>
      <c r="O259" s="13">
        <f>IF('2014-2015'!E258=0,0,'2013-2014'!AG258)</f>
        <v>0</v>
      </c>
      <c r="P259" s="13">
        <f ca="1">IF('2014-2015'!G258=0,0,'2014-2015'!AG258)</f>
        <v>0</v>
      </c>
    </row>
    <row r="260" spans="1:16" x14ac:dyDescent="0.25">
      <c r="A260" s="1">
        <f>'Salary and Rating'!A260</f>
        <v>0</v>
      </c>
      <c r="B260" s="5">
        <f>'Salary and Rating'!B260</f>
        <v>0</v>
      </c>
      <c r="C260" s="5">
        <f>'Salary and Rating'!E260</f>
        <v>0</v>
      </c>
      <c r="D260" s="5">
        <f ca="1">'Salary and Rating'!F260</f>
        <v>0</v>
      </c>
      <c r="E260" s="5">
        <f ca="1">'Salary and Rating'!G260</f>
        <v>0</v>
      </c>
      <c r="F260" s="1">
        <f>'Salary and Rating'!K260</f>
        <v>0</v>
      </c>
      <c r="G260" s="1">
        <f ca="1">'Salary and Rating'!L260</f>
        <v>0</v>
      </c>
      <c r="H260" s="1">
        <f ca="1">'Salary and Rating'!M260</f>
        <v>0</v>
      </c>
      <c r="I260" s="13">
        <f>IF('2012-2013'!E259=0,0,'2012-2013'!C259)</f>
        <v>0</v>
      </c>
      <c r="J260" s="13">
        <f>IF('2013-2014'!E259=0,0,'2012-2013'!AF259)</f>
        <v>0</v>
      </c>
      <c r="K260" s="13">
        <f>IF('2014-2015'!E259=0,0,'2013-2014'!AF259)</f>
        <v>0</v>
      </c>
      <c r="L260" s="13">
        <f ca="1">IF('2014-2015'!G259=0,0,'2014-2015'!AF259)</f>
        <v>0</v>
      </c>
      <c r="M260" s="13">
        <f>IF('2012-2013'!E259=0,0,'2012-2013'!C259)</f>
        <v>0</v>
      </c>
      <c r="N260" s="13">
        <f>IF('2013-2014'!E259=0,0,'2012-2013'!AG259)</f>
        <v>0</v>
      </c>
      <c r="O260" s="13">
        <f>IF('2014-2015'!E259=0,0,'2013-2014'!AG259)</f>
        <v>0</v>
      </c>
      <c r="P260" s="13">
        <f ca="1">IF('2014-2015'!G259=0,0,'2014-2015'!AG259)</f>
        <v>0</v>
      </c>
    </row>
    <row r="261" spans="1:16" x14ac:dyDescent="0.25">
      <c r="A261" s="1">
        <f>'Salary and Rating'!A261</f>
        <v>0</v>
      </c>
      <c r="B261" s="5">
        <f>'Salary and Rating'!B261</f>
        <v>0</v>
      </c>
      <c r="C261" s="5">
        <f>'Salary and Rating'!E261</f>
        <v>0</v>
      </c>
      <c r="D261" s="5">
        <f ca="1">'Salary and Rating'!F261</f>
        <v>0</v>
      </c>
      <c r="E261" s="5">
        <f ca="1">'Salary and Rating'!G261</f>
        <v>0</v>
      </c>
      <c r="F261" s="1">
        <f>'Salary and Rating'!K261</f>
        <v>0</v>
      </c>
      <c r="G261" s="1">
        <f ca="1">'Salary and Rating'!L261</f>
        <v>0</v>
      </c>
      <c r="H261" s="1">
        <f ca="1">'Salary and Rating'!M261</f>
        <v>0</v>
      </c>
      <c r="I261" s="13">
        <f>IF('2012-2013'!E260=0,0,'2012-2013'!C260)</f>
        <v>0</v>
      </c>
      <c r="J261" s="13">
        <f>IF('2013-2014'!E260=0,0,'2012-2013'!AF260)</f>
        <v>0</v>
      </c>
      <c r="K261" s="13">
        <f>IF('2014-2015'!E260=0,0,'2013-2014'!AF260)</f>
        <v>0</v>
      </c>
      <c r="L261" s="13">
        <f ca="1">IF('2014-2015'!G260=0,0,'2014-2015'!AF260)</f>
        <v>0</v>
      </c>
      <c r="M261" s="13">
        <f>IF('2012-2013'!E260=0,0,'2012-2013'!C260)</f>
        <v>0</v>
      </c>
      <c r="N261" s="13">
        <f>IF('2013-2014'!E260=0,0,'2012-2013'!AG260)</f>
        <v>0</v>
      </c>
      <c r="O261" s="13">
        <f>IF('2014-2015'!E260=0,0,'2013-2014'!AG260)</f>
        <v>0</v>
      </c>
      <c r="P261" s="13">
        <f ca="1">IF('2014-2015'!G260=0,0,'2014-2015'!AG260)</f>
        <v>0</v>
      </c>
    </row>
    <row r="262" spans="1:16" x14ac:dyDescent="0.25">
      <c r="A262" s="1">
        <f>'Salary and Rating'!A262</f>
        <v>0</v>
      </c>
      <c r="B262" s="5">
        <f>'Salary and Rating'!B262</f>
        <v>0</v>
      </c>
      <c r="C262" s="5">
        <f>'Salary and Rating'!E262</f>
        <v>0</v>
      </c>
      <c r="D262" s="5">
        <f ca="1">'Salary and Rating'!F262</f>
        <v>0</v>
      </c>
      <c r="E262" s="5">
        <f ca="1">'Salary and Rating'!G262</f>
        <v>0</v>
      </c>
      <c r="F262" s="1">
        <f>'Salary and Rating'!K262</f>
        <v>0</v>
      </c>
      <c r="G262" s="1">
        <f ca="1">'Salary and Rating'!L262</f>
        <v>0</v>
      </c>
      <c r="H262" s="1">
        <f ca="1">'Salary and Rating'!M262</f>
        <v>0</v>
      </c>
      <c r="I262" s="13">
        <f>IF('2012-2013'!E261=0,0,'2012-2013'!C261)</f>
        <v>0</v>
      </c>
      <c r="J262" s="13">
        <f>IF('2013-2014'!E261=0,0,'2012-2013'!AF261)</f>
        <v>0</v>
      </c>
      <c r="K262" s="13">
        <f>IF('2014-2015'!E261=0,0,'2013-2014'!AF261)</f>
        <v>0</v>
      </c>
      <c r="L262" s="13">
        <f ca="1">IF('2014-2015'!G261=0,0,'2014-2015'!AF261)</f>
        <v>0</v>
      </c>
      <c r="M262" s="13">
        <f>IF('2012-2013'!E261=0,0,'2012-2013'!C261)</f>
        <v>0</v>
      </c>
      <c r="N262" s="13">
        <f>IF('2013-2014'!E261=0,0,'2012-2013'!AG261)</f>
        <v>0</v>
      </c>
      <c r="O262" s="13">
        <f>IF('2014-2015'!E261=0,0,'2013-2014'!AG261)</f>
        <v>0</v>
      </c>
      <c r="P262" s="13">
        <f ca="1">IF('2014-2015'!G261=0,0,'2014-2015'!AG261)</f>
        <v>0</v>
      </c>
    </row>
    <row r="263" spans="1:16" x14ac:dyDescent="0.25">
      <c r="A263" s="1">
        <f>'Salary and Rating'!A263</f>
        <v>0</v>
      </c>
      <c r="B263" s="5">
        <f>'Salary and Rating'!B263</f>
        <v>0</v>
      </c>
      <c r="C263" s="5">
        <f>'Salary and Rating'!E263</f>
        <v>0</v>
      </c>
      <c r="D263" s="5">
        <f ca="1">'Salary and Rating'!F263</f>
        <v>0</v>
      </c>
      <c r="E263" s="5">
        <f ca="1">'Salary and Rating'!G263</f>
        <v>0</v>
      </c>
      <c r="F263" s="1">
        <f>'Salary and Rating'!K263</f>
        <v>0</v>
      </c>
      <c r="G263" s="1">
        <f ca="1">'Salary and Rating'!L263</f>
        <v>0</v>
      </c>
      <c r="H263" s="1">
        <f ca="1">'Salary and Rating'!M263</f>
        <v>0</v>
      </c>
      <c r="I263" s="13">
        <f>IF('2012-2013'!E262=0,0,'2012-2013'!C262)</f>
        <v>0</v>
      </c>
      <c r="J263" s="13">
        <f>IF('2013-2014'!E262=0,0,'2012-2013'!AF262)</f>
        <v>0</v>
      </c>
      <c r="K263" s="13">
        <f>IF('2014-2015'!E262=0,0,'2013-2014'!AF262)</f>
        <v>0</v>
      </c>
      <c r="L263" s="13">
        <f ca="1">IF('2014-2015'!G262=0,0,'2014-2015'!AF262)</f>
        <v>0</v>
      </c>
      <c r="M263" s="13">
        <f>IF('2012-2013'!E262=0,0,'2012-2013'!C262)</f>
        <v>0</v>
      </c>
      <c r="N263" s="13">
        <f>IF('2013-2014'!E262=0,0,'2012-2013'!AG262)</f>
        <v>0</v>
      </c>
      <c r="O263" s="13">
        <f>IF('2014-2015'!E262=0,0,'2013-2014'!AG262)</f>
        <v>0</v>
      </c>
      <c r="P263" s="13">
        <f ca="1">IF('2014-2015'!G262=0,0,'2014-2015'!AG262)</f>
        <v>0</v>
      </c>
    </row>
    <row r="264" spans="1:16" x14ac:dyDescent="0.25">
      <c r="A264" s="1">
        <f>'Salary and Rating'!A264</f>
        <v>0</v>
      </c>
      <c r="B264" s="5">
        <f>'Salary and Rating'!B264</f>
        <v>0</v>
      </c>
      <c r="C264" s="5">
        <f>'Salary and Rating'!E264</f>
        <v>0</v>
      </c>
      <c r="D264" s="5">
        <f ca="1">'Salary and Rating'!F264</f>
        <v>0</v>
      </c>
      <c r="E264" s="5">
        <f ca="1">'Salary and Rating'!G264</f>
        <v>0</v>
      </c>
      <c r="F264" s="1">
        <f>'Salary and Rating'!K264</f>
        <v>0</v>
      </c>
      <c r="G264" s="1">
        <f ca="1">'Salary and Rating'!L264</f>
        <v>0</v>
      </c>
      <c r="H264" s="1">
        <f ca="1">'Salary and Rating'!M264</f>
        <v>0</v>
      </c>
      <c r="I264" s="13">
        <f>IF('2012-2013'!E263=0,0,'2012-2013'!C263)</f>
        <v>0</v>
      </c>
      <c r="J264" s="13">
        <f>IF('2013-2014'!E263=0,0,'2012-2013'!AF263)</f>
        <v>0</v>
      </c>
      <c r="K264" s="13">
        <f>IF('2014-2015'!E263=0,0,'2013-2014'!AF263)</f>
        <v>0</v>
      </c>
      <c r="L264" s="13">
        <f ca="1">IF('2014-2015'!G263=0,0,'2014-2015'!AF263)</f>
        <v>0</v>
      </c>
      <c r="M264" s="13">
        <f>IF('2012-2013'!E263=0,0,'2012-2013'!C263)</f>
        <v>0</v>
      </c>
      <c r="N264" s="13">
        <f>IF('2013-2014'!E263=0,0,'2012-2013'!AG263)</f>
        <v>0</v>
      </c>
      <c r="O264" s="13">
        <f>IF('2014-2015'!E263=0,0,'2013-2014'!AG263)</f>
        <v>0</v>
      </c>
      <c r="P264" s="13">
        <f ca="1">IF('2014-2015'!G263=0,0,'2014-2015'!AG263)</f>
        <v>0</v>
      </c>
    </row>
    <row r="265" spans="1:16" x14ac:dyDescent="0.25">
      <c r="A265" s="1">
        <f>'Salary and Rating'!A265</f>
        <v>0</v>
      </c>
      <c r="B265" s="5">
        <f>'Salary and Rating'!B265</f>
        <v>0</v>
      </c>
      <c r="C265" s="5">
        <f>'Salary and Rating'!E265</f>
        <v>0</v>
      </c>
      <c r="D265" s="5">
        <f ca="1">'Salary and Rating'!F265</f>
        <v>0</v>
      </c>
      <c r="E265" s="5">
        <f ca="1">'Salary and Rating'!G265</f>
        <v>0</v>
      </c>
      <c r="F265" s="1">
        <f>'Salary and Rating'!K265</f>
        <v>0</v>
      </c>
      <c r="G265" s="1">
        <f ca="1">'Salary and Rating'!L265</f>
        <v>0</v>
      </c>
      <c r="H265" s="1">
        <f ca="1">'Salary and Rating'!M265</f>
        <v>0</v>
      </c>
      <c r="I265" s="13">
        <f>IF('2012-2013'!E264=0,0,'2012-2013'!C264)</f>
        <v>0</v>
      </c>
      <c r="J265" s="13">
        <f>IF('2013-2014'!E264=0,0,'2012-2013'!AF264)</f>
        <v>0</v>
      </c>
      <c r="K265" s="13">
        <f>IF('2014-2015'!E264=0,0,'2013-2014'!AF264)</f>
        <v>0</v>
      </c>
      <c r="L265" s="13">
        <f ca="1">IF('2014-2015'!G264=0,0,'2014-2015'!AF264)</f>
        <v>0</v>
      </c>
      <c r="M265" s="13">
        <f>IF('2012-2013'!E264=0,0,'2012-2013'!C264)</f>
        <v>0</v>
      </c>
      <c r="N265" s="13">
        <f>IF('2013-2014'!E264=0,0,'2012-2013'!AG264)</f>
        <v>0</v>
      </c>
      <c r="O265" s="13">
        <f>IF('2014-2015'!E264=0,0,'2013-2014'!AG264)</f>
        <v>0</v>
      </c>
      <c r="P265" s="13">
        <f ca="1">IF('2014-2015'!G264=0,0,'2014-2015'!AG264)</f>
        <v>0</v>
      </c>
    </row>
    <row r="266" spans="1:16" x14ac:dyDescent="0.25">
      <c r="A266" s="1">
        <f>'Salary and Rating'!A266</f>
        <v>0</v>
      </c>
      <c r="B266" s="5">
        <f>'Salary and Rating'!B266</f>
        <v>0</v>
      </c>
      <c r="C266" s="5">
        <f>'Salary and Rating'!E266</f>
        <v>0</v>
      </c>
      <c r="D266" s="5">
        <f ca="1">'Salary and Rating'!F266</f>
        <v>0</v>
      </c>
      <c r="E266" s="5">
        <f ca="1">'Salary and Rating'!G266</f>
        <v>0</v>
      </c>
      <c r="F266" s="1">
        <f>'Salary and Rating'!K266</f>
        <v>0</v>
      </c>
      <c r="G266" s="1">
        <f ca="1">'Salary and Rating'!L266</f>
        <v>0</v>
      </c>
      <c r="H266" s="1">
        <f ca="1">'Salary and Rating'!M266</f>
        <v>0</v>
      </c>
      <c r="I266" s="13">
        <f>IF('2012-2013'!E265=0,0,'2012-2013'!C265)</f>
        <v>0</v>
      </c>
      <c r="J266" s="13">
        <f>IF('2013-2014'!E265=0,0,'2012-2013'!AF265)</f>
        <v>0</v>
      </c>
      <c r="K266" s="13">
        <f>IF('2014-2015'!E265=0,0,'2013-2014'!AF265)</f>
        <v>0</v>
      </c>
      <c r="L266" s="13">
        <f ca="1">IF('2014-2015'!G265=0,0,'2014-2015'!AF265)</f>
        <v>0</v>
      </c>
      <c r="M266" s="13">
        <f>IF('2012-2013'!E265=0,0,'2012-2013'!C265)</f>
        <v>0</v>
      </c>
      <c r="N266" s="13">
        <f>IF('2013-2014'!E265=0,0,'2012-2013'!AG265)</f>
        <v>0</v>
      </c>
      <c r="O266" s="13">
        <f>IF('2014-2015'!E265=0,0,'2013-2014'!AG265)</f>
        <v>0</v>
      </c>
      <c r="P266" s="13">
        <f ca="1">IF('2014-2015'!G265=0,0,'2014-2015'!AG265)</f>
        <v>0</v>
      </c>
    </row>
    <row r="267" spans="1:16" x14ac:dyDescent="0.25">
      <c r="A267" s="1">
        <f>'Salary and Rating'!A267</f>
        <v>0</v>
      </c>
      <c r="B267" s="5">
        <f>'Salary and Rating'!B267</f>
        <v>0</v>
      </c>
      <c r="C267" s="5">
        <f>'Salary and Rating'!E267</f>
        <v>0</v>
      </c>
      <c r="D267" s="5">
        <f ca="1">'Salary and Rating'!F267</f>
        <v>0</v>
      </c>
      <c r="E267" s="5">
        <f ca="1">'Salary and Rating'!G267</f>
        <v>0</v>
      </c>
      <c r="F267" s="1">
        <f>'Salary and Rating'!K267</f>
        <v>0</v>
      </c>
      <c r="G267" s="1">
        <f ca="1">'Salary and Rating'!L267</f>
        <v>0</v>
      </c>
      <c r="H267" s="1">
        <f ca="1">'Salary and Rating'!M267</f>
        <v>0</v>
      </c>
      <c r="I267" s="13">
        <f>IF('2012-2013'!E266=0,0,'2012-2013'!C266)</f>
        <v>0</v>
      </c>
      <c r="J267" s="13">
        <f>IF('2013-2014'!E266=0,0,'2012-2013'!AF266)</f>
        <v>0</v>
      </c>
      <c r="K267" s="13">
        <f>IF('2014-2015'!E266=0,0,'2013-2014'!AF266)</f>
        <v>0</v>
      </c>
      <c r="L267" s="13">
        <f ca="1">IF('2014-2015'!G266=0,0,'2014-2015'!AF266)</f>
        <v>0</v>
      </c>
      <c r="M267" s="13">
        <f>IF('2012-2013'!E266=0,0,'2012-2013'!C266)</f>
        <v>0</v>
      </c>
      <c r="N267" s="13">
        <f>IF('2013-2014'!E266=0,0,'2012-2013'!AG266)</f>
        <v>0</v>
      </c>
      <c r="O267" s="13">
        <f>IF('2014-2015'!E266=0,0,'2013-2014'!AG266)</f>
        <v>0</v>
      </c>
      <c r="P267" s="13">
        <f ca="1">IF('2014-2015'!G266=0,0,'2014-2015'!AG266)</f>
        <v>0</v>
      </c>
    </row>
    <row r="268" spans="1:16" x14ac:dyDescent="0.25">
      <c r="A268" s="1">
        <f>'Salary and Rating'!A268</f>
        <v>0</v>
      </c>
      <c r="B268" s="5">
        <f>'Salary and Rating'!B268</f>
        <v>0</v>
      </c>
      <c r="C268" s="5">
        <f>'Salary and Rating'!E268</f>
        <v>0</v>
      </c>
      <c r="D268" s="5">
        <f ca="1">'Salary and Rating'!F268</f>
        <v>0</v>
      </c>
      <c r="E268" s="5">
        <f ca="1">'Salary and Rating'!G268</f>
        <v>0</v>
      </c>
      <c r="F268" s="1">
        <f>'Salary and Rating'!K268</f>
        <v>0</v>
      </c>
      <c r="G268" s="1">
        <f ca="1">'Salary and Rating'!L268</f>
        <v>0</v>
      </c>
      <c r="H268" s="1">
        <f ca="1">'Salary and Rating'!M268</f>
        <v>0</v>
      </c>
      <c r="I268" s="13">
        <f>IF('2012-2013'!E267=0,0,'2012-2013'!C267)</f>
        <v>0</v>
      </c>
      <c r="J268" s="13">
        <f>IF('2013-2014'!E267=0,0,'2012-2013'!AF267)</f>
        <v>0</v>
      </c>
      <c r="K268" s="13">
        <f>IF('2014-2015'!E267=0,0,'2013-2014'!AF267)</f>
        <v>0</v>
      </c>
      <c r="L268" s="13">
        <f ca="1">IF('2014-2015'!G267=0,0,'2014-2015'!AF267)</f>
        <v>0</v>
      </c>
      <c r="M268" s="13">
        <f>IF('2012-2013'!E267=0,0,'2012-2013'!C267)</f>
        <v>0</v>
      </c>
      <c r="N268" s="13">
        <f>IF('2013-2014'!E267=0,0,'2012-2013'!AG267)</f>
        <v>0</v>
      </c>
      <c r="O268" s="13">
        <f>IF('2014-2015'!E267=0,0,'2013-2014'!AG267)</f>
        <v>0</v>
      </c>
      <c r="P268" s="13">
        <f ca="1">IF('2014-2015'!G267=0,0,'2014-2015'!AG267)</f>
        <v>0</v>
      </c>
    </row>
    <row r="269" spans="1:16" x14ac:dyDescent="0.25">
      <c r="A269" s="1">
        <f>'Salary and Rating'!A269</f>
        <v>0</v>
      </c>
      <c r="B269" s="5">
        <f>'Salary and Rating'!B269</f>
        <v>0</v>
      </c>
      <c r="C269" s="5">
        <f>'Salary and Rating'!E269</f>
        <v>0</v>
      </c>
      <c r="D269" s="5">
        <f ca="1">'Salary and Rating'!F269</f>
        <v>0</v>
      </c>
      <c r="E269" s="5">
        <f ca="1">'Salary and Rating'!G269</f>
        <v>0</v>
      </c>
      <c r="F269" s="1">
        <f>'Salary and Rating'!K269</f>
        <v>0</v>
      </c>
      <c r="G269" s="1">
        <f ca="1">'Salary and Rating'!L269</f>
        <v>0</v>
      </c>
      <c r="H269" s="1">
        <f ca="1">'Salary and Rating'!M269</f>
        <v>0</v>
      </c>
      <c r="I269" s="13">
        <f>IF('2012-2013'!E268=0,0,'2012-2013'!C268)</f>
        <v>0</v>
      </c>
      <c r="J269" s="13">
        <f>IF('2013-2014'!E268=0,0,'2012-2013'!AF268)</f>
        <v>0</v>
      </c>
      <c r="K269" s="13">
        <f>IF('2014-2015'!E268=0,0,'2013-2014'!AF268)</f>
        <v>0</v>
      </c>
      <c r="L269" s="13">
        <f ca="1">IF('2014-2015'!G268=0,0,'2014-2015'!AF268)</f>
        <v>0</v>
      </c>
      <c r="M269" s="13">
        <f>IF('2012-2013'!E268=0,0,'2012-2013'!C268)</f>
        <v>0</v>
      </c>
      <c r="N269" s="13">
        <f>IF('2013-2014'!E268=0,0,'2012-2013'!AG268)</f>
        <v>0</v>
      </c>
      <c r="O269" s="13">
        <f>IF('2014-2015'!E268=0,0,'2013-2014'!AG268)</f>
        <v>0</v>
      </c>
      <c r="P269" s="13">
        <f ca="1">IF('2014-2015'!G268=0,0,'2014-2015'!AG268)</f>
        <v>0</v>
      </c>
    </row>
    <row r="270" spans="1:16" x14ac:dyDescent="0.25">
      <c r="A270" s="1">
        <f>'Salary and Rating'!A270</f>
        <v>0</v>
      </c>
      <c r="B270" s="5">
        <f>'Salary and Rating'!B270</f>
        <v>0</v>
      </c>
      <c r="C270" s="5">
        <f>'Salary and Rating'!E270</f>
        <v>0</v>
      </c>
      <c r="D270" s="5">
        <f ca="1">'Salary and Rating'!F270</f>
        <v>0</v>
      </c>
      <c r="E270" s="5">
        <f ca="1">'Salary and Rating'!G270</f>
        <v>0</v>
      </c>
      <c r="F270" s="1">
        <f>'Salary and Rating'!K270</f>
        <v>0</v>
      </c>
      <c r="G270" s="1">
        <f ca="1">'Salary and Rating'!L270</f>
        <v>0</v>
      </c>
      <c r="H270" s="1">
        <f ca="1">'Salary and Rating'!M270</f>
        <v>0</v>
      </c>
      <c r="I270" s="13">
        <f>IF('2012-2013'!E269=0,0,'2012-2013'!C269)</f>
        <v>0</v>
      </c>
      <c r="J270" s="13">
        <f>IF('2013-2014'!E269=0,0,'2012-2013'!AF269)</f>
        <v>0</v>
      </c>
      <c r="K270" s="13">
        <f>IF('2014-2015'!E269=0,0,'2013-2014'!AF269)</f>
        <v>0</v>
      </c>
      <c r="L270" s="13">
        <f ca="1">IF('2014-2015'!G269=0,0,'2014-2015'!AF269)</f>
        <v>0</v>
      </c>
      <c r="M270" s="13">
        <f>IF('2012-2013'!E269=0,0,'2012-2013'!C269)</f>
        <v>0</v>
      </c>
      <c r="N270" s="13">
        <f>IF('2013-2014'!E269=0,0,'2012-2013'!AG269)</f>
        <v>0</v>
      </c>
      <c r="O270" s="13">
        <f>IF('2014-2015'!E269=0,0,'2013-2014'!AG269)</f>
        <v>0</v>
      </c>
      <c r="P270" s="13">
        <f ca="1">IF('2014-2015'!G269=0,0,'2014-2015'!AG269)</f>
        <v>0</v>
      </c>
    </row>
    <row r="271" spans="1:16" x14ac:dyDescent="0.25">
      <c r="A271" s="1">
        <f>'Salary and Rating'!A271</f>
        <v>0</v>
      </c>
      <c r="B271" s="5">
        <f>'Salary and Rating'!B271</f>
        <v>0</v>
      </c>
      <c r="C271" s="5">
        <f>'Salary and Rating'!E271</f>
        <v>0</v>
      </c>
      <c r="D271" s="5">
        <f ca="1">'Salary and Rating'!F271</f>
        <v>0</v>
      </c>
      <c r="E271" s="5">
        <f ca="1">'Salary and Rating'!G271</f>
        <v>0</v>
      </c>
      <c r="F271" s="1">
        <f>'Salary and Rating'!K271</f>
        <v>0</v>
      </c>
      <c r="G271" s="1">
        <f ca="1">'Salary and Rating'!L271</f>
        <v>0</v>
      </c>
      <c r="H271" s="1">
        <f ca="1">'Salary and Rating'!M271</f>
        <v>0</v>
      </c>
      <c r="I271" s="13">
        <f>IF('2012-2013'!E270=0,0,'2012-2013'!C270)</f>
        <v>0</v>
      </c>
      <c r="J271" s="13">
        <f>IF('2013-2014'!E270=0,0,'2012-2013'!AF270)</f>
        <v>0</v>
      </c>
      <c r="K271" s="13">
        <f>IF('2014-2015'!E270=0,0,'2013-2014'!AF270)</f>
        <v>0</v>
      </c>
      <c r="L271" s="13">
        <f ca="1">IF('2014-2015'!G270=0,0,'2014-2015'!AF270)</f>
        <v>0</v>
      </c>
      <c r="M271" s="13">
        <f>IF('2012-2013'!E270=0,0,'2012-2013'!C270)</f>
        <v>0</v>
      </c>
      <c r="N271" s="13">
        <f>IF('2013-2014'!E270=0,0,'2012-2013'!AG270)</f>
        <v>0</v>
      </c>
      <c r="O271" s="13">
        <f>IF('2014-2015'!E270=0,0,'2013-2014'!AG270)</f>
        <v>0</v>
      </c>
      <c r="P271" s="13">
        <f ca="1">IF('2014-2015'!G270=0,0,'2014-2015'!AG270)</f>
        <v>0</v>
      </c>
    </row>
    <row r="272" spans="1:16" x14ac:dyDescent="0.25">
      <c r="A272" s="1">
        <f>'Salary and Rating'!A272</f>
        <v>0</v>
      </c>
      <c r="B272" s="5">
        <f>'Salary and Rating'!B272</f>
        <v>0</v>
      </c>
      <c r="C272" s="5">
        <f>'Salary and Rating'!E272</f>
        <v>0</v>
      </c>
      <c r="D272" s="5">
        <f ca="1">'Salary and Rating'!F272</f>
        <v>0</v>
      </c>
      <c r="E272" s="5">
        <f ca="1">'Salary and Rating'!G272</f>
        <v>0</v>
      </c>
      <c r="F272" s="1">
        <f>'Salary and Rating'!K272</f>
        <v>0</v>
      </c>
      <c r="G272" s="1">
        <f ca="1">'Salary and Rating'!L272</f>
        <v>0</v>
      </c>
      <c r="H272" s="1">
        <f ca="1">'Salary and Rating'!M272</f>
        <v>0</v>
      </c>
      <c r="I272" s="13">
        <f>IF('2012-2013'!E271=0,0,'2012-2013'!C271)</f>
        <v>0</v>
      </c>
      <c r="J272" s="13">
        <f>IF('2013-2014'!E271=0,0,'2012-2013'!AF271)</f>
        <v>0</v>
      </c>
      <c r="K272" s="13">
        <f>IF('2014-2015'!E271=0,0,'2013-2014'!AF271)</f>
        <v>0</v>
      </c>
      <c r="L272" s="13">
        <f ca="1">IF('2014-2015'!G271=0,0,'2014-2015'!AF271)</f>
        <v>0</v>
      </c>
      <c r="M272" s="13">
        <f>IF('2012-2013'!E271=0,0,'2012-2013'!C271)</f>
        <v>0</v>
      </c>
      <c r="N272" s="13">
        <f>IF('2013-2014'!E271=0,0,'2012-2013'!AG271)</f>
        <v>0</v>
      </c>
      <c r="O272" s="13">
        <f>IF('2014-2015'!E271=0,0,'2013-2014'!AG271)</f>
        <v>0</v>
      </c>
      <c r="P272" s="13">
        <f ca="1">IF('2014-2015'!G271=0,0,'2014-2015'!AG271)</f>
        <v>0</v>
      </c>
    </row>
    <row r="273" spans="1:16" x14ac:dyDescent="0.25">
      <c r="A273" s="1">
        <f>'Salary and Rating'!A273</f>
        <v>0</v>
      </c>
      <c r="B273" s="5">
        <f>'Salary and Rating'!B273</f>
        <v>0</v>
      </c>
      <c r="C273" s="5">
        <f>'Salary and Rating'!E273</f>
        <v>0</v>
      </c>
      <c r="D273" s="5">
        <f ca="1">'Salary and Rating'!F273</f>
        <v>0</v>
      </c>
      <c r="E273" s="5">
        <f ca="1">'Salary and Rating'!G273</f>
        <v>0</v>
      </c>
      <c r="F273" s="1">
        <f>'Salary and Rating'!K273</f>
        <v>0</v>
      </c>
      <c r="G273" s="1">
        <f ca="1">'Salary and Rating'!L273</f>
        <v>0</v>
      </c>
      <c r="H273" s="1">
        <f ca="1">'Salary and Rating'!M273</f>
        <v>0</v>
      </c>
      <c r="I273" s="13">
        <f>IF('2012-2013'!E272=0,0,'2012-2013'!C272)</f>
        <v>0</v>
      </c>
      <c r="J273" s="13">
        <f>IF('2013-2014'!E272=0,0,'2012-2013'!AF272)</f>
        <v>0</v>
      </c>
      <c r="K273" s="13">
        <f>IF('2014-2015'!E272=0,0,'2013-2014'!AF272)</f>
        <v>0</v>
      </c>
      <c r="L273" s="13">
        <f ca="1">IF('2014-2015'!G272=0,0,'2014-2015'!AF272)</f>
        <v>0</v>
      </c>
      <c r="M273" s="13">
        <f>IF('2012-2013'!E272=0,0,'2012-2013'!C272)</f>
        <v>0</v>
      </c>
      <c r="N273" s="13">
        <f>IF('2013-2014'!E272=0,0,'2012-2013'!AG272)</f>
        <v>0</v>
      </c>
      <c r="O273" s="13">
        <f>IF('2014-2015'!E272=0,0,'2013-2014'!AG272)</f>
        <v>0</v>
      </c>
      <c r="P273" s="13">
        <f ca="1">IF('2014-2015'!G272=0,0,'2014-2015'!AG272)</f>
        <v>0</v>
      </c>
    </row>
    <row r="274" spans="1:16" x14ac:dyDescent="0.25">
      <c r="A274" s="1">
        <f>'Salary and Rating'!A274</f>
        <v>0</v>
      </c>
      <c r="B274" s="5">
        <f>'Salary and Rating'!B274</f>
        <v>0</v>
      </c>
      <c r="C274" s="5">
        <f>'Salary and Rating'!E274</f>
        <v>0</v>
      </c>
      <c r="D274" s="5">
        <f ca="1">'Salary and Rating'!F274</f>
        <v>0</v>
      </c>
      <c r="E274" s="5">
        <f ca="1">'Salary and Rating'!G274</f>
        <v>0</v>
      </c>
      <c r="F274" s="1">
        <f>'Salary and Rating'!K274</f>
        <v>0</v>
      </c>
      <c r="G274" s="1">
        <f ca="1">'Salary and Rating'!L274</f>
        <v>0</v>
      </c>
      <c r="H274" s="1">
        <f ca="1">'Salary and Rating'!M274</f>
        <v>0</v>
      </c>
      <c r="I274" s="13">
        <f>IF('2012-2013'!E273=0,0,'2012-2013'!C273)</f>
        <v>0</v>
      </c>
      <c r="J274" s="13">
        <f>IF('2013-2014'!E273=0,0,'2012-2013'!AF273)</f>
        <v>0</v>
      </c>
      <c r="K274" s="13">
        <f>IF('2014-2015'!E273=0,0,'2013-2014'!AF273)</f>
        <v>0</v>
      </c>
      <c r="L274" s="13">
        <f ca="1">IF('2014-2015'!G273=0,0,'2014-2015'!AF273)</f>
        <v>0</v>
      </c>
      <c r="M274" s="13">
        <f>IF('2012-2013'!E273=0,0,'2012-2013'!C273)</f>
        <v>0</v>
      </c>
      <c r="N274" s="13">
        <f>IF('2013-2014'!E273=0,0,'2012-2013'!AG273)</f>
        <v>0</v>
      </c>
      <c r="O274" s="13">
        <f>IF('2014-2015'!E273=0,0,'2013-2014'!AG273)</f>
        <v>0</v>
      </c>
      <c r="P274" s="13">
        <f ca="1">IF('2014-2015'!G273=0,0,'2014-2015'!AG273)</f>
        <v>0</v>
      </c>
    </row>
    <row r="275" spans="1:16" x14ac:dyDescent="0.25">
      <c r="A275" s="1">
        <f>'Salary and Rating'!A275</f>
        <v>0</v>
      </c>
      <c r="B275" s="5">
        <f>'Salary and Rating'!B275</f>
        <v>0</v>
      </c>
      <c r="C275" s="5">
        <f>'Salary and Rating'!E275</f>
        <v>0</v>
      </c>
      <c r="D275" s="5">
        <f ca="1">'Salary and Rating'!F275</f>
        <v>0</v>
      </c>
      <c r="E275" s="5">
        <f ca="1">'Salary and Rating'!G275</f>
        <v>0</v>
      </c>
      <c r="F275" s="1">
        <f>'Salary and Rating'!K275</f>
        <v>0</v>
      </c>
      <c r="G275" s="1">
        <f ca="1">'Salary and Rating'!L275</f>
        <v>0</v>
      </c>
      <c r="H275" s="1">
        <f ca="1">'Salary and Rating'!M275</f>
        <v>0</v>
      </c>
      <c r="I275" s="13">
        <f>IF('2012-2013'!E274=0,0,'2012-2013'!C274)</f>
        <v>0</v>
      </c>
      <c r="J275" s="13">
        <f>IF('2013-2014'!E274=0,0,'2012-2013'!AF274)</f>
        <v>0</v>
      </c>
      <c r="K275" s="13">
        <f>IF('2014-2015'!E274=0,0,'2013-2014'!AF274)</f>
        <v>0</v>
      </c>
      <c r="L275" s="13">
        <f ca="1">IF('2014-2015'!G274=0,0,'2014-2015'!AF274)</f>
        <v>0</v>
      </c>
      <c r="M275" s="13">
        <f>IF('2012-2013'!E274=0,0,'2012-2013'!C274)</f>
        <v>0</v>
      </c>
      <c r="N275" s="13">
        <f>IF('2013-2014'!E274=0,0,'2012-2013'!AG274)</f>
        <v>0</v>
      </c>
      <c r="O275" s="13">
        <f>IF('2014-2015'!E274=0,0,'2013-2014'!AG274)</f>
        <v>0</v>
      </c>
      <c r="P275" s="13">
        <f ca="1">IF('2014-2015'!G274=0,0,'2014-2015'!AG274)</f>
        <v>0</v>
      </c>
    </row>
    <row r="276" spans="1:16" x14ac:dyDescent="0.25">
      <c r="A276" s="1">
        <f>'Salary and Rating'!A276</f>
        <v>0</v>
      </c>
      <c r="B276" s="5">
        <f>'Salary and Rating'!B276</f>
        <v>0</v>
      </c>
      <c r="C276" s="5">
        <f>'Salary and Rating'!E276</f>
        <v>0</v>
      </c>
      <c r="D276" s="5">
        <f ca="1">'Salary and Rating'!F276</f>
        <v>0</v>
      </c>
      <c r="E276" s="5">
        <f ca="1">'Salary and Rating'!G276</f>
        <v>0</v>
      </c>
      <c r="F276" s="1">
        <f>'Salary and Rating'!K276</f>
        <v>0</v>
      </c>
      <c r="G276" s="1">
        <f ca="1">'Salary and Rating'!L276</f>
        <v>0</v>
      </c>
      <c r="H276" s="1">
        <f ca="1">'Salary and Rating'!M276</f>
        <v>0</v>
      </c>
      <c r="I276" s="13">
        <f>IF('2012-2013'!E275=0,0,'2012-2013'!C275)</f>
        <v>0</v>
      </c>
      <c r="J276" s="13">
        <f>IF('2013-2014'!E275=0,0,'2012-2013'!AF275)</f>
        <v>0</v>
      </c>
      <c r="K276" s="13">
        <f>IF('2014-2015'!E275=0,0,'2013-2014'!AF275)</f>
        <v>0</v>
      </c>
      <c r="L276" s="13">
        <f ca="1">IF('2014-2015'!G275=0,0,'2014-2015'!AF275)</f>
        <v>0</v>
      </c>
      <c r="M276" s="13">
        <f>IF('2012-2013'!E275=0,0,'2012-2013'!C275)</f>
        <v>0</v>
      </c>
      <c r="N276" s="13">
        <f>IF('2013-2014'!E275=0,0,'2012-2013'!AG275)</f>
        <v>0</v>
      </c>
      <c r="O276" s="13">
        <f>IF('2014-2015'!E275=0,0,'2013-2014'!AG275)</f>
        <v>0</v>
      </c>
      <c r="P276" s="13">
        <f ca="1">IF('2014-2015'!G275=0,0,'2014-2015'!AG275)</f>
        <v>0</v>
      </c>
    </row>
    <row r="277" spans="1:16" x14ac:dyDescent="0.25">
      <c r="A277" s="1">
        <f>'Salary and Rating'!A277</f>
        <v>0</v>
      </c>
      <c r="B277" s="5">
        <f>'Salary and Rating'!B277</f>
        <v>0</v>
      </c>
      <c r="C277" s="5">
        <f>'Salary and Rating'!E277</f>
        <v>0</v>
      </c>
      <c r="D277" s="5">
        <f ca="1">'Salary and Rating'!F277</f>
        <v>0</v>
      </c>
      <c r="E277" s="5">
        <f ca="1">'Salary and Rating'!G277</f>
        <v>0</v>
      </c>
      <c r="F277" s="1">
        <f>'Salary and Rating'!K277</f>
        <v>0</v>
      </c>
      <c r="G277" s="1">
        <f ca="1">'Salary and Rating'!L277</f>
        <v>0</v>
      </c>
      <c r="H277" s="1">
        <f ca="1">'Salary and Rating'!M277</f>
        <v>0</v>
      </c>
      <c r="I277" s="13">
        <f>IF('2012-2013'!E276=0,0,'2012-2013'!C276)</f>
        <v>0</v>
      </c>
      <c r="J277" s="13">
        <f>IF('2013-2014'!E276=0,0,'2012-2013'!AF276)</f>
        <v>0</v>
      </c>
      <c r="K277" s="13">
        <f>IF('2014-2015'!E276=0,0,'2013-2014'!AF276)</f>
        <v>0</v>
      </c>
      <c r="L277" s="13">
        <f ca="1">IF('2014-2015'!G276=0,0,'2014-2015'!AF276)</f>
        <v>0</v>
      </c>
      <c r="M277" s="13">
        <f>IF('2012-2013'!E276=0,0,'2012-2013'!C276)</f>
        <v>0</v>
      </c>
      <c r="N277" s="13">
        <f>IF('2013-2014'!E276=0,0,'2012-2013'!AG276)</f>
        <v>0</v>
      </c>
      <c r="O277" s="13">
        <f>IF('2014-2015'!E276=0,0,'2013-2014'!AG276)</f>
        <v>0</v>
      </c>
      <c r="P277" s="13">
        <f ca="1">IF('2014-2015'!G276=0,0,'2014-2015'!AG276)</f>
        <v>0</v>
      </c>
    </row>
    <row r="278" spans="1:16" x14ac:dyDescent="0.25">
      <c r="A278" s="1">
        <f>'Salary and Rating'!A278</f>
        <v>0</v>
      </c>
      <c r="B278" s="5">
        <f>'Salary and Rating'!B278</f>
        <v>0</v>
      </c>
      <c r="C278" s="5">
        <f>'Salary and Rating'!E278</f>
        <v>0</v>
      </c>
      <c r="D278" s="5">
        <f ca="1">'Salary and Rating'!F278</f>
        <v>0</v>
      </c>
      <c r="E278" s="5">
        <f ca="1">'Salary and Rating'!G278</f>
        <v>0</v>
      </c>
      <c r="F278" s="1">
        <f>'Salary and Rating'!K278</f>
        <v>0</v>
      </c>
      <c r="G278" s="1">
        <f ca="1">'Salary and Rating'!L278</f>
        <v>0</v>
      </c>
      <c r="H278" s="1">
        <f ca="1">'Salary and Rating'!M278</f>
        <v>0</v>
      </c>
      <c r="I278" s="13">
        <f>IF('2012-2013'!E277=0,0,'2012-2013'!C277)</f>
        <v>0</v>
      </c>
      <c r="J278" s="13">
        <f>IF('2013-2014'!E277=0,0,'2012-2013'!AF277)</f>
        <v>0</v>
      </c>
      <c r="K278" s="13">
        <f>IF('2014-2015'!E277=0,0,'2013-2014'!AF277)</f>
        <v>0</v>
      </c>
      <c r="L278" s="13">
        <f ca="1">IF('2014-2015'!G277=0,0,'2014-2015'!AF277)</f>
        <v>0</v>
      </c>
      <c r="M278" s="13">
        <f>IF('2012-2013'!E277=0,0,'2012-2013'!C277)</f>
        <v>0</v>
      </c>
      <c r="N278" s="13">
        <f>IF('2013-2014'!E277=0,0,'2012-2013'!AG277)</f>
        <v>0</v>
      </c>
      <c r="O278" s="13">
        <f>IF('2014-2015'!E277=0,0,'2013-2014'!AG277)</f>
        <v>0</v>
      </c>
      <c r="P278" s="13">
        <f ca="1">IF('2014-2015'!G277=0,0,'2014-2015'!AG277)</f>
        <v>0</v>
      </c>
    </row>
    <row r="279" spans="1:16" x14ac:dyDescent="0.25">
      <c r="A279" s="1">
        <f>'Salary and Rating'!A279</f>
        <v>0</v>
      </c>
      <c r="B279" s="5">
        <f>'Salary and Rating'!B279</f>
        <v>0</v>
      </c>
      <c r="C279" s="5">
        <f>'Salary and Rating'!E279</f>
        <v>0</v>
      </c>
      <c r="D279" s="5">
        <f ca="1">'Salary and Rating'!F279</f>
        <v>0</v>
      </c>
      <c r="E279" s="5">
        <f ca="1">'Salary and Rating'!G279</f>
        <v>0</v>
      </c>
      <c r="F279" s="1">
        <f>'Salary and Rating'!K279</f>
        <v>0</v>
      </c>
      <c r="G279" s="1">
        <f ca="1">'Salary and Rating'!L279</f>
        <v>0</v>
      </c>
      <c r="H279" s="1">
        <f ca="1">'Salary and Rating'!M279</f>
        <v>0</v>
      </c>
      <c r="I279" s="13">
        <f>IF('2012-2013'!E278=0,0,'2012-2013'!C278)</f>
        <v>0</v>
      </c>
      <c r="J279" s="13">
        <f>IF('2013-2014'!E278=0,0,'2012-2013'!AF278)</f>
        <v>0</v>
      </c>
      <c r="K279" s="13">
        <f>IF('2014-2015'!E278=0,0,'2013-2014'!AF278)</f>
        <v>0</v>
      </c>
      <c r="L279" s="13">
        <f ca="1">IF('2014-2015'!G278=0,0,'2014-2015'!AF278)</f>
        <v>0</v>
      </c>
      <c r="M279" s="13">
        <f>IF('2012-2013'!E278=0,0,'2012-2013'!C278)</f>
        <v>0</v>
      </c>
      <c r="N279" s="13">
        <f>IF('2013-2014'!E278=0,0,'2012-2013'!AG278)</f>
        <v>0</v>
      </c>
      <c r="O279" s="13">
        <f>IF('2014-2015'!E278=0,0,'2013-2014'!AG278)</f>
        <v>0</v>
      </c>
      <c r="P279" s="13">
        <f ca="1">IF('2014-2015'!G278=0,0,'2014-2015'!AG278)</f>
        <v>0</v>
      </c>
    </row>
    <row r="280" spans="1:16" x14ac:dyDescent="0.25">
      <c r="A280" s="1">
        <f>'Salary and Rating'!A280</f>
        <v>0</v>
      </c>
      <c r="B280" s="5">
        <f>'Salary and Rating'!B280</f>
        <v>0</v>
      </c>
      <c r="C280" s="5">
        <f>'Salary and Rating'!E280</f>
        <v>0</v>
      </c>
      <c r="D280" s="5">
        <f ca="1">'Salary and Rating'!F280</f>
        <v>0</v>
      </c>
      <c r="E280" s="5">
        <f ca="1">'Salary and Rating'!G280</f>
        <v>0</v>
      </c>
      <c r="F280" s="1">
        <f>'Salary and Rating'!K280</f>
        <v>0</v>
      </c>
      <c r="G280" s="1">
        <f ca="1">'Salary and Rating'!L280</f>
        <v>0</v>
      </c>
      <c r="H280" s="1">
        <f ca="1">'Salary and Rating'!M280</f>
        <v>0</v>
      </c>
      <c r="I280" s="13">
        <f>IF('2012-2013'!E279=0,0,'2012-2013'!C279)</f>
        <v>0</v>
      </c>
      <c r="J280" s="13">
        <f>IF('2013-2014'!E279=0,0,'2012-2013'!AF279)</f>
        <v>0</v>
      </c>
      <c r="K280" s="13">
        <f>IF('2014-2015'!E279=0,0,'2013-2014'!AF279)</f>
        <v>0</v>
      </c>
      <c r="L280" s="13">
        <f ca="1">IF('2014-2015'!G279=0,0,'2014-2015'!AF279)</f>
        <v>0</v>
      </c>
      <c r="M280" s="13">
        <f>IF('2012-2013'!E279=0,0,'2012-2013'!C279)</f>
        <v>0</v>
      </c>
      <c r="N280" s="13">
        <f>IF('2013-2014'!E279=0,0,'2012-2013'!AG279)</f>
        <v>0</v>
      </c>
      <c r="O280" s="13">
        <f>IF('2014-2015'!E279=0,0,'2013-2014'!AG279)</f>
        <v>0</v>
      </c>
      <c r="P280" s="13">
        <f ca="1">IF('2014-2015'!G279=0,0,'2014-2015'!AG279)</f>
        <v>0</v>
      </c>
    </row>
    <row r="281" spans="1:16" x14ac:dyDescent="0.25">
      <c r="A281" s="1">
        <f>'Salary and Rating'!A281</f>
        <v>0</v>
      </c>
      <c r="B281" s="5">
        <f>'Salary and Rating'!B281</f>
        <v>0</v>
      </c>
      <c r="C281" s="5">
        <f>'Salary and Rating'!E281</f>
        <v>0</v>
      </c>
      <c r="D281" s="5">
        <f ca="1">'Salary and Rating'!F281</f>
        <v>0</v>
      </c>
      <c r="E281" s="5">
        <f ca="1">'Salary and Rating'!G281</f>
        <v>0</v>
      </c>
      <c r="F281" s="1">
        <f>'Salary and Rating'!K281</f>
        <v>0</v>
      </c>
      <c r="G281" s="1">
        <f ca="1">'Salary and Rating'!L281</f>
        <v>0</v>
      </c>
      <c r="H281" s="1">
        <f ca="1">'Salary and Rating'!M281</f>
        <v>0</v>
      </c>
      <c r="I281" s="13">
        <f>IF('2012-2013'!E280=0,0,'2012-2013'!C280)</f>
        <v>0</v>
      </c>
      <c r="J281" s="13">
        <f>IF('2013-2014'!E280=0,0,'2012-2013'!AF280)</f>
        <v>0</v>
      </c>
      <c r="K281" s="13">
        <f>IF('2014-2015'!E280=0,0,'2013-2014'!AF280)</f>
        <v>0</v>
      </c>
      <c r="L281" s="13">
        <f ca="1">IF('2014-2015'!G280=0,0,'2014-2015'!AF280)</f>
        <v>0</v>
      </c>
      <c r="M281" s="13">
        <f>IF('2012-2013'!E280=0,0,'2012-2013'!C280)</f>
        <v>0</v>
      </c>
      <c r="N281" s="13">
        <f>IF('2013-2014'!E280=0,0,'2012-2013'!AG280)</f>
        <v>0</v>
      </c>
      <c r="O281" s="13">
        <f>IF('2014-2015'!E280=0,0,'2013-2014'!AG280)</f>
        <v>0</v>
      </c>
      <c r="P281" s="13">
        <f ca="1">IF('2014-2015'!G280=0,0,'2014-2015'!AG280)</f>
        <v>0</v>
      </c>
    </row>
    <row r="282" spans="1:16" x14ac:dyDescent="0.25">
      <c r="A282" s="1">
        <f>'Salary and Rating'!A282</f>
        <v>0</v>
      </c>
      <c r="B282" s="5">
        <f>'Salary and Rating'!B282</f>
        <v>0</v>
      </c>
      <c r="C282" s="5">
        <f>'Salary and Rating'!E282</f>
        <v>0</v>
      </c>
      <c r="D282" s="5">
        <f ca="1">'Salary and Rating'!F282</f>
        <v>0</v>
      </c>
      <c r="E282" s="5">
        <f ca="1">'Salary and Rating'!G282</f>
        <v>0</v>
      </c>
      <c r="F282" s="1">
        <f>'Salary and Rating'!K282</f>
        <v>0</v>
      </c>
      <c r="G282" s="1">
        <f ca="1">'Salary and Rating'!L282</f>
        <v>0</v>
      </c>
      <c r="H282" s="1">
        <f ca="1">'Salary and Rating'!M282</f>
        <v>0</v>
      </c>
      <c r="I282" s="13">
        <f>IF('2012-2013'!E281=0,0,'2012-2013'!C281)</f>
        <v>0</v>
      </c>
      <c r="J282" s="13">
        <f>IF('2013-2014'!E281=0,0,'2012-2013'!AF281)</f>
        <v>0</v>
      </c>
      <c r="K282" s="13">
        <f>IF('2014-2015'!E281=0,0,'2013-2014'!AF281)</f>
        <v>0</v>
      </c>
      <c r="L282" s="13">
        <f ca="1">IF('2014-2015'!G281=0,0,'2014-2015'!AF281)</f>
        <v>0</v>
      </c>
      <c r="M282" s="13">
        <f>IF('2012-2013'!E281=0,0,'2012-2013'!C281)</f>
        <v>0</v>
      </c>
      <c r="N282" s="13">
        <f>IF('2013-2014'!E281=0,0,'2012-2013'!AG281)</f>
        <v>0</v>
      </c>
      <c r="O282" s="13">
        <f>IF('2014-2015'!E281=0,0,'2013-2014'!AG281)</f>
        <v>0</v>
      </c>
      <c r="P282" s="13">
        <f ca="1">IF('2014-2015'!G281=0,0,'2014-2015'!AG281)</f>
        <v>0</v>
      </c>
    </row>
    <row r="283" spans="1:16" x14ac:dyDescent="0.25">
      <c r="A283" s="1">
        <f>'Salary and Rating'!A283</f>
        <v>0</v>
      </c>
      <c r="B283" s="5">
        <f>'Salary and Rating'!B283</f>
        <v>0</v>
      </c>
      <c r="C283" s="5">
        <f>'Salary and Rating'!E283</f>
        <v>0</v>
      </c>
      <c r="D283" s="5">
        <f ca="1">'Salary and Rating'!F283</f>
        <v>0</v>
      </c>
      <c r="E283" s="5">
        <f ca="1">'Salary and Rating'!G283</f>
        <v>0</v>
      </c>
      <c r="F283" s="1">
        <f>'Salary and Rating'!K283</f>
        <v>0</v>
      </c>
      <c r="G283" s="1">
        <f ca="1">'Salary and Rating'!L283</f>
        <v>0</v>
      </c>
      <c r="H283" s="1">
        <f ca="1">'Salary and Rating'!M283</f>
        <v>0</v>
      </c>
      <c r="I283" s="13">
        <f>IF('2012-2013'!E282=0,0,'2012-2013'!C282)</f>
        <v>0</v>
      </c>
      <c r="J283" s="13">
        <f>IF('2013-2014'!E282=0,0,'2012-2013'!AF282)</f>
        <v>0</v>
      </c>
      <c r="K283" s="13">
        <f>IF('2014-2015'!E282=0,0,'2013-2014'!AF282)</f>
        <v>0</v>
      </c>
      <c r="L283" s="13">
        <f ca="1">IF('2014-2015'!G282=0,0,'2014-2015'!AF282)</f>
        <v>0</v>
      </c>
      <c r="M283" s="13">
        <f>IF('2012-2013'!E282=0,0,'2012-2013'!C282)</f>
        <v>0</v>
      </c>
      <c r="N283" s="13">
        <f>IF('2013-2014'!E282=0,0,'2012-2013'!AG282)</f>
        <v>0</v>
      </c>
      <c r="O283" s="13">
        <f>IF('2014-2015'!E282=0,0,'2013-2014'!AG282)</f>
        <v>0</v>
      </c>
      <c r="P283" s="13">
        <f ca="1">IF('2014-2015'!G282=0,0,'2014-2015'!AG282)</f>
        <v>0</v>
      </c>
    </row>
    <row r="284" spans="1:16" x14ac:dyDescent="0.25">
      <c r="A284" s="1">
        <f>'Salary and Rating'!A284</f>
        <v>0</v>
      </c>
      <c r="B284" s="5">
        <f>'Salary and Rating'!B284</f>
        <v>0</v>
      </c>
      <c r="C284" s="5">
        <f>'Salary and Rating'!E284</f>
        <v>0</v>
      </c>
      <c r="D284" s="5">
        <f ca="1">'Salary and Rating'!F284</f>
        <v>0</v>
      </c>
      <c r="E284" s="5">
        <f ca="1">'Salary and Rating'!G284</f>
        <v>0</v>
      </c>
      <c r="F284" s="1">
        <f>'Salary and Rating'!K284</f>
        <v>0</v>
      </c>
      <c r="G284" s="1">
        <f ca="1">'Salary and Rating'!L284</f>
        <v>0</v>
      </c>
      <c r="H284" s="1">
        <f ca="1">'Salary and Rating'!M284</f>
        <v>0</v>
      </c>
      <c r="I284" s="13">
        <f>IF('2012-2013'!E283=0,0,'2012-2013'!C283)</f>
        <v>0</v>
      </c>
      <c r="J284" s="13">
        <f>IF('2013-2014'!E283=0,0,'2012-2013'!AF283)</f>
        <v>0</v>
      </c>
      <c r="K284" s="13">
        <f>IF('2014-2015'!E283=0,0,'2013-2014'!AF283)</f>
        <v>0</v>
      </c>
      <c r="L284" s="13">
        <f ca="1">IF('2014-2015'!G283=0,0,'2014-2015'!AF283)</f>
        <v>0</v>
      </c>
      <c r="M284" s="13">
        <f>IF('2012-2013'!E283=0,0,'2012-2013'!C283)</f>
        <v>0</v>
      </c>
      <c r="N284" s="13">
        <f>IF('2013-2014'!E283=0,0,'2012-2013'!AG283)</f>
        <v>0</v>
      </c>
      <c r="O284" s="13">
        <f>IF('2014-2015'!E283=0,0,'2013-2014'!AG283)</f>
        <v>0</v>
      </c>
      <c r="P284" s="13">
        <f ca="1">IF('2014-2015'!G283=0,0,'2014-2015'!AG283)</f>
        <v>0</v>
      </c>
    </row>
    <row r="285" spans="1:16" x14ac:dyDescent="0.25">
      <c r="A285" s="1">
        <f>'Salary and Rating'!A285</f>
        <v>0</v>
      </c>
      <c r="B285" s="5">
        <f>'Salary and Rating'!B285</f>
        <v>0</v>
      </c>
      <c r="C285" s="5">
        <f>'Salary and Rating'!E285</f>
        <v>0</v>
      </c>
      <c r="D285" s="5">
        <f ca="1">'Salary and Rating'!F285</f>
        <v>0</v>
      </c>
      <c r="E285" s="5">
        <f ca="1">'Salary and Rating'!G285</f>
        <v>0</v>
      </c>
      <c r="F285" s="1">
        <f>'Salary and Rating'!K285</f>
        <v>0</v>
      </c>
      <c r="G285" s="1">
        <f ca="1">'Salary and Rating'!L285</f>
        <v>0</v>
      </c>
      <c r="H285" s="1">
        <f ca="1">'Salary and Rating'!M285</f>
        <v>0</v>
      </c>
      <c r="I285" s="13">
        <f>IF('2012-2013'!E284=0,0,'2012-2013'!C284)</f>
        <v>0</v>
      </c>
      <c r="J285" s="13">
        <f>IF('2013-2014'!E284=0,0,'2012-2013'!AF284)</f>
        <v>0</v>
      </c>
      <c r="K285" s="13">
        <f>IF('2014-2015'!E284=0,0,'2013-2014'!AF284)</f>
        <v>0</v>
      </c>
      <c r="L285" s="13">
        <f ca="1">IF('2014-2015'!G284=0,0,'2014-2015'!AF284)</f>
        <v>0</v>
      </c>
      <c r="M285" s="13">
        <f>IF('2012-2013'!E284=0,0,'2012-2013'!C284)</f>
        <v>0</v>
      </c>
      <c r="N285" s="13">
        <f>IF('2013-2014'!E284=0,0,'2012-2013'!AG284)</f>
        <v>0</v>
      </c>
      <c r="O285" s="13">
        <f>IF('2014-2015'!E284=0,0,'2013-2014'!AG284)</f>
        <v>0</v>
      </c>
      <c r="P285" s="13">
        <f ca="1">IF('2014-2015'!G284=0,0,'2014-2015'!AG284)</f>
        <v>0</v>
      </c>
    </row>
    <row r="286" spans="1:16" x14ac:dyDescent="0.25">
      <c r="A286" s="1">
        <f>'Salary and Rating'!A286</f>
        <v>0</v>
      </c>
      <c r="B286" s="5">
        <f>'Salary and Rating'!B286</f>
        <v>0</v>
      </c>
      <c r="C286" s="5">
        <f>'Salary and Rating'!E286</f>
        <v>0</v>
      </c>
      <c r="D286" s="5">
        <f ca="1">'Salary and Rating'!F286</f>
        <v>0</v>
      </c>
      <c r="E286" s="5">
        <f ca="1">'Salary and Rating'!G286</f>
        <v>0</v>
      </c>
      <c r="F286" s="1">
        <f>'Salary and Rating'!K286</f>
        <v>0</v>
      </c>
      <c r="G286" s="1">
        <f ca="1">'Salary and Rating'!L286</f>
        <v>0</v>
      </c>
      <c r="H286" s="1">
        <f ca="1">'Salary and Rating'!M286</f>
        <v>0</v>
      </c>
      <c r="I286" s="13">
        <f>IF('2012-2013'!E285=0,0,'2012-2013'!C285)</f>
        <v>0</v>
      </c>
      <c r="J286" s="13">
        <f>IF('2013-2014'!E285=0,0,'2012-2013'!AF285)</f>
        <v>0</v>
      </c>
      <c r="K286" s="13">
        <f>IF('2014-2015'!E285=0,0,'2013-2014'!AF285)</f>
        <v>0</v>
      </c>
      <c r="L286" s="13">
        <f ca="1">IF('2014-2015'!G285=0,0,'2014-2015'!AF285)</f>
        <v>0</v>
      </c>
      <c r="M286" s="13">
        <f>IF('2012-2013'!E285=0,0,'2012-2013'!C285)</f>
        <v>0</v>
      </c>
      <c r="N286" s="13">
        <f>IF('2013-2014'!E285=0,0,'2012-2013'!AG285)</f>
        <v>0</v>
      </c>
      <c r="O286" s="13">
        <f>IF('2014-2015'!E285=0,0,'2013-2014'!AG285)</f>
        <v>0</v>
      </c>
      <c r="P286" s="13">
        <f ca="1">IF('2014-2015'!G285=0,0,'2014-2015'!AG285)</f>
        <v>0</v>
      </c>
    </row>
    <row r="287" spans="1:16" x14ac:dyDescent="0.25">
      <c r="A287" s="1">
        <f>'Salary and Rating'!A287</f>
        <v>0</v>
      </c>
      <c r="B287" s="5">
        <f>'Salary and Rating'!B287</f>
        <v>0</v>
      </c>
      <c r="C287" s="5">
        <f>'Salary and Rating'!E287</f>
        <v>0</v>
      </c>
      <c r="D287" s="5">
        <f ca="1">'Salary and Rating'!F287</f>
        <v>0</v>
      </c>
      <c r="E287" s="5">
        <f ca="1">'Salary and Rating'!G287</f>
        <v>0</v>
      </c>
      <c r="F287" s="1">
        <f>'Salary and Rating'!K287</f>
        <v>0</v>
      </c>
      <c r="G287" s="1">
        <f ca="1">'Salary and Rating'!L287</f>
        <v>0</v>
      </c>
      <c r="H287" s="1">
        <f ca="1">'Salary and Rating'!M287</f>
        <v>0</v>
      </c>
      <c r="I287" s="13">
        <f>IF('2012-2013'!E286=0,0,'2012-2013'!C286)</f>
        <v>0</v>
      </c>
      <c r="J287" s="13">
        <f>IF('2013-2014'!E286=0,0,'2012-2013'!AF286)</f>
        <v>0</v>
      </c>
      <c r="K287" s="13">
        <f>IF('2014-2015'!E286=0,0,'2013-2014'!AF286)</f>
        <v>0</v>
      </c>
      <c r="L287" s="13">
        <f ca="1">IF('2014-2015'!G286=0,0,'2014-2015'!AF286)</f>
        <v>0</v>
      </c>
      <c r="M287" s="13">
        <f>IF('2012-2013'!E286=0,0,'2012-2013'!C286)</f>
        <v>0</v>
      </c>
      <c r="N287" s="13">
        <f>IF('2013-2014'!E286=0,0,'2012-2013'!AG286)</f>
        <v>0</v>
      </c>
      <c r="O287" s="13">
        <f>IF('2014-2015'!E286=0,0,'2013-2014'!AG286)</f>
        <v>0</v>
      </c>
      <c r="P287" s="13">
        <f ca="1">IF('2014-2015'!G286=0,0,'2014-2015'!AG286)</f>
        <v>0</v>
      </c>
    </row>
    <row r="288" spans="1:16" x14ac:dyDescent="0.25">
      <c r="A288" s="1">
        <f>'Salary and Rating'!A288</f>
        <v>0</v>
      </c>
      <c r="B288" s="5">
        <f>'Salary and Rating'!B288</f>
        <v>0</v>
      </c>
      <c r="C288" s="5">
        <f>'Salary and Rating'!E288</f>
        <v>0</v>
      </c>
      <c r="D288" s="5">
        <f ca="1">'Salary and Rating'!F288</f>
        <v>0</v>
      </c>
      <c r="E288" s="5">
        <f ca="1">'Salary and Rating'!G288</f>
        <v>0</v>
      </c>
      <c r="F288" s="1">
        <f>'Salary and Rating'!K288</f>
        <v>0</v>
      </c>
      <c r="G288" s="1">
        <f ca="1">'Salary and Rating'!L288</f>
        <v>0</v>
      </c>
      <c r="H288" s="1">
        <f ca="1">'Salary and Rating'!M288</f>
        <v>0</v>
      </c>
      <c r="I288" s="13">
        <f>IF('2012-2013'!E287=0,0,'2012-2013'!C287)</f>
        <v>0</v>
      </c>
      <c r="J288" s="13">
        <f>IF('2013-2014'!E287=0,0,'2012-2013'!AF287)</f>
        <v>0</v>
      </c>
      <c r="K288" s="13">
        <f>IF('2014-2015'!E287=0,0,'2013-2014'!AF287)</f>
        <v>0</v>
      </c>
      <c r="L288" s="13">
        <f ca="1">IF('2014-2015'!G287=0,0,'2014-2015'!AF287)</f>
        <v>0</v>
      </c>
      <c r="M288" s="13">
        <f>IF('2012-2013'!E287=0,0,'2012-2013'!C287)</f>
        <v>0</v>
      </c>
      <c r="N288" s="13">
        <f>IF('2013-2014'!E287=0,0,'2012-2013'!AG287)</f>
        <v>0</v>
      </c>
      <c r="O288" s="13">
        <f>IF('2014-2015'!E287=0,0,'2013-2014'!AG287)</f>
        <v>0</v>
      </c>
      <c r="P288" s="13">
        <f ca="1">IF('2014-2015'!G287=0,0,'2014-2015'!AG287)</f>
        <v>0</v>
      </c>
    </row>
    <row r="289" spans="1:16" x14ac:dyDescent="0.25">
      <c r="A289" s="1">
        <f>'Salary and Rating'!A289</f>
        <v>0</v>
      </c>
      <c r="B289" s="5">
        <f>'Salary and Rating'!B289</f>
        <v>0</v>
      </c>
      <c r="C289" s="5">
        <f>'Salary and Rating'!E289</f>
        <v>0</v>
      </c>
      <c r="D289" s="5">
        <f ca="1">'Salary and Rating'!F289</f>
        <v>0</v>
      </c>
      <c r="E289" s="5">
        <f ca="1">'Salary and Rating'!G289</f>
        <v>0</v>
      </c>
      <c r="F289" s="1">
        <f>'Salary and Rating'!K289</f>
        <v>0</v>
      </c>
      <c r="G289" s="1">
        <f ca="1">'Salary and Rating'!L289</f>
        <v>0</v>
      </c>
      <c r="H289" s="1">
        <f ca="1">'Salary and Rating'!M289</f>
        <v>0</v>
      </c>
      <c r="I289" s="13">
        <f>IF('2012-2013'!E288=0,0,'2012-2013'!C288)</f>
        <v>0</v>
      </c>
      <c r="J289" s="13">
        <f>IF('2013-2014'!E288=0,0,'2012-2013'!AF288)</f>
        <v>0</v>
      </c>
      <c r="K289" s="13">
        <f>IF('2014-2015'!E288=0,0,'2013-2014'!AF288)</f>
        <v>0</v>
      </c>
      <c r="L289" s="13">
        <f ca="1">IF('2014-2015'!G288=0,0,'2014-2015'!AF288)</f>
        <v>0</v>
      </c>
      <c r="M289" s="13">
        <f>IF('2012-2013'!E288=0,0,'2012-2013'!C288)</f>
        <v>0</v>
      </c>
      <c r="N289" s="13">
        <f>IF('2013-2014'!E288=0,0,'2012-2013'!AG288)</f>
        <v>0</v>
      </c>
      <c r="O289" s="13">
        <f>IF('2014-2015'!E288=0,0,'2013-2014'!AG288)</f>
        <v>0</v>
      </c>
      <c r="P289" s="13">
        <f ca="1">IF('2014-2015'!G288=0,0,'2014-2015'!AG288)</f>
        <v>0</v>
      </c>
    </row>
    <row r="290" spans="1:16" x14ac:dyDescent="0.25">
      <c r="A290" s="1">
        <f>'Salary and Rating'!A290</f>
        <v>0</v>
      </c>
      <c r="B290" s="5">
        <f>'Salary and Rating'!B290</f>
        <v>0</v>
      </c>
      <c r="C290" s="5">
        <f>'Salary and Rating'!E290</f>
        <v>0</v>
      </c>
      <c r="D290" s="5">
        <f ca="1">'Salary and Rating'!F290</f>
        <v>0</v>
      </c>
      <c r="E290" s="5">
        <f ca="1">'Salary and Rating'!G290</f>
        <v>0</v>
      </c>
      <c r="F290" s="1">
        <f>'Salary and Rating'!K290</f>
        <v>0</v>
      </c>
      <c r="G290" s="1">
        <f ca="1">'Salary and Rating'!L290</f>
        <v>0</v>
      </c>
      <c r="H290" s="1">
        <f ca="1">'Salary and Rating'!M290</f>
        <v>0</v>
      </c>
      <c r="I290" s="13">
        <f>IF('2012-2013'!E289=0,0,'2012-2013'!C289)</f>
        <v>0</v>
      </c>
      <c r="J290" s="13">
        <f>IF('2013-2014'!E289=0,0,'2012-2013'!AF289)</f>
        <v>0</v>
      </c>
      <c r="K290" s="13">
        <f>IF('2014-2015'!E289=0,0,'2013-2014'!AF289)</f>
        <v>0</v>
      </c>
      <c r="L290" s="13">
        <f ca="1">IF('2014-2015'!G289=0,0,'2014-2015'!AF289)</f>
        <v>0</v>
      </c>
      <c r="M290" s="13">
        <f>IF('2012-2013'!E289=0,0,'2012-2013'!C289)</f>
        <v>0</v>
      </c>
      <c r="N290" s="13">
        <f>IF('2013-2014'!E289=0,0,'2012-2013'!AG289)</f>
        <v>0</v>
      </c>
      <c r="O290" s="13">
        <f>IF('2014-2015'!E289=0,0,'2013-2014'!AG289)</f>
        <v>0</v>
      </c>
      <c r="P290" s="13">
        <f ca="1">IF('2014-2015'!G289=0,0,'2014-2015'!AG289)</f>
        <v>0</v>
      </c>
    </row>
    <row r="291" spans="1:16" x14ac:dyDescent="0.25">
      <c r="A291" s="1">
        <f>'Salary and Rating'!A291</f>
        <v>0</v>
      </c>
      <c r="B291" s="5">
        <f>'Salary and Rating'!B291</f>
        <v>0</v>
      </c>
      <c r="C291" s="5">
        <f>'Salary and Rating'!E291</f>
        <v>0</v>
      </c>
      <c r="D291" s="5">
        <f ca="1">'Salary and Rating'!F291</f>
        <v>0</v>
      </c>
      <c r="E291" s="5">
        <f ca="1">'Salary and Rating'!G291</f>
        <v>0</v>
      </c>
      <c r="F291" s="1">
        <f>'Salary and Rating'!K291</f>
        <v>0</v>
      </c>
      <c r="G291" s="1">
        <f ca="1">'Salary and Rating'!L291</f>
        <v>0</v>
      </c>
      <c r="H291" s="1">
        <f ca="1">'Salary and Rating'!M291</f>
        <v>0</v>
      </c>
      <c r="I291" s="13">
        <f>IF('2012-2013'!E290=0,0,'2012-2013'!C290)</f>
        <v>0</v>
      </c>
      <c r="J291" s="13">
        <f>IF('2013-2014'!E290=0,0,'2012-2013'!AF290)</f>
        <v>0</v>
      </c>
      <c r="K291" s="13">
        <f>IF('2014-2015'!E290=0,0,'2013-2014'!AF290)</f>
        <v>0</v>
      </c>
      <c r="L291" s="13">
        <f ca="1">IF('2014-2015'!G290=0,0,'2014-2015'!AF290)</f>
        <v>0</v>
      </c>
      <c r="M291" s="13">
        <f>IF('2012-2013'!E290=0,0,'2012-2013'!C290)</f>
        <v>0</v>
      </c>
      <c r="N291" s="13">
        <f>IF('2013-2014'!E290=0,0,'2012-2013'!AG290)</f>
        <v>0</v>
      </c>
      <c r="O291" s="13">
        <f>IF('2014-2015'!E290=0,0,'2013-2014'!AG290)</f>
        <v>0</v>
      </c>
      <c r="P291" s="13">
        <f ca="1">IF('2014-2015'!G290=0,0,'2014-2015'!AG290)</f>
        <v>0</v>
      </c>
    </row>
    <row r="292" spans="1:16" x14ac:dyDescent="0.25">
      <c r="A292" s="1">
        <f>'Salary and Rating'!A292</f>
        <v>0</v>
      </c>
      <c r="B292" s="5">
        <f>'Salary and Rating'!B292</f>
        <v>0</v>
      </c>
      <c r="C292" s="5">
        <f>'Salary and Rating'!E292</f>
        <v>0</v>
      </c>
      <c r="D292" s="5">
        <f ca="1">'Salary and Rating'!F292</f>
        <v>0</v>
      </c>
      <c r="E292" s="5">
        <f ca="1">'Salary and Rating'!G292</f>
        <v>0</v>
      </c>
      <c r="F292" s="1">
        <f>'Salary and Rating'!K292</f>
        <v>0</v>
      </c>
      <c r="G292" s="1">
        <f ca="1">'Salary and Rating'!L292</f>
        <v>0</v>
      </c>
      <c r="H292" s="1">
        <f ca="1">'Salary and Rating'!M292</f>
        <v>0</v>
      </c>
      <c r="I292" s="13">
        <f>IF('2012-2013'!E291=0,0,'2012-2013'!C291)</f>
        <v>0</v>
      </c>
      <c r="J292" s="13">
        <f>IF('2013-2014'!E291=0,0,'2012-2013'!AF291)</f>
        <v>0</v>
      </c>
      <c r="K292" s="13">
        <f>IF('2014-2015'!E291=0,0,'2013-2014'!AF291)</f>
        <v>0</v>
      </c>
      <c r="L292" s="13">
        <f ca="1">IF('2014-2015'!G291=0,0,'2014-2015'!AF291)</f>
        <v>0</v>
      </c>
      <c r="M292" s="13">
        <f>IF('2012-2013'!E291=0,0,'2012-2013'!C291)</f>
        <v>0</v>
      </c>
      <c r="N292" s="13">
        <f>IF('2013-2014'!E291=0,0,'2012-2013'!AG291)</f>
        <v>0</v>
      </c>
      <c r="O292" s="13">
        <f>IF('2014-2015'!E291=0,0,'2013-2014'!AG291)</f>
        <v>0</v>
      </c>
      <c r="P292" s="13">
        <f ca="1">IF('2014-2015'!G291=0,0,'2014-2015'!AG291)</f>
        <v>0</v>
      </c>
    </row>
    <row r="293" spans="1:16" x14ac:dyDescent="0.25">
      <c r="A293" s="1">
        <f>'Salary and Rating'!A293</f>
        <v>0</v>
      </c>
      <c r="B293" s="5">
        <f>'Salary and Rating'!B293</f>
        <v>0</v>
      </c>
      <c r="C293" s="5">
        <f>'Salary and Rating'!E293</f>
        <v>0</v>
      </c>
      <c r="D293" s="5">
        <f ca="1">'Salary and Rating'!F293</f>
        <v>0</v>
      </c>
      <c r="E293" s="5">
        <f ca="1">'Salary and Rating'!G293</f>
        <v>0</v>
      </c>
      <c r="F293" s="1">
        <f>'Salary and Rating'!K293</f>
        <v>0</v>
      </c>
      <c r="G293" s="1">
        <f ca="1">'Salary and Rating'!L293</f>
        <v>0</v>
      </c>
      <c r="H293" s="1">
        <f ca="1">'Salary and Rating'!M293</f>
        <v>0</v>
      </c>
      <c r="I293" s="13">
        <f>IF('2012-2013'!E292=0,0,'2012-2013'!C292)</f>
        <v>0</v>
      </c>
      <c r="J293" s="13">
        <f>IF('2013-2014'!E292=0,0,'2012-2013'!AF292)</f>
        <v>0</v>
      </c>
      <c r="K293" s="13">
        <f>IF('2014-2015'!E292=0,0,'2013-2014'!AF292)</f>
        <v>0</v>
      </c>
      <c r="L293" s="13">
        <f ca="1">IF('2014-2015'!G292=0,0,'2014-2015'!AF292)</f>
        <v>0</v>
      </c>
      <c r="M293" s="13">
        <f>IF('2012-2013'!E292=0,0,'2012-2013'!C292)</f>
        <v>0</v>
      </c>
      <c r="N293" s="13">
        <f>IF('2013-2014'!E292=0,0,'2012-2013'!AG292)</f>
        <v>0</v>
      </c>
      <c r="O293" s="13">
        <f>IF('2014-2015'!E292=0,0,'2013-2014'!AG292)</f>
        <v>0</v>
      </c>
      <c r="P293" s="13">
        <f ca="1">IF('2014-2015'!G292=0,0,'2014-2015'!AG292)</f>
        <v>0</v>
      </c>
    </row>
    <row r="294" spans="1:16" x14ac:dyDescent="0.25">
      <c r="A294" s="1">
        <f>'Salary and Rating'!A294</f>
        <v>0</v>
      </c>
      <c r="B294" s="5">
        <f>'Salary and Rating'!B294</f>
        <v>0</v>
      </c>
      <c r="C294" s="5">
        <f>'Salary and Rating'!E294</f>
        <v>0</v>
      </c>
      <c r="D294" s="5">
        <f ca="1">'Salary and Rating'!F294</f>
        <v>0</v>
      </c>
      <c r="E294" s="5">
        <f ca="1">'Salary and Rating'!G294</f>
        <v>0</v>
      </c>
      <c r="F294" s="1">
        <f>'Salary and Rating'!K294</f>
        <v>0</v>
      </c>
      <c r="G294" s="1">
        <f ca="1">'Salary and Rating'!L294</f>
        <v>0</v>
      </c>
      <c r="H294" s="1">
        <f ca="1">'Salary and Rating'!M294</f>
        <v>0</v>
      </c>
      <c r="I294" s="13">
        <f>IF('2012-2013'!E293=0,0,'2012-2013'!C293)</f>
        <v>0</v>
      </c>
      <c r="J294" s="13">
        <f>IF('2013-2014'!E293=0,0,'2012-2013'!AF293)</f>
        <v>0</v>
      </c>
      <c r="K294" s="13">
        <f>IF('2014-2015'!E293=0,0,'2013-2014'!AF293)</f>
        <v>0</v>
      </c>
      <c r="L294" s="13">
        <f ca="1">IF('2014-2015'!G293=0,0,'2014-2015'!AF293)</f>
        <v>0</v>
      </c>
      <c r="M294" s="13">
        <f>IF('2012-2013'!E293=0,0,'2012-2013'!C293)</f>
        <v>0</v>
      </c>
      <c r="N294" s="13">
        <f>IF('2013-2014'!E293=0,0,'2012-2013'!AG293)</f>
        <v>0</v>
      </c>
      <c r="O294" s="13">
        <f>IF('2014-2015'!E293=0,0,'2013-2014'!AG293)</f>
        <v>0</v>
      </c>
      <c r="P294" s="13">
        <f ca="1">IF('2014-2015'!G293=0,0,'2014-2015'!AG293)</f>
        <v>0</v>
      </c>
    </row>
    <row r="295" spans="1:16" x14ac:dyDescent="0.25">
      <c r="A295" s="1">
        <f>'Salary and Rating'!A295</f>
        <v>0</v>
      </c>
      <c r="B295" s="5">
        <f>'Salary and Rating'!B295</f>
        <v>0</v>
      </c>
      <c r="C295" s="5">
        <f>'Salary and Rating'!E295</f>
        <v>0</v>
      </c>
      <c r="D295" s="5">
        <f ca="1">'Salary and Rating'!F295</f>
        <v>0</v>
      </c>
      <c r="E295" s="5">
        <f ca="1">'Salary and Rating'!G295</f>
        <v>0</v>
      </c>
      <c r="F295" s="1">
        <f>'Salary and Rating'!K295</f>
        <v>0</v>
      </c>
      <c r="G295" s="1">
        <f ca="1">'Salary and Rating'!L295</f>
        <v>0</v>
      </c>
      <c r="H295" s="1">
        <f ca="1">'Salary and Rating'!M295</f>
        <v>0</v>
      </c>
      <c r="I295" s="13">
        <f>IF('2012-2013'!E294=0,0,'2012-2013'!C294)</f>
        <v>0</v>
      </c>
      <c r="J295" s="13">
        <f>IF('2013-2014'!E294=0,0,'2012-2013'!AF294)</f>
        <v>0</v>
      </c>
      <c r="K295" s="13">
        <f>IF('2014-2015'!E294=0,0,'2013-2014'!AF294)</f>
        <v>0</v>
      </c>
      <c r="L295" s="13">
        <f ca="1">IF('2014-2015'!G294=0,0,'2014-2015'!AF294)</f>
        <v>0</v>
      </c>
      <c r="M295" s="13">
        <f>IF('2012-2013'!E294=0,0,'2012-2013'!C294)</f>
        <v>0</v>
      </c>
      <c r="N295" s="13">
        <f>IF('2013-2014'!E294=0,0,'2012-2013'!AG294)</f>
        <v>0</v>
      </c>
      <c r="O295" s="13">
        <f>IF('2014-2015'!E294=0,0,'2013-2014'!AG294)</f>
        <v>0</v>
      </c>
      <c r="P295" s="13">
        <f ca="1">IF('2014-2015'!G294=0,0,'2014-2015'!AG294)</f>
        <v>0</v>
      </c>
    </row>
    <row r="296" spans="1:16" x14ac:dyDescent="0.25">
      <c r="A296" s="1">
        <f>'Salary and Rating'!A296</f>
        <v>0</v>
      </c>
      <c r="B296" s="5">
        <f>'Salary and Rating'!B296</f>
        <v>0</v>
      </c>
      <c r="C296" s="5">
        <f>'Salary and Rating'!E296</f>
        <v>0</v>
      </c>
      <c r="D296" s="5">
        <f ca="1">'Salary and Rating'!F296</f>
        <v>0</v>
      </c>
      <c r="E296" s="5">
        <f ca="1">'Salary and Rating'!G296</f>
        <v>0</v>
      </c>
      <c r="F296" s="1">
        <f>'Salary and Rating'!K296</f>
        <v>0</v>
      </c>
      <c r="G296" s="1">
        <f ca="1">'Salary and Rating'!L296</f>
        <v>0</v>
      </c>
      <c r="H296" s="1">
        <f ca="1">'Salary and Rating'!M296</f>
        <v>0</v>
      </c>
      <c r="I296" s="13">
        <f>IF('2012-2013'!E295=0,0,'2012-2013'!C295)</f>
        <v>0</v>
      </c>
      <c r="J296" s="13">
        <f>IF('2013-2014'!E295=0,0,'2012-2013'!AF295)</f>
        <v>0</v>
      </c>
      <c r="K296" s="13">
        <f>IF('2014-2015'!E295=0,0,'2013-2014'!AF295)</f>
        <v>0</v>
      </c>
      <c r="L296" s="13">
        <f ca="1">IF('2014-2015'!G295=0,0,'2014-2015'!AF295)</f>
        <v>0</v>
      </c>
      <c r="M296" s="13">
        <f>IF('2012-2013'!E295=0,0,'2012-2013'!C295)</f>
        <v>0</v>
      </c>
      <c r="N296" s="13">
        <f>IF('2013-2014'!E295=0,0,'2012-2013'!AG295)</f>
        <v>0</v>
      </c>
      <c r="O296" s="13">
        <f>IF('2014-2015'!E295=0,0,'2013-2014'!AG295)</f>
        <v>0</v>
      </c>
      <c r="P296" s="13">
        <f ca="1">IF('2014-2015'!G295=0,0,'2014-2015'!AG295)</f>
        <v>0</v>
      </c>
    </row>
    <row r="297" spans="1:16" x14ac:dyDescent="0.25">
      <c r="A297" s="1">
        <f>'Salary and Rating'!A297</f>
        <v>0</v>
      </c>
      <c r="B297" s="5">
        <f>'Salary and Rating'!B297</f>
        <v>0</v>
      </c>
      <c r="C297" s="5">
        <f>'Salary and Rating'!E297</f>
        <v>0</v>
      </c>
      <c r="D297" s="5">
        <f ca="1">'Salary and Rating'!F297</f>
        <v>0</v>
      </c>
      <c r="E297" s="5">
        <f ca="1">'Salary and Rating'!G297</f>
        <v>0</v>
      </c>
      <c r="F297" s="1">
        <f>'Salary and Rating'!K297</f>
        <v>0</v>
      </c>
      <c r="G297" s="1">
        <f ca="1">'Salary and Rating'!L297</f>
        <v>0</v>
      </c>
      <c r="H297" s="1">
        <f ca="1">'Salary and Rating'!M297</f>
        <v>0</v>
      </c>
      <c r="I297" s="13">
        <f>IF('2012-2013'!E296=0,0,'2012-2013'!C296)</f>
        <v>0</v>
      </c>
      <c r="J297" s="13">
        <f>IF('2013-2014'!E296=0,0,'2012-2013'!AF296)</f>
        <v>0</v>
      </c>
      <c r="K297" s="13">
        <f>IF('2014-2015'!E296=0,0,'2013-2014'!AF296)</f>
        <v>0</v>
      </c>
      <c r="L297" s="13">
        <f ca="1">IF('2014-2015'!G296=0,0,'2014-2015'!AF296)</f>
        <v>0</v>
      </c>
      <c r="M297" s="13">
        <f>IF('2012-2013'!E296=0,0,'2012-2013'!C296)</f>
        <v>0</v>
      </c>
      <c r="N297" s="13">
        <f>IF('2013-2014'!E296=0,0,'2012-2013'!AG296)</f>
        <v>0</v>
      </c>
      <c r="O297" s="13">
        <f>IF('2014-2015'!E296=0,0,'2013-2014'!AG296)</f>
        <v>0</v>
      </c>
      <c r="P297" s="13">
        <f ca="1">IF('2014-2015'!G296=0,0,'2014-2015'!AG296)</f>
        <v>0</v>
      </c>
    </row>
    <row r="298" spans="1:16" x14ac:dyDescent="0.25">
      <c r="A298" s="1">
        <f>'Salary and Rating'!A298</f>
        <v>0</v>
      </c>
      <c r="B298" s="5">
        <f>'Salary and Rating'!B298</f>
        <v>0</v>
      </c>
      <c r="C298" s="5">
        <f>'Salary and Rating'!E298</f>
        <v>0</v>
      </c>
      <c r="D298" s="5">
        <f ca="1">'Salary and Rating'!F298</f>
        <v>0</v>
      </c>
      <c r="E298" s="5">
        <f ca="1">'Salary and Rating'!G298</f>
        <v>0</v>
      </c>
      <c r="F298" s="1">
        <f>'Salary and Rating'!K298</f>
        <v>0</v>
      </c>
      <c r="G298" s="1">
        <f ca="1">'Salary and Rating'!L298</f>
        <v>0</v>
      </c>
      <c r="H298" s="1">
        <f ca="1">'Salary and Rating'!M298</f>
        <v>0</v>
      </c>
      <c r="I298" s="13">
        <f>IF('2012-2013'!E297=0,0,'2012-2013'!C297)</f>
        <v>0</v>
      </c>
      <c r="J298" s="13">
        <f>IF('2013-2014'!E297=0,0,'2012-2013'!AF297)</f>
        <v>0</v>
      </c>
      <c r="K298" s="13">
        <f>IF('2014-2015'!E297=0,0,'2013-2014'!AF297)</f>
        <v>0</v>
      </c>
      <c r="L298" s="13">
        <f ca="1">IF('2014-2015'!G297=0,0,'2014-2015'!AF297)</f>
        <v>0</v>
      </c>
      <c r="M298" s="13">
        <f>IF('2012-2013'!E297=0,0,'2012-2013'!C297)</f>
        <v>0</v>
      </c>
      <c r="N298" s="13">
        <f>IF('2013-2014'!E297=0,0,'2012-2013'!AG297)</f>
        <v>0</v>
      </c>
      <c r="O298" s="13">
        <f>IF('2014-2015'!E297=0,0,'2013-2014'!AG297)</f>
        <v>0</v>
      </c>
      <c r="P298" s="13">
        <f ca="1">IF('2014-2015'!G297=0,0,'2014-2015'!AG297)</f>
        <v>0</v>
      </c>
    </row>
    <row r="299" spans="1:16" x14ac:dyDescent="0.25">
      <c r="A299" s="1">
        <f>'Salary and Rating'!A299</f>
        <v>0</v>
      </c>
      <c r="B299" s="5">
        <f>'Salary and Rating'!B299</f>
        <v>0</v>
      </c>
      <c r="C299" s="5">
        <f>'Salary and Rating'!E299</f>
        <v>0</v>
      </c>
      <c r="D299" s="5">
        <f ca="1">'Salary and Rating'!F299</f>
        <v>0</v>
      </c>
      <c r="E299" s="5">
        <f ca="1">'Salary and Rating'!G299</f>
        <v>0</v>
      </c>
      <c r="F299" s="1">
        <f>'Salary and Rating'!K299</f>
        <v>0</v>
      </c>
      <c r="G299" s="1">
        <f ca="1">'Salary and Rating'!L299</f>
        <v>0</v>
      </c>
      <c r="H299" s="1">
        <f ca="1">'Salary and Rating'!M299</f>
        <v>0</v>
      </c>
      <c r="I299" s="13">
        <f>IF('2012-2013'!E298=0,0,'2012-2013'!C298)</f>
        <v>0</v>
      </c>
      <c r="J299" s="13">
        <f>IF('2013-2014'!E298=0,0,'2012-2013'!AF298)</f>
        <v>0</v>
      </c>
      <c r="K299" s="13">
        <f>IF('2014-2015'!E298=0,0,'2013-2014'!AF298)</f>
        <v>0</v>
      </c>
      <c r="L299" s="13">
        <f ca="1">IF('2014-2015'!G298=0,0,'2014-2015'!AF298)</f>
        <v>0</v>
      </c>
      <c r="M299" s="13">
        <f>IF('2012-2013'!E298=0,0,'2012-2013'!C298)</f>
        <v>0</v>
      </c>
      <c r="N299" s="13">
        <f>IF('2013-2014'!E298=0,0,'2012-2013'!AG298)</f>
        <v>0</v>
      </c>
      <c r="O299" s="13">
        <f>IF('2014-2015'!E298=0,0,'2013-2014'!AG298)</f>
        <v>0</v>
      </c>
      <c r="P299" s="13">
        <f ca="1">IF('2014-2015'!G298=0,0,'2014-2015'!AG298)</f>
        <v>0</v>
      </c>
    </row>
    <row r="300" spans="1:16" x14ac:dyDescent="0.25">
      <c r="A300" s="1">
        <f>'Salary and Rating'!A300</f>
        <v>0</v>
      </c>
      <c r="B300" s="5">
        <f>'Salary and Rating'!B300</f>
        <v>0</v>
      </c>
      <c r="C300" s="5">
        <f>'Salary and Rating'!E300</f>
        <v>0</v>
      </c>
      <c r="D300" s="5">
        <f ca="1">'Salary and Rating'!F300</f>
        <v>0</v>
      </c>
      <c r="E300" s="5">
        <f ca="1">'Salary and Rating'!G300</f>
        <v>0</v>
      </c>
      <c r="F300" s="1">
        <f>'Salary and Rating'!K300</f>
        <v>0</v>
      </c>
      <c r="G300" s="1">
        <f ca="1">'Salary and Rating'!L300</f>
        <v>0</v>
      </c>
      <c r="H300" s="1">
        <f ca="1">'Salary and Rating'!M300</f>
        <v>0</v>
      </c>
      <c r="I300" s="13">
        <f>IF('2012-2013'!E299=0,0,'2012-2013'!C299)</f>
        <v>0</v>
      </c>
      <c r="J300" s="13">
        <f>IF('2013-2014'!E299=0,0,'2012-2013'!AF299)</f>
        <v>0</v>
      </c>
      <c r="K300" s="13">
        <f>IF('2014-2015'!E299=0,0,'2013-2014'!AF299)</f>
        <v>0</v>
      </c>
      <c r="L300" s="13">
        <f ca="1">IF('2014-2015'!G299=0,0,'2014-2015'!AF299)</f>
        <v>0</v>
      </c>
      <c r="M300" s="13">
        <f>IF('2012-2013'!E299=0,0,'2012-2013'!C299)</f>
        <v>0</v>
      </c>
      <c r="N300" s="13">
        <f>IF('2013-2014'!E299=0,0,'2012-2013'!AG299)</f>
        <v>0</v>
      </c>
      <c r="O300" s="13">
        <f>IF('2014-2015'!E299=0,0,'2013-2014'!AG299)</f>
        <v>0</v>
      </c>
      <c r="P300" s="13">
        <f ca="1">IF('2014-2015'!G299=0,0,'2014-2015'!AG299)</f>
        <v>0</v>
      </c>
    </row>
    <row r="301" spans="1:16" x14ac:dyDescent="0.25">
      <c r="A301" s="1">
        <f>'Salary and Rating'!A301</f>
        <v>0</v>
      </c>
      <c r="B301" s="5">
        <f>'Salary and Rating'!B301</f>
        <v>0</v>
      </c>
      <c r="C301" s="5">
        <f>'Salary and Rating'!E301</f>
        <v>0</v>
      </c>
      <c r="D301" s="5">
        <f ca="1">'Salary and Rating'!F301</f>
        <v>0</v>
      </c>
      <c r="E301" s="5">
        <f ca="1">'Salary and Rating'!G301</f>
        <v>0</v>
      </c>
      <c r="F301" s="1">
        <f>'Salary and Rating'!K301</f>
        <v>0</v>
      </c>
      <c r="G301" s="1">
        <f ca="1">'Salary and Rating'!L301</f>
        <v>0</v>
      </c>
      <c r="H301" s="1">
        <f ca="1">'Salary and Rating'!M301</f>
        <v>0</v>
      </c>
      <c r="I301" s="13">
        <f>IF('2012-2013'!E300=0,0,'2012-2013'!C300)</f>
        <v>0</v>
      </c>
      <c r="J301" s="13">
        <f>IF('2013-2014'!E300=0,0,'2012-2013'!AF300)</f>
        <v>0</v>
      </c>
      <c r="K301" s="13">
        <f>IF('2014-2015'!E300=0,0,'2013-2014'!AF300)</f>
        <v>0</v>
      </c>
      <c r="L301" s="13">
        <f ca="1">IF('2014-2015'!G300=0,0,'2014-2015'!AF300)</f>
        <v>0</v>
      </c>
      <c r="M301" s="13">
        <f>IF('2012-2013'!E300=0,0,'2012-2013'!C300)</f>
        <v>0</v>
      </c>
      <c r="N301" s="13">
        <f>IF('2013-2014'!E300=0,0,'2012-2013'!AG300)</f>
        <v>0</v>
      </c>
      <c r="O301" s="13">
        <f>IF('2014-2015'!E300=0,0,'2013-2014'!AG300)</f>
        <v>0</v>
      </c>
      <c r="P301" s="13">
        <f ca="1">IF('2014-2015'!G300=0,0,'2014-2015'!AG300)</f>
        <v>0</v>
      </c>
    </row>
    <row r="302" spans="1:16" x14ac:dyDescent="0.25">
      <c r="A302" s="1">
        <f>'Salary and Rating'!A302</f>
        <v>0</v>
      </c>
      <c r="B302" s="5">
        <f>'Salary and Rating'!B302</f>
        <v>0</v>
      </c>
      <c r="C302" s="5">
        <f>'Salary and Rating'!E302</f>
        <v>0</v>
      </c>
      <c r="D302" s="5">
        <f ca="1">'Salary and Rating'!F302</f>
        <v>0</v>
      </c>
      <c r="E302" s="5">
        <f ca="1">'Salary and Rating'!G302</f>
        <v>0</v>
      </c>
      <c r="F302" s="1">
        <f>'Salary and Rating'!K302</f>
        <v>0</v>
      </c>
      <c r="G302" s="1">
        <f ca="1">'Salary and Rating'!L302</f>
        <v>0</v>
      </c>
      <c r="H302" s="1">
        <f ca="1">'Salary and Rating'!M302</f>
        <v>0</v>
      </c>
      <c r="I302" s="13">
        <f>IF('2012-2013'!E301=0,0,'2012-2013'!C301)</f>
        <v>0</v>
      </c>
      <c r="J302" s="13">
        <f>IF('2013-2014'!E301=0,0,'2012-2013'!AF301)</f>
        <v>0</v>
      </c>
      <c r="K302" s="13">
        <f>IF('2014-2015'!E301=0,0,'2013-2014'!AF301)</f>
        <v>0</v>
      </c>
      <c r="L302" s="13">
        <f ca="1">IF('2014-2015'!G301=0,0,'2014-2015'!AF301)</f>
        <v>0</v>
      </c>
      <c r="M302" s="13">
        <f>IF('2012-2013'!E301=0,0,'2012-2013'!C301)</f>
        <v>0</v>
      </c>
      <c r="N302" s="13">
        <f>IF('2013-2014'!E301=0,0,'2012-2013'!AG301)</f>
        <v>0</v>
      </c>
      <c r="O302" s="13">
        <f>IF('2014-2015'!E301=0,0,'2013-2014'!AG301)</f>
        <v>0</v>
      </c>
      <c r="P302" s="13">
        <f ca="1">IF('2014-2015'!G301=0,0,'2014-2015'!AG301)</f>
        <v>0</v>
      </c>
    </row>
    <row r="303" spans="1:16" x14ac:dyDescent="0.25">
      <c r="A303" s="1">
        <f>'Salary and Rating'!A303</f>
        <v>0</v>
      </c>
      <c r="B303" s="5">
        <f>'Salary and Rating'!B303</f>
        <v>0</v>
      </c>
      <c r="C303" s="5">
        <f>'Salary and Rating'!E303</f>
        <v>0</v>
      </c>
      <c r="D303" s="5">
        <f ca="1">'Salary and Rating'!F303</f>
        <v>0</v>
      </c>
      <c r="E303" s="5">
        <f ca="1">'Salary and Rating'!G303</f>
        <v>0</v>
      </c>
      <c r="F303" s="1">
        <f>'Salary and Rating'!K303</f>
        <v>0</v>
      </c>
      <c r="G303" s="1">
        <f ca="1">'Salary and Rating'!L303</f>
        <v>0</v>
      </c>
      <c r="H303" s="1">
        <f ca="1">'Salary and Rating'!M303</f>
        <v>0</v>
      </c>
      <c r="I303" s="13">
        <f>IF('2012-2013'!E302=0,0,'2012-2013'!C302)</f>
        <v>0</v>
      </c>
      <c r="J303" s="13">
        <f>IF('2013-2014'!E302=0,0,'2012-2013'!AF302)</f>
        <v>0</v>
      </c>
      <c r="K303" s="13">
        <f>IF('2014-2015'!E302=0,0,'2013-2014'!AF302)</f>
        <v>0</v>
      </c>
      <c r="L303" s="13">
        <f ca="1">IF('2014-2015'!G302=0,0,'2014-2015'!AF302)</f>
        <v>0</v>
      </c>
      <c r="M303" s="13">
        <f>IF('2012-2013'!E302=0,0,'2012-2013'!C302)</f>
        <v>0</v>
      </c>
      <c r="N303" s="13">
        <f>IF('2013-2014'!E302=0,0,'2012-2013'!AG302)</f>
        <v>0</v>
      </c>
      <c r="O303" s="13">
        <f>IF('2014-2015'!E302=0,0,'2013-2014'!AG302)</f>
        <v>0</v>
      </c>
      <c r="P303" s="13">
        <f ca="1">IF('2014-2015'!G302=0,0,'2014-2015'!AG302)</f>
        <v>0</v>
      </c>
    </row>
    <row r="304" spans="1:16" x14ac:dyDescent="0.25">
      <c r="A304" s="1">
        <f>'Salary and Rating'!A304</f>
        <v>0</v>
      </c>
      <c r="B304" s="5">
        <f>'Salary and Rating'!B304</f>
        <v>0</v>
      </c>
      <c r="C304" s="5">
        <f>'Salary and Rating'!E304</f>
        <v>0</v>
      </c>
      <c r="D304" s="5">
        <f ca="1">'Salary and Rating'!F304</f>
        <v>0</v>
      </c>
      <c r="E304" s="5">
        <f ca="1">'Salary and Rating'!G304</f>
        <v>0</v>
      </c>
      <c r="F304" s="1">
        <f>'Salary and Rating'!K304</f>
        <v>0</v>
      </c>
      <c r="G304" s="1">
        <f ca="1">'Salary and Rating'!L304</f>
        <v>0</v>
      </c>
      <c r="H304" s="1">
        <f ca="1">'Salary and Rating'!M304</f>
        <v>0</v>
      </c>
      <c r="I304" s="13">
        <f>IF('2012-2013'!E303=0,0,'2012-2013'!C303)</f>
        <v>0</v>
      </c>
      <c r="J304" s="13">
        <f>IF('2013-2014'!E303=0,0,'2012-2013'!AF303)</f>
        <v>0</v>
      </c>
      <c r="K304" s="13">
        <f>IF('2014-2015'!E303=0,0,'2013-2014'!AF303)</f>
        <v>0</v>
      </c>
      <c r="L304" s="13">
        <f ca="1">IF('2014-2015'!G303=0,0,'2014-2015'!AF303)</f>
        <v>0</v>
      </c>
      <c r="M304" s="13">
        <f>IF('2012-2013'!E303=0,0,'2012-2013'!C303)</f>
        <v>0</v>
      </c>
      <c r="N304" s="13">
        <f>IF('2013-2014'!E303=0,0,'2012-2013'!AG303)</f>
        <v>0</v>
      </c>
      <c r="O304" s="13">
        <f>IF('2014-2015'!E303=0,0,'2013-2014'!AG303)</f>
        <v>0</v>
      </c>
      <c r="P304" s="13">
        <f ca="1">IF('2014-2015'!G303=0,0,'2014-2015'!AG303)</f>
        <v>0</v>
      </c>
    </row>
  </sheetData>
  <mergeCells count="6">
    <mergeCell ref="M3:P3"/>
    <mergeCell ref="A3:A4"/>
    <mergeCell ref="B3:B4"/>
    <mergeCell ref="C3:E3"/>
    <mergeCell ref="F3:H3"/>
    <mergeCell ref="I3:L3"/>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11"/>
  <sheetViews>
    <sheetView showGridLines="0" workbookViewId="0">
      <selection activeCell="H10" sqref="H10"/>
    </sheetView>
  </sheetViews>
  <sheetFormatPr defaultRowHeight="15" x14ac:dyDescent="0.25"/>
  <cols>
    <col min="1" max="1" width="12.42578125" customWidth="1"/>
    <col min="2" max="2" width="14" hidden="1" customWidth="1"/>
    <col min="3" max="3" width="20.28515625" customWidth="1"/>
  </cols>
  <sheetData>
    <row r="2" spans="1:3" x14ac:dyDescent="0.25">
      <c r="A2" s="6" t="s">
        <v>11</v>
      </c>
      <c r="B2" s="6"/>
      <c r="C2" s="1" t="s">
        <v>129</v>
      </c>
    </row>
    <row r="3" spans="1:3" x14ac:dyDescent="0.25">
      <c r="A3" s="6" t="s">
        <v>14</v>
      </c>
      <c r="B3" s="6">
        <f ca="1">IF(C3="YES",1,0)</f>
        <v>1</v>
      </c>
      <c r="C3" s="51" t="str">
        <f ca="1">'2012-2013'!AJ5</f>
        <v>YES</v>
      </c>
    </row>
    <row r="4" spans="1:3" x14ac:dyDescent="0.25">
      <c r="A4" s="6" t="s">
        <v>15</v>
      </c>
      <c r="B4" s="6">
        <f t="shared" ref="B4:B5" ca="1" si="0">IF(C4="YES",1,0)</f>
        <v>1</v>
      </c>
      <c r="C4" s="51" t="str">
        <f ca="1">'2013-2014'!AJ5</f>
        <v>YES</v>
      </c>
    </row>
    <row r="5" spans="1:3" x14ac:dyDescent="0.25">
      <c r="A5" s="6" t="s">
        <v>16</v>
      </c>
      <c r="B5" s="55">
        <f t="shared" ca="1" si="0"/>
        <v>1</v>
      </c>
      <c r="C5" s="54" t="str">
        <f ca="1">'2014-2015'!AJ5</f>
        <v>YES</v>
      </c>
    </row>
    <row r="8" spans="1:3" x14ac:dyDescent="0.25">
      <c r="A8" s="6" t="s">
        <v>11</v>
      </c>
      <c r="B8" s="6"/>
      <c r="C8" s="6" t="s">
        <v>130</v>
      </c>
    </row>
    <row r="9" spans="1:3" x14ac:dyDescent="0.25">
      <c r="A9" s="6" t="s">
        <v>14</v>
      </c>
      <c r="B9" s="6"/>
      <c r="C9" s="52">
        <f ca="1">SUM('2012-2013'!AG:AG)</f>
        <v>498658</v>
      </c>
    </row>
    <row r="10" spans="1:3" x14ac:dyDescent="0.25">
      <c r="A10" s="6" t="s">
        <v>15</v>
      </c>
      <c r="B10" s="6"/>
      <c r="C10" s="52">
        <f ca="1">SUM('2013-2014'!AG:AG)</f>
        <v>503008</v>
      </c>
    </row>
    <row r="11" spans="1:3" x14ac:dyDescent="0.25">
      <c r="A11" s="6" t="s">
        <v>16</v>
      </c>
      <c r="B11" s="6"/>
      <c r="C11" s="52">
        <f ca="1">SUM('2014-2015'!AG:AG)</f>
        <v>509208</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01"/>
  <sheetViews>
    <sheetView workbookViewId="0">
      <selection activeCell="B2" sqref="B2"/>
    </sheetView>
  </sheetViews>
  <sheetFormatPr defaultRowHeight="15" x14ac:dyDescent="0.25"/>
  <cols>
    <col min="1" max="1" width="16.5703125" customWidth="1"/>
    <col min="2" max="2" width="14.42578125" customWidth="1"/>
    <col min="5" max="5" width="44" customWidth="1"/>
  </cols>
  <sheetData>
    <row r="1" spans="1:6" x14ac:dyDescent="0.25">
      <c r="A1" s="1" t="s">
        <v>136</v>
      </c>
      <c r="B1" s="1" t="s">
        <v>63</v>
      </c>
    </row>
    <row r="2" spans="1:6" x14ac:dyDescent="0.25">
      <c r="A2" s="6">
        <v>1</v>
      </c>
      <c r="B2" s="46">
        <f ca="1">IF('Within Budget Summary'!C5="YES",1,0)</f>
        <v>1</v>
      </c>
      <c r="E2" s="1" t="s">
        <v>137</v>
      </c>
      <c r="F2" s="53">
        <f ca="1">AVERAGE(B2:B1001)</f>
        <v>1</v>
      </c>
    </row>
    <row r="3" spans="1:6" x14ac:dyDescent="0.25">
      <c r="A3" s="6">
        <v>2</v>
      </c>
      <c r="B3" s="6"/>
    </row>
    <row r="4" spans="1:6" x14ac:dyDescent="0.25">
      <c r="A4" s="6">
        <v>3</v>
      </c>
      <c r="B4" s="6"/>
    </row>
    <row r="5" spans="1:6" x14ac:dyDescent="0.25">
      <c r="A5" s="6">
        <v>4</v>
      </c>
      <c r="B5" s="6"/>
    </row>
    <row r="6" spans="1:6" x14ac:dyDescent="0.25">
      <c r="A6" s="6">
        <v>5</v>
      </c>
      <c r="B6" s="6"/>
    </row>
    <row r="7" spans="1:6" x14ac:dyDescent="0.25">
      <c r="A7" s="6">
        <v>6</v>
      </c>
      <c r="B7" s="6"/>
    </row>
    <row r="8" spans="1:6" x14ac:dyDescent="0.25">
      <c r="A8" s="6">
        <v>7</v>
      </c>
      <c r="B8" s="6"/>
    </row>
    <row r="9" spans="1:6" x14ac:dyDescent="0.25">
      <c r="A9" s="6">
        <v>8</v>
      </c>
      <c r="B9" s="6"/>
    </row>
    <row r="10" spans="1:6" x14ac:dyDescent="0.25">
      <c r="A10" s="6">
        <v>9</v>
      </c>
      <c r="B10" s="6"/>
    </row>
    <row r="11" spans="1:6" x14ac:dyDescent="0.25">
      <c r="A11" s="6">
        <v>10</v>
      </c>
      <c r="B11" s="6"/>
    </row>
    <row r="12" spans="1:6" x14ac:dyDescent="0.25">
      <c r="A12" s="6">
        <v>11</v>
      </c>
      <c r="B12" s="6"/>
    </row>
    <row r="13" spans="1:6" x14ac:dyDescent="0.25">
      <c r="A13" s="6">
        <v>12</v>
      </c>
      <c r="B13" s="6"/>
    </row>
    <row r="14" spans="1:6" x14ac:dyDescent="0.25">
      <c r="A14" s="6">
        <v>13</v>
      </c>
      <c r="B14" s="6"/>
    </row>
    <row r="15" spans="1:6" x14ac:dyDescent="0.25">
      <c r="A15" s="6">
        <v>14</v>
      </c>
      <c r="B15" s="6"/>
    </row>
    <row r="16" spans="1:6" x14ac:dyDescent="0.25">
      <c r="A16" s="6">
        <v>15</v>
      </c>
      <c r="B16" s="6"/>
    </row>
    <row r="17" spans="1:2" x14ac:dyDescent="0.25">
      <c r="A17" s="6">
        <v>16</v>
      </c>
      <c r="B17" s="6"/>
    </row>
    <row r="18" spans="1:2" x14ac:dyDescent="0.25">
      <c r="A18" s="6">
        <v>17</v>
      </c>
      <c r="B18" s="6"/>
    </row>
    <row r="19" spans="1:2" x14ac:dyDescent="0.25">
      <c r="A19" s="6">
        <v>18</v>
      </c>
      <c r="B19" s="6"/>
    </row>
    <row r="20" spans="1:2" x14ac:dyDescent="0.25">
      <c r="A20" s="6">
        <v>19</v>
      </c>
      <c r="B20" s="6"/>
    </row>
    <row r="21" spans="1:2" x14ac:dyDescent="0.25">
      <c r="A21" s="6">
        <v>20</v>
      </c>
      <c r="B21" s="6"/>
    </row>
    <row r="22" spans="1:2" x14ac:dyDescent="0.25">
      <c r="A22" s="6">
        <v>21</v>
      </c>
      <c r="B22" s="6"/>
    </row>
    <row r="23" spans="1:2" x14ac:dyDescent="0.25">
      <c r="A23" s="6">
        <v>22</v>
      </c>
      <c r="B23" s="6"/>
    </row>
    <row r="24" spans="1:2" x14ac:dyDescent="0.25">
      <c r="A24" s="6">
        <v>23</v>
      </c>
      <c r="B24" s="6"/>
    </row>
    <row r="25" spans="1:2" x14ac:dyDescent="0.25">
      <c r="A25" s="6">
        <v>24</v>
      </c>
      <c r="B25" s="6"/>
    </row>
    <row r="26" spans="1:2" x14ac:dyDescent="0.25">
      <c r="A26" s="6">
        <v>25</v>
      </c>
      <c r="B26" s="6"/>
    </row>
    <row r="27" spans="1:2" x14ac:dyDescent="0.25">
      <c r="A27" s="6">
        <v>26</v>
      </c>
      <c r="B27" s="6"/>
    </row>
    <row r="28" spans="1:2" x14ac:dyDescent="0.25">
      <c r="A28" s="6">
        <v>27</v>
      </c>
      <c r="B28" s="6"/>
    </row>
    <row r="29" spans="1:2" x14ac:dyDescent="0.25">
      <c r="A29" s="6">
        <v>28</v>
      </c>
      <c r="B29" s="6"/>
    </row>
    <row r="30" spans="1:2" x14ac:dyDescent="0.25">
      <c r="A30" s="6">
        <v>29</v>
      </c>
      <c r="B30" s="6"/>
    </row>
    <row r="31" spans="1:2" x14ac:dyDescent="0.25">
      <c r="A31" s="6">
        <v>30</v>
      </c>
      <c r="B31" s="6"/>
    </row>
    <row r="32" spans="1:2" x14ac:dyDescent="0.25">
      <c r="A32" s="6">
        <v>31</v>
      </c>
      <c r="B32" s="6"/>
    </row>
    <row r="33" spans="1:2" x14ac:dyDescent="0.25">
      <c r="A33" s="6">
        <v>32</v>
      </c>
      <c r="B33" s="6"/>
    </row>
    <row r="34" spans="1:2" x14ac:dyDescent="0.25">
      <c r="A34" s="6">
        <v>33</v>
      </c>
      <c r="B34" s="6"/>
    </row>
    <row r="35" spans="1:2" x14ac:dyDescent="0.25">
      <c r="A35" s="6">
        <v>34</v>
      </c>
      <c r="B35" s="6"/>
    </row>
    <row r="36" spans="1:2" x14ac:dyDescent="0.25">
      <c r="A36" s="6">
        <v>35</v>
      </c>
      <c r="B36" s="6"/>
    </row>
    <row r="37" spans="1:2" x14ac:dyDescent="0.25">
      <c r="A37" s="6">
        <v>36</v>
      </c>
      <c r="B37" s="6"/>
    </row>
    <row r="38" spans="1:2" x14ac:dyDescent="0.25">
      <c r="A38" s="6">
        <v>37</v>
      </c>
      <c r="B38" s="6"/>
    </row>
    <row r="39" spans="1:2" x14ac:dyDescent="0.25">
      <c r="A39" s="6">
        <v>38</v>
      </c>
      <c r="B39" s="6"/>
    </row>
    <row r="40" spans="1:2" x14ac:dyDescent="0.25">
      <c r="A40" s="6">
        <v>39</v>
      </c>
      <c r="B40" s="6"/>
    </row>
    <row r="41" spans="1:2" x14ac:dyDescent="0.25">
      <c r="A41" s="6">
        <v>40</v>
      </c>
      <c r="B41" s="6"/>
    </row>
    <row r="42" spans="1:2" x14ac:dyDescent="0.25">
      <c r="A42" s="6">
        <v>41</v>
      </c>
      <c r="B42" s="6"/>
    </row>
    <row r="43" spans="1:2" x14ac:dyDescent="0.25">
      <c r="A43" s="6">
        <v>42</v>
      </c>
      <c r="B43" s="6"/>
    </row>
    <row r="44" spans="1:2" x14ac:dyDescent="0.25">
      <c r="A44" s="6">
        <v>43</v>
      </c>
      <c r="B44" s="6"/>
    </row>
    <row r="45" spans="1:2" x14ac:dyDescent="0.25">
      <c r="A45" s="6">
        <v>44</v>
      </c>
      <c r="B45" s="6"/>
    </row>
    <row r="46" spans="1:2" x14ac:dyDescent="0.25">
      <c r="A46" s="6">
        <v>45</v>
      </c>
      <c r="B46" s="6"/>
    </row>
    <row r="47" spans="1:2" x14ac:dyDescent="0.25">
      <c r="A47" s="6">
        <v>46</v>
      </c>
      <c r="B47" s="6"/>
    </row>
    <row r="48" spans="1:2" x14ac:dyDescent="0.25">
      <c r="A48" s="6">
        <v>47</v>
      </c>
      <c r="B48" s="6"/>
    </row>
    <row r="49" spans="1:2" x14ac:dyDescent="0.25">
      <c r="A49" s="6">
        <v>48</v>
      </c>
      <c r="B49" s="6"/>
    </row>
    <row r="50" spans="1:2" x14ac:dyDescent="0.25">
      <c r="A50" s="6">
        <v>49</v>
      </c>
      <c r="B50" s="6"/>
    </row>
    <row r="51" spans="1:2" x14ac:dyDescent="0.25">
      <c r="A51" s="6">
        <v>50</v>
      </c>
      <c r="B51" s="6"/>
    </row>
    <row r="52" spans="1:2" x14ac:dyDescent="0.25">
      <c r="A52" s="6">
        <v>51</v>
      </c>
      <c r="B52" s="6"/>
    </row>
    <row r="53" spans="1:2" x14ac:dyDescent="0.25">
      <c r="A53" s="6">
        <v>52</v>
      </c>
      <c r="B53" s="6"/>
    </row>
    <row r="54" spans="1:2" x14ac:dyDescent="0.25">
      <c r="A54" s="6">
        <v>53</v>
      </c>
      <c r="B54" s="6"/>
    </row>
    <row r="55" spans="1:2" x14ac:dyDescent="0.25">
      <c r="A55" s="6">
        <v>54</v>
      </c>
      <c r="B55" s="6"/>
    </row>
    <row r="56" spans="1:2" x14ac:dyDescent="0.25">
      <c r="A56" s="6">
        <v>55</v>
      </c>
      <c r="B56" s="6"/>
    </row>
    <row r="57" spans="1:2" x14ac:dyDescent="0.25">
      <c r="A57" s="6">
        <v>56</v>
      </c>
      <c r="B57" s="6"/>
    </row>
    <row r="58" spans="1:2" x14ac:dyDescent="0.25">
      <c r="A58" s="6">
        <v>57</v>
      </c>
      <c r="B58" s="6"/>
    </row>
    <row r="59" spans="1:2" x14ac:dyDescent="0.25">
      <c r="A59" s="6">
        <v>58</v>
      </c>
      <c r="B59" s="6"/>
    </row>
    <row r="60" spans="1:2" x14ac:dyDescent="0.25">
      <c r="A60" s="6">
        <v>59</v>
      </c>
      <c r="B60" s="6"/>
    </row>
    <row r="61" spans="1:2" x14ac:dyDescent="0.25">
      <c r="A61" s="6">
        <v>60</v>
      </c>
      <c r="B61" s="6"/>
    </row>
    <row r="62" spans="1:2" x14ac:dyDescent="0.25">
      <c r="A62" s="6">
        <v>61</v>
      </c>
      <c r="B62" s="6"/>
    </row>
    <row r="63" spans="1:2" x14ac:dyDescent="0.25">
      <c r="A63" s="6">
        <v>62</v>
      </c>
      <c r="B63" s="6"/>
    </row>
    <row r="64" spans="1:2" x14ac:dyDescent="0.25">
      <c r="A64" s="6">
        <v>63</v>
      </c>
      <c r="B64" s="6"/>
    </row>
    <row r="65" spans="1:2" x14ac:dyDescent="0.25">
      <c r="A65" s="6">
        <v>64</v>
      </c>
      <c r="B65" s="6"/>
    </row>
    <row r="66" spans="1:2" x14ac:dyDescent="0.25">
      <c r="A66" s="6">
        <v>65</v>
      </c>
      <c r="B66" s="6"/>
    </row>
    <row r="67" spans="1:2" x14ac:dyDescent="0.25">
      <c r="A67" s="6">
        <v>66</v>
      </c>
      <c r="B67" s="6"/>
    </row>
    <row r="68" spans="1:2" x14ac:dyDescent="0.25">
      <c r="A68" s="6">
        <v>67</v>
      </c>
      <c r="B68" s="6"/>
    </row>
    <row r="69" spans="1:2" x14ac:dyDescent="0.25">
      <c r="A69" s="6">
        <v>68</v>
      </c>
      <c r="B69" s="6"/>
    </row>
    <row r="70" spans="1:2" x14ac:dyDescent="0.25">
      <c r="A70" s="6">
        <v>69</v>
      </c>
      <c r="B70" s="6"/>
    </row>
    <row r="71" spans="1:2" x14ac:dyDescent="0.25">
      <c r="A71" s="6">
        <v>70</v>
      </c>
      <c r="B71" s="6"/>
    </row>
    <row r="72" spans="1:2" x14ac:dyDescent="0.25">
      <c r="A72" s="6">
        <v>71</v>
      </c>
      <c r="B72" s="6"/>
    </row>
    <row r="73" spans="1:2" x14ac:dyDescent="0.25">
      <c r="A73" s="6">
        <v>72</v>
      </c>
      <c r="B73" s="6"/>
    </row>
    <row r="74" spans="1:2" x14ac:dyDescent="0.25">
      <c r="A74" s="6">
        <v>73</v>
      </c>
      <c r="B74" s="6"/>
    </row>
    <row r="75" spans="1:2" x14ac:dyDescent="0.25">
      <c r="A75" s="6">
        <v>74</v>
      </c>
      <c r="B75" s="6"/>
    </row>
    <row r="76" spans="1:2" x14ac:dyDescent="0.25">
      <c r="A76" s="6">
        <v>75</v>
      </c>
      <c r="B76" s="6"/>
    </row>
    <row r="77" spans="1:2" x14ac:dyDescent="0.25">
      <c r="A77" s="6">
        <v>76</v>
      </c>
      <c r="B77" s="6"/>
    </row>
    <row r="78" spans="1:2" x14ac:dyDescent="0.25">
      <c r="A78" s="6">
        <v>77</v>
      </c>
      <c r="B78" s="6"/>
    </row>
    <row r="79" spans="1:2" x14ac:dyDescent="0.25">
      <c r="A79" s="6">
        <v>78</v>
      </c>
      <c r="B79" s="6"/>
    </row>
    <row r="80" spans="1:2" x14ac:dyDescent="0.25">
      <c r="A80" s="6">
        <v>79</v>
      </c>
      <c r="B80" s="6"/>
    </row>
    <row r="81" spans="1:2" x14ac:dyDescent="0.25">
      <c r="A81" s="6">
        <v>80</v>
      </c>
      <c r="B81" s="6"/>
    </row>
    <row r="82" spans="1:2" x14ac:dyDescent="0.25">
      <c r="A82" s="6">
        <v>81</v>
      </c>
      <c r="B82" s="6"/>
    </row>
    <row r="83" spans="1:2" x14ac:dyDescent="0.25">
      <c r="A83" s="6">
        <v>82</v>
      </c>
      <c r="B83" s="6"/>
    </row>
    <row r="84" spans="1:2" x14ac:dyDescent="0.25">
      <c r="A84" s="6">
        <v>83</v>
      </c>
      <c r="B84" s="6"/>
    </row>
    <row r="85" spans="1:2" x14ac:dyDescent="0.25">
      <c r="A85" s="6">
        <v>84</v>
      </c>
      <c r="B85" s="6"/>
    </row>
    <row r="86" spans="1:2" x14ac:dyDescent="0.25">
      <c r="A86" s="6">
        <v>85</v>
      </c>
      <c r="B86" s="6"/>
    </row>
    <row r="87" spans="1:2" x14ac:dyDescent="0.25">
      <c r="A87" s="6">
        <v>86</v>
      </c>
      <c r="B87" s="6"/>
    </row>
    <row r="88" spans="1:2" x14ac:dyDescent="0.25">
      <c r="A88" s="6">
        <v>87</v>
      </c>
      <c r="B88" s="6"/>
    </row>
    <row r="89" spans="1:2" x14ac:dyDescent="0.25">
      <c r="A89" s="6">
        <v>88</v>
      </c>
      <c r="B89" s="6"/>
    </row>
    <row r="90" spans="1:2" x14ac:dyDescent="0.25">
      <c r="A90" s="6">
        <v>89</v>
      </c>
      <c r="B90" s="6"/>
    </row>
    <row r="91" spans="1:2" x14ac:dyDescent="0.25">
      <c r="A91" s="6">
        <v>90</v>
      </c>
      <c r="B91" s="6"/>
    </row>
    <row r="92" spans="1:2" x14ac:dyDescent="0.25">
      <c r="A92" s="6">
        <v>91</v>
      </c>
      <c r="B92" s="6"/>
    </row>
    <row r="93" spans="1:2" x14ac:dyDescent="0.25">
      <c r="A93" s="6">
        <v>92</v>
      </c>
      <c r="B93" s="6"/>
    </row>
    <row r="94" spans="1:2" x14ac:dyDescent="0.25">
      <c r="A94" s="6">
        <v>93</v>
      </c>
      <c r="B94" s="6"/>
    </row>
    <row r="95" spans="1:2" x14ac:dyDescent="0.25">
      <c r="A95" s="6">
        <v>94</v>
      </c>
      <c r="B95" s="6"/>
    </row>
    <row r="96" spans="1:2" x14ac:dyDescent="0.25">
      <c r="A96" s="6">
        <v>95</v>
      </c>
      <c r="B96" s="6"/>
    </row>
    <row r="97" spans="1:2" x14ac:dyDescent="0.25">
      <c r="A97" s="6">
        <v>96</v>
      </c>
      <c r="B97" s="6"/>
    </row>
    <row r="98" spans="1:2" x14ac:dyDescent="0.25">
      <c r="A98" s="6">
        <v>97</v>
      </c>
      <c r="B98" s="6"/>
    </row>
    <row r="99" spans="1:2" x14ac:dyDescent="0.25">
      <c r="A99" s="6">
        <v>98</v>
      </c>
      <c r="B99" s="6"/>
    </row>
    <row r="100" spans="1:2" x14ac:dyDescent="0.25">
      <c r="A100" s="6">
        <v>99</v>
      </c>
      <c r="B100" s="6"/>
    </row>
    <row r="101" spans="1:2" x14ac:dyDescent="0.25">
      <c r="A101" s="6">
        <v>100</v>
      </c>
      <c r="B101" s="6"/>
    </row>
    <row r="102" spans="1:2" x14ac:dyDescent="0.25">
      <c r="A102" s="6">
        <v>101</v>
      </c>
      <c r="B102" s="6"/>
    </row>
    <row r="103" spans="1:2" x14ac:dyDescent="0.25">
      <c r="A103" s="6">
        <v>102</v>
      </c>
      <c r="B103" s="6"/>
    </row>
    <row r="104" spans="1:2" x14ac:dyDescent="0.25">
      <c r="A104" s="6">
        <v>103</v>
      </c>
      <c r="B104" s="6"/>
    </row>
    <row r="105" spans="1:2" x14ac:dyDescent="0.25">
      <c r="A105" s="6">
        <v>104</v>
      </c>
      <c r="B105" s="6"/>
    </row>
    <row r="106" spans="1:2" x14ac:dyDescent="0.25">
      <c r="A106" s="6">
        <v>105</v>
      </c>
      <c r="B106" s="6"/>
    </row>
    <row r="107" spans="1:2" x14ac:dyDescent="0.25">
      <c r="A107" s="6">
        <v>106</v>
      </c>
      <c r="B107" s="6"/>
    </row>
    <row r="108" spans="1:2" x14ac:dyDescent="0.25">
      <c r="A108" s="6">
        <v>107</v>
      </c>
      <c r="B108" s="6"/>
    </row>
    <row r="109" spans="1:2" x14ac:dyDescent="0.25">
      <c r="A109" s="6">
        <v>108</v>
      </c>
      <c r="B109" s="6"/>
    </row>
    <row r="110" spans="1:2" x14ac:dyDescent="0.25">
      <c r="A110" s="6">
        <v>109</v>
      </c>
      <c r="B110" s="6"/>
    </row>
    <row r="111" spans="1:2" x14ac:dyDescent="0.25">
      <c r="A111" s="6">
        <v>110</v>
      </c>
      <c r="B111" s="6"/>
    </row>
    <row r="112" spans="1:2" x14ac:dyDescent="0.25">
      <c r="A112" s="6">
        <v>111</v>
      </c>
      <c r="B112" s="6"/>
    </row>
    <row r="113" spans="1:2" x14ac:dyDescent="0.25">
      <c r="A113" s="6">
        <v>112</v>
      </c>
      <c r="B113" s="6"/>
    </row>
    <row r="114" spans="1:2" x14ac:dyDescent="0.25">
      <c r="A114" s="6">
        <v>113</v>
      </c>
      <c r="B114" s="6"/>
    </row>
    <row r="115" spans="1:2" x14ac:dyDescent="0.25">
      <c r="A115" s="6">
        <v>114</v>
      </c>
      <c r="B115" s="6"/>
    </row>
    <row r="116" spans="1:2" x14ac:dyDescent="0.25">
      <c r="A116" s="6">
        <v>115</v>
      </c>
      <c r="B116" s="6"/>
    </row>
    <row r="117" spans="1:2" x14ac:dyDescent="0.25">
      <c r="A117" s="6">
        <v>116</v>
      </c>
      <c r="B117" s="6"/>
    </row>
    <row r="118" spans="1:2" x14ac:dyDescent="0.25">
      <c r="A118" s="6">
        <v>117</v>
      </c>
      <c r="B118" s="6"/>
    </row>
    <row r="119" spans="1:2" x14ac:dyDescent="0.25">
      <c r="A119" s="6">
        <v>118</v>
      </c>
      <c r="B119" s="6"/>
    </row>
    <row r="120" spans="1:2" x14ac:dyDescent="0.25">
      <c r="A120" s="6">
        <v>119</v>
      </c>
      <c r="B120" s="6"/>
    </row>
    <row r="121" spans="1:2" x14ac:dyDescent="0.25">
      <c r="A121" s="6">
        <v>120</v>
      </c>
      <c r="B121" s="6"/>
    </row>
    <row r="122" spans="1:2" x14ac:dyDescent="0.25">
      <c r="A122" s="6">
        <v>121</v>
      </c>
      <c r="B122" s="6"/>
    </row>
    <row r="123" spans="1:2" x14ac:dyDescent="0.25">
      <c r="A123" s="6">
        <v>122</v>
      </c>
      <c r="B123" s="6"/>
    </row>
    <row r="124" spans="1:2" x14ac:dyDescent="0.25">
      <c r="A124" s="6">
        <v>123</v>
      </c>
      <c r="B124" s="6"/>
    </row>
    <row r="125" spans="1:2" x14ac:dyDescent="0.25">
      <c r="A125" s="6">
        <v>124</v>
      </c>
      <c r="B125" s="6"/>
    </row>
    <row r="126" spans="1:2" x14ac:dyDescent="0.25">
      <c r="A126" s="6">
        <v>125</v>
      </c>
      <c r="B126" s="6"/>
    </row>
    <row r="127" spans="1:2" x14ac:dyDescent="0.25">
      <c r="A127" s="6">
        <v>126</v>
      </c>
      <c r="B127" s="6"/>
    </row>
    <row r="128" spans="1:2" x14ac:dyDescent="0.25">
      <c r="A128" s="6">
        <v>127</v>
      </c>
      <c r="B128" s="6"/>
    </row>
    <row r="129" spans="1:2" x14ac:dyDescent="0.25">
      <c r="A129" s="6">
        <v>128</v>
      </c>
      <c r="B129" s="6"/>
    </row>
    <row r="130" spans="1:2" x14ac:dyDescent="0.25">
      <c r="A130" s="6">
        <v>129</v>
      </c>
      <c r="B130" s="6"/>
    </row>
    <row r="131" spans="1:2" x14ac:dyDescent="0.25">
      <c r="A131" s="6">
        <v>130</v>
      </c>
      <c r="B131" s="6"/>
    </row>
    <row r="132" spans="1:2" x14ac:dyDescent="0.25">
      <c r="A132" s="6">
        <v>131</v>
      </c>
      <c r="B132" s="6"/>
    </row>
    <row r="133" spans="1:2" x14ac:dyDescent="0.25">
      <c r="A133" s="6">
        <v>132</v>
      </c>
      <c r="B133" s="6"/>
    </row>
    <row r="134" spans="1:2" x14ac:dyDescent="0.25">
      <c r="A134" s="6">
        <v>133</v>
      </c>
      <c r="B134" s="6"/>
    </row>
    <row r="135" spans="1:2" x14ac:dyDescent="0.25">
      <c r="A135" s="6">
        <v>134</v>
      </c>
      <c r="B135" s="6"/>
    </row>
    <row r="136" spans="1:2" x14ac:dyDescent="0.25">
      <c r="A136" s="6">
        <v>135</v>
      </c>
      <c r="B136" s="6"/>
    </row>
    <row r="137" spans="1:2" x14ac:dyDescent="0.25">
      <c r="A137" s="6">
        <v>136</v>
      </c>
      <c r="B137" s="6"/>
    </row>
    <row r="138" spans="1:2" x14ac:dyDescent="0.25">
      <c r="A138" s="6">
        <v>137</v>
      </c>
      <c r="B138" s="6"/>
    </row>
    <row r="139" spans="1:2" x14ac:dyDescent="0.25">
      <c r="A139" s="6">
        <v>138</v>
      </c>
      <c r="B139" s="6"/>
    </row>
    <row r="140" spans="1:2" x14ac:dyDescent="0.25">
      <c r="A140" s="6">
        <v>139</v>
      </c>
      <c r="B140" s="6"/>
    </row>
    <row r="141" spans="1:2" x14ac:dyDescent="0.25">
      <c r="A141" s="6">
        <v>140</v>
      </c>
      <c r="B141" s="6"/>
    </row>
    <row r="142" spans="1:2" x14ac:dyDescent="0.25">
      <c r="A142" s="6">
        <v>141</v>
      </c>
      <c r="B142" s="6"/>
    </row>
    <row r="143" spans="1:2" x14ac:dyDescent="0.25">
      <c r="A143" s="6">
        <v>142</v>
      </c>
      <c r="B143" s="6"/>
    </row>
    <row r="144" spans="1:2" x14ac:dyDescent="0.25">
      <c r="A144" s="6">
        <v>143</v>
      </c>
      <c r="B144" s="6"/>
    </row>
    <row r="145" spans="1:2" x14ac:dyDescent="0.25">
      <c r="A145" s="6">
        <v>144</v>
      </c>
      <c r="B145" s="6"/>
    </row>
    <row r="146" spans="1:2" x14ac:dyDescent="0.25">
      <c r="A146" s="6">
        <v>145</v>
      </c>
      <c r="B146" s="6"/>
    </row>
    <row r="147" spans="1:2" x14ac:dyDescent="0.25">
      <c r="A147" s="6">
        <v>146</v>
      </c>
      <c r="B147" s="6"/>
    </row>
    <row r="148" spans="1:2" x14ac:dyDescent="0.25">
      <c r="A148" s="6">
        <v>147</v>
      </c>
      <c r="B148" s="6"/>
    </row>
    <row r="149" spans="1:2" x14ac:dyDescent="0.25">
      <c r="A149" s="6">
        <v>148</v>
      </c>
      <c r="B149" s="6"/>
    </row>
    <row r="150" spans="1:2" x14ac:dyDescent="0.25">
      <c r="A150" s="6">
        <v>149</v>
      </c>
      <c r="B150" s="6"/>
    </row>
    <row r="151" spans="1:2" x14ac:dyDescent="0.25">
      <c r="A151" s="6">
        <v>150</v>
      </c>
      <c r="B151" s="6"/>
    </row>
    <row r="152" spans="1:2" x14ac:dyDescent="0.25">
      <c r="A152" s="6">
        <v>151</v>
      </c>
      <c r="B152" s="6"/>
    </row>
    <row r="153" spans="1:2" x14ac:dyDescent="0.25">
      <c r="A153" s="6">
        <v>152</v>
      </c>
      <c r="B153" s="6"/>
    </row>
    <row r="154" spans="1:2" x14ac:dyDescent="0.25">
      <c r="A154" s="6">
        <v>153</v>
      </c>
      <c r="B154" s="6"/>
    </row>
    <row r="155" spans="1:2" x14ac:dyDescent="0.25">
      <c r="A155" s="6">
        <v>154</v>
      </c>
      <c r="B155" s="6"/>
    </row>
    <row r="156" spans="1:2" x14ac:dyDescent="0.25">
      <c r="A156" s="6">
        <v>155</v>
      </c>
      <c r="B156" s="6"/>
    </row>
    <row r="157" spans="1:2" x14ac:dyDescent="0.25">
      <c r="A157" s="6">
        <v>156</v>
      </c>
      <c r="B157" s="6"/>
    </row>
    <row r="158" spans="1:2" x14ac:dyDescent="0.25">
      <c r="A158" s="6">
        <v>157</v>
      </c>
      <c r="B158" s="6"/>
    </row>
    <row r="159" spans="1:2" x14ac:dyDescent="0.25">
      <c r="A159" s="6">
        <v>158</v>
      </c>
      <c r="B159" s="6"/>
    </row>
    <row r="160" spans="1:2" x14ac:dyDescent="0.25">
      <c r="A160" s="6">
        <v>159</v>
      </c>
      <c r="B160" s="6"/>
    </row>
    <row r="161" spans="1:2" x14ac:dyDescent="0.25">
      <c r="A161" s="6">
        <v>160</v>
      </c>
      <c r="B161" s="6"/>
    </row>
    <row r="162" spans="1:2" x14ac:dyDescent="0.25">
      <c r="A162" s="6">
        <v>161</v>
      </c>
      <c r="B162" s="6"/>
    </row>
    <row r="163" spans="1:2" x14ac:dyDescent="0.25">
      <c r="A163" s="6">
        <v>162</v>
      </c>
      <c r="B163" s="6"/>
    </row>
    <row r="164" spans="1:2" x14ac:dyDescent="0.25">
      <c r="A164" s="6">
        <v>163</v>
      </c>
      <c r="B164" s="6"/>
    </row>
    <row r="165" spans="1:2" x14ac:dyDescent="0.25">
      <c r="A165" s="6">
        <v>164</v>
      </c>
      <c r="B165" s="6"/>
    </row>
    <row r="166" spans="1:2" x14ac:dyDescent="0.25">
      <c r="A166" s="6">
        <v>165</v>
      </c>
      <c r="B166" s="6"/>
    </row>
    <row r="167" spans="1:2" x14ac:dyDescent="0.25">
      <c r="A167" s="6">
        <v>166</v>
      </c>
      <c r="B167" s="6"/>
    </row>
    <row r="168" spans="1:2" x14ac:dyDescent="0.25">
      <c r="A168" s="6">
        <v>167</v>
      </c>
      <c r="B168" s="6"/>
    </row>
    <row r="169" spans="1:2" x14ac:dyDescent="0.25">
      <c r="A169" s="6">
        <v>168</v>
      </c>
      <c r="B169" s="6"/>
    </row>
    <row r="170" spans="1:2" x14ac:dyDescent="0.25">
      <c r="A170" s="6">
        <v>169</v>
      </c>
      <c r="B170" s="6"/>
    </row>
    <row r="171" spans="1:2" x14ac:dyDescent="0.25">
      <c r="A171" s="6">
        <v>170</v>
      </c>
      <c r="B171" s="6"/>
    </row>
    <row r="172" spans="1:2" x14ac:dyDescent="0.25">
      <c r="A172" s="6">
        <v>171</v>
      </c>
      <c r="B172" s="6"/>
    </row>
    <row r="173" spans="1:2" x14ac:dyDescent="0.25">
      <c r="A173" s="6">
        <v>172</v>
      </c>
      <c r="B173" s="6"/>
    </row>
    <row r="174" spans="1:2" x14ac:dyDescent="0.25">
      <c r="A174" s="6">
        <v>173</v>
      </c>
      <c r="B174" s="6"/>
    </row>
    <row r="175" spans="1:2" x14ac:dyDescent="0.25">
      <c r="A175" s="6">
        <v>174</v>
      </c>
      <c r="B175" s="6"/>
    </row>
    <row r="176" spans="1:2" x14ac:dyDescent="0.25">
      <c r="A176" s="6">
        <v>175</v>
      </c>
      <c r="B176" s="6"/>
    </row>
    <row r="177" spans="1:2" x14ac:dyDescent="0.25">
      <c r="A177" s="6">
        <v>176</v>
      </c>
      <c r="B177" s="6"/>
    </row>
    <row r="178" spans="1:2" x14ac:dyDescent="0.25">
      <c r="A178" s="6">
        <v>177</v>
      </c>
      <c r="B178" s="6"/>
    </row>
    <row r="179" spans="1:2" x14ac:dyDescent="0.25">
      <c r="A179" s="6">
        <v>178</v>
      </c>
      <c r="B179" s="6"/>
    </row>
    <row r="180" spans="1:2" x14ac:dyDescent="0.25">
      <c r="A180" s="6">
        <v>179</v>
      </c>
      <c r="B180" s="6"/>
    </row>
    <row r="181" spans="1:2" x14ac:dyDescent="0.25">
      <c r="A181" s="6">
        <v>180</v>
      </c>
      <c r="B181" s="6"/>
    </row>
    <row r="182" spans="1:2" x14ac:dyDescent="0.25">
      <c r="A182" s="6">
        <v>181</v>
      </c>
      <c r="B182" s="6"/>
    </row>
    <row r="183" spans="1:2" x14ac:dyDescent="0.25">
      <c r="A183" s="6">
        <v>182</v>
      </c>
      <c r="B183" s="6"/>
    </row>
    <row r="184" spans="1:2" x14ac:dyDescent="0.25">
      <c r="A184" s="6">
        <v>183</v>
      </c>
      <c r="B184" s="6"/>
    </row>
    <row r="185" spans="1:2" x14ac:dyDescent="0.25">
      <c r="A185" s="6">
        <v>184</v>
      </c>
      <c r="B185" s="6"/>
    </row>
    <row r="186" spans="1:2" x14ac:dyDescent="0.25">
      <c r="A186" s="6">
        <v>185</v>
      </c>
      <c r="B186" s="6"/>
    </row>
    <row r="187" spans="1:2" x14ac:dyDescent="0.25">
      <c r="A187" s="6">
        <v>186</v>
      </c>
      <c r="B187" s="6"/>
    </row>
    <row r="188" spans="1:2" x14ac:dyDescent="0.25">
      <c r="A188" s="6">
        <v>187</v>
      </c>
      <c r="B188" s="6"/>
    </row>
    <row r="189" spans="1:2" x14ac:dyDescent="0.25">
      <c r="A189" s="6">
        <v>188</v>
      </c>
      <c r="B189" s="6"/>
    </row>
    <row r="190" spans="1:2" x14ac:dyDescent="0.25">
      <c r="A190" s="6">
        <v>189</v>
      </c>
      <c r="B190" s="6"/>
    </row>
    <row r="191" spans="1:2" x14ac:dyDescent="0.25">
      <c r="A191" s="6">
        <v>190</v>
      </c>
      <c r="B191" s="6"/>
    </row>
    <row r="192" spans="1:2" x14ac:dyDescent="0.25">
      <c r="A192" s="6">
        <v>191</v>
      </c>
      <c r="B192" s="6"/>
    </row>
    <row r="193" spans="1:2" x14ac:dyDescent="0.25">
      <c r="A193" s="6">
        <v>192</v>
      </c>
      <c r="B193" s="6"/>
    </row>
    <row r="194" spans="1:2" x14ac:dyDescent="0.25">
      <c r="A194" s="6">
        <v>193</v>
      </c>
      <c r="B194" s="6"/>
    </row>
    <row r="195" spans="1:2" x14ac:dyDescent="0.25">
      <c r="A195" s="6">
        <v>194</v>
      </c>
      <c r="B195" s="6"/>
    </row>
    <row r="196" spans="1:2" x14ac:dyDescent="0.25">
      <c r="A196" s="6">
        <v>195</v>
      </c>
      <c r="B196" s="6"/>
    </row>
    <row r="197" spans="1:2" x14ac:dyDescent="0.25">
      <c r="A197" s="6">
        <v>196</v>
      </c>
      <c r="B197" s="6"/>
    </row>
    <row r="198" spans="1:2" x14ac:dyDescent="0.25">
      <c r="A198" s="6">
        <v>197</v>
      </c>
      <c r="B198" s="6"/>
    </row>
    <row r="199" spans="1:2" x14ac:dyDescent="0.25">
      <c r="A199" s="6">
        <v>198</v>
      </c>
      <c r="B199" s="6"/>
    </row>
    <row r="200" spans="1:2" x14ac:dyDescent="0.25">
      <c r="A200" s="6">
        <v>199</v>
      </c>
      <c r="B200" s="6"/>
    </row>
    <row r="201" spans="1:2" x14ac:dyDescent="0.25">
      <c r="A201" s="6">
        <v>200</v>
      </c>
      <c r="B201" s="6"/>
    </row>
    <row r="202" spans="1:2" x14ac:dyDescent="0.25">
      <c r="A202" s="6">
        <v>201</v>
      </c>
      <c r="B202" s="6"/>
    </row>
    <row r="203" spans="1:2" x14ac:dyDescent="0.25">
      <c r="A203" s="6">
        <v>202</v>
      </c>
      <c r="B203" s="6"/>
    </row>
    <row r="204" spans="1:2" x14ac:dyDescent="0.25">
      <c r="A204" s="6">
        <v>203</v>
      </c>
      <c r="B204" s="6"/>
    </row>
    <row r="205" spans="1:2" x14ac:dyDescent="0.25">
      <c r="A205" s="6">
        <v>204</v>
      </c>
      <c r="B205" s="6"/>
    </row>
    <row r="206" spans="1:2" x14ac:dyDescent="0.25">
      <c r="A206" s="6">
        <v>205</v>
      </c>
      <c r="B206" s="6"/>
    </row>
    <row r="207" spans="1:2" x14ac:dyDescent="0.25">
      <c r="A207" s="6">
        <v>206</v>
      </c>
      <c r="B207" s="6"/>
    </row>
    <row r="208" spans="1:2" x14ac:dyDescent="0.25">
      <c r="A208" s="6">
        <v>207</v>
      </c>
      <c r="B208" s="6"/>
    </row>
    <row r="209" spans="1:2" x14ac:dyDescent="0.25">
      <c r="A209" s="6">
        <v>208</v>
      </c>
      <c r="B209" s="6"/>
    </row>
    <row r="210" spans="1:2" x14ac:dyDescent="0.25">
      <c r="A210" s="6">
        <v>209</v>
      </c>
      <c r="B210" s="6"/>
    </row>
    <row r="211" spans="1:2" x14ac:dyDescent="0.25">
      <c r="A211" s="6">
        <v>210</v>
      </c>
      <c r="B211" s="6"/>
    </row>
    <row r="212" spans="1:2" x14ac:dyDescent="0.25">
      <c r="A212" s="6">
        <v>211</v>
      </c>
      <c r="B212" s="6"/>
    </row>
    <row r="213" spans="1:2" x14ac:dyDescent="0.25">
      <c r="A213" s="6">
        <v>212</v>
      </c>
      <c r="B213" s="6"/>
    </row>
    <row r="214" spans="1:2" x14ac:dyDescent="0.25">
      <c r="A214" s="6">
        <v>213</v>
      </c>
      <c r="B214" s="6"/>
    </row>
    <row r="215" spans="1:2" x14ac:dyDescent="0.25">
      <c r="A215" s="6">
        <v>214</v>
      </c>
      <c r="B215" s="6"/>
    </row>
    <row r="216" spans="1:2" x14ac:dyDescent="0.25">
      <c r="A216" s="6">
        <v>215</v>
      </c>
      <c r="B216" s="6"/>
    </row>
    <row r="217" spans="1:2" x14ac:dyDescent="0.25">
      <c r="A217" s="6">
        <v>216</v>
      </c>
      <c r="B217" s="6"/>
    </row>
    <row r="218" spans="1:2" x14ac:dyDescent="0.25">
      <c r="A218" s="6">
        <v>217</v>
      </c>
      <c r="B218" s="6"/>
    </row>
    <row r="219" spans="1:2" x14ac:dyDescent="0.25">
      <c r="A219" s="6">
        <v>218</v>
      </c>
      <c r="B219" s="6"/>
    </row>
    <row r="220" spans="1:2" x14ac:dyDescent="0.25">
      <c r="A220" s="6">
        <v>219</v>
      </c>
      <c r="B220" s="6"/>
    </row>
    <row r="221" spans="1:2" x14ac:dyDescent="0.25">
      <c r="A221" s="6">
        <v>220</v>
      </c>
      <c r="B221" s="6"/>
    </row>
    <row r="222" spans="1:2" x14ac:dyDescent="0.25">
      <c r="A222" s="6">
        <v>221</v>
      </c>
      <c r="B222" s="6"/>
    </row>
    <row r="223" spans="1:2" x14ac:dyDescent="0.25">
      <c r="A223" s="6">
        <v>222</v>
      </c>
      <c r="B223" s="6"/>
    </row>
    <row r="224" spans="1:2" x14ac:dyDescent="0.25">
      <c r="A224" s="6">
        <v>223</v>
      </c>
      <c r="B224" s="6"/>
    </row>
    <row r="225" spans="1:2" x14ac:dyDescent="0.25">
      <c r="A225" s="6">
        <v>224</v>
      </c>
      <c r="B225" s="6"/>
    </row>
    <row r="226" spans="1:2" x14ac:dyDescent="0.25">
      <c r="A226" s="6">
        <v>225</v>
      </c>
      <c r="B226" s="6"/>
    </row>
    <row r="227" spans="1:2" x14ac:dyDescent="0.25">
      <c r="A227" s="6">
        <v>226</v>
      </c>
      <c r="B227" s="6"/>
    </row>
    <row r="228" spans="1:2" x14ac:dyDescent="0.25">
      <c r="A228" s="6">
        <v>227</v>
      </c>
      <c r="B228" s="6"/>
    </row>
    <row r="229" spans="1:2" x14ac:dyDescent="0.25">
      <c r="A229" s="6">
        <v>228</v>
      </c>
      <c r="B229" s="6"/>
    </row>
    <row r="230" spans="1:2" x14ac:dyDescent="0.25">
      <c r="A230" s="6">
        <v>229</v>
      </c>
      <c r="B230" s="6"/>
    </row>
    <row r="231" spans="1:2" x14ac:dyDescent="0.25">
      <c r="A231" s="6">
        <v>230</v>
      </c>
      <c r="B231" s="6"/>
    </row>
    <row r="232" spans="1:2" x14ac:dyDescent="0.25">
      <c r="A232" s="6">
        <v>231</v>
      </c>
      <c r="B232" s="6"/>
    </row>
    <row r="233" spans="1:2" x14ac:dyDescent="0.25">
      <c r="A233" s="6">
        <v>232</v>
      </c>
      <c r="B233" s="6"/>
    </row>
    <row r="234" spans="1:2" x14ac:dyDescent="0.25">
      <c r="A234" s="6">
        <v>233</v>
      </c>
      <c r="B234" s="6"/>
    </row>
    <row r="235" spans="1:2" x14ac:dyDescent="0.25">
      <c r="A235" s="6">
        <v>234</v>
      </c>
      <c r="B235" s="6"/>
    </row>
    <row r="236" spans="1:2" x14ac:dyDescent="0.25">
      <c r="A236" s="6">
        <v>235</v>
      </c>
      <c r="B236" s="6"/>
    </row>
    <row r="237" spans="1:2" x14ac:dyDescent="0.25">
      <c r="A237" s="6">
        <v>236</v>
      </c>
      <c r="B237" s="6"/>
    </row>
    <row r="238" spans="1:2" x14ac:dyDescent="0.25">
      <c r="A238" s="6">
        <v>237</v>
      </c>
      <c r="B238" s="6"/>
    </row>
    <row r="239" spans="1:2" x14ac:dyDescent="0.25">
      <c r="A239" s="6">
        <v>238</v>
      </c>
      <c r="B239" s="6"/>
    </row>
    <row r="240" spans="1:2" x14ac:dyDescent="0.25">
      <c r="A240" s="6">
        <v>239</v>
      </c>
      <c r="B240" s="6"/>
    </row>
    <row r="241" spans="1:2" x14ac:dyDescent="0.25">
      <c r="A241" s="6">
        <v>240</v>
      </c>
      <c r="B241" s="6"/>
    </row>
    <row r="242" spans="1:2" x14ac:dyDescent="0.25">
      <c r="A242" s="6">
        <v>241</v>
      </c>
      <c r="B242" s="6"/>
    </row>
    <row r="243" spans="1:2" x14ac:dyDescent="0.25">
      <c r="A243" s="6">
        <v>242</v>
      </c>
      <c r="B243" s="6"/>
    </row>
    <row r="244" spans="1:2" x14ac:dyDescent="0.25">
      <c r="A244" s="6">
        <v>243</v>
      </c>
      <c r="B244" s="6"/>
    </row>
    <row r="245" spans="1:2" x14ac:dyDescent="0.25">
      <c r="A245" s="6">
        <v>244</v>
      </c>
      <c r="B245" s="6"/>
    </row>
    <row r="246" spans="1:2" x14ac:dyDescent="0.25">
      <c r="A246" s="6">
        <v>245</v>
      </c>
      <c r="B246" s="6"/>
    </row>
    <row r="247" spans="1:2" x14ac:dyDescent="0.25">
      <c r="A247" s="6">
        <v>246</v>
      </c>
      <c r="B247" s="6"/>
    </row>
    <row r="248" spans="1:2" x14ac:dyDescent="0.25">
      <c r="A248" s="6">
        <v>247</v>
      </c>
      <c r="B248" s="6"/>
    </row>
    <row r="249" spans="1:2" x14ac:dyDescent="0.25">
      <c r="A249" s="6">
        <v>248</v>
      </c>
      <c r="B249" s="6"/>
    </row>
    <row r="250" spans="1:2" x14ac:dyDescent="0.25">
      <c r="A250" s="6">
        <v>249</v>
      </c>
      <c r="B250" s="6"/>
    </row>
    <row r="251" spans="1:2" x14ac:dyDescent="0.25">
      <c r="A251" s="6">
        <v>250</v>
      </c>
      <c r="B251" s="6"/>
    </row>
    <row r="252" spans="1:2" x14ac:dyDescent="0.25">
      <c r="A252" s="6">
        <v>251</v>
      </c>
      <c r="B252" s="6"/>
    </row>
    <row r="253" spans="1:2" x14ac:dyDescent="0.25">
      <c r="A253" s="6">
        <v>252</v>
      </c>
      <c r="B253" s="6"/>
    </row>
    <row r="254" spans="1:2" x14ac:dyDescent="0.25">
      <c r="A254" s="6">
        <v>253</v>
      </c>
      <c r="B254" s="6"/>
    </row>
    <row r="255" spans="1:2" x14ac:dyDescent="0.25">
      <c r="A255" s="6">
        <v>254</v>
      </c>
      <c r="B255" s="6"/>
    </row>
    <row r="256" spans="1:2" x14ac:dyDescent="0.25">
      <c r="A256" s="6">
        <v>255</v>
      </c>
      <c r="B256" s="6"/>
    </row>
    <row r="257" spans="1:2" x14ac:dyDescent="0.25">
      <c r="A257" s="6">
        <v>256</v>
      </c>
      <c r="B257" s="6"/>
    </row>
    <row r="258" spans="1:2" x14ac:dyDescent="0.25">
      <c r="A258" s="6">
        <v>257</v>
      </c>
      <c r="B258" s="6"/>
    </row>
    <row r="259" spans="1:2" x14ac:dyDescent="0.25">
      <c r="A259" s="6">
        <v>258</v>
      </c>
      <c r="B259" s="6"/>
    </row>
    <row r="260" spans="1:2" x14ac:dyDescent="0.25">
      <c r="A260" s="6">
        <v>259</v>
      </c>
      <c r="B260" s="6"/>
    </row>
    <row r="261" spans="1:2" x14ac:dyDescent="0.25">
      <c r="A261" s="6">
        <v>260</v>
      </c>
      <c r="B261" s="6"/>
    </row>
    <row r="262" spans="1:2" x14ac:dyDescent="0.25">
      <c r="A262" s="6">
        <v>261</v>
      </c>
      <c r="B262" s="6"/>
    </row>
    <row r="263" spans="1:2" x14ac:dyDescent="0.25">
      <c r="A263" s="6">
        <v>262</v>
      </c>
      <c r="B263" s="6"/>
    </row>
    <row r="264" spans="1:2" x14ac:dyDescent="0.25">
      <c r="A264" s="6">
        <v>263</v>
      </c>
      <c r="B264" s="6"/>
    </row>
    <row r="265" spans="1:2" x14ac:dyDescent="0.25">
      <c r="A265" s="6">
        <v>264</v>
      </c>
      <c r="B265" s="6"/>
    </row>
    <row r="266" spans="1:2" x14ac:dyDescent="0.25">
      <c r="A266" s="6">
        <v>265</v>
      </c>
      <c r="B266" s="6"/>
    </row>
    <row r="267" spans="1:2" x14ac:dyDescent="0.25">
      <c r="A267" s="6">
        <v>266</v>
      </c>
      <c r="B267" s="6"/>
    </row>
    <row r="268" spans="1:2" x14ac:dyDescent="0.25">
      <c r="A268" s="6">
        <v>267</v>
      </c>
      <c r="B268" s="6"/>
    </row>
    <row r="269" spans="1:2" x14ac:dyDescent="0.25">
      <c r="A269" s="6">
        <v>268</v>
      </c>
      <c r="B269" s="6"/>
    </row>
    <row r="270" spans="1:2" x14ac:dyDescent="0.25">
      <c r="A270" s="6">
        <v>269</v>
      </c>
      <c r="B270" s="6"/>
    </row>
    <row r="271" spans="1:2" x14ac:dyDescent="0.25">
      <c r="A271" s="6">
        <v>270</v>
      </c>
      <c r="B271" s="6"/>
    </row>
    <row r="272" spans="1:2" x14ac:dyDescent="0.25">
      <c r="A272" s="6">
        <v>271</v>
      </c>
      <c r="B272" s="6"/>
    </row>
    <row r="273" spans="1:2" x14ac:dyDescent="0.25">
      <c r="A273" s="6">
        <v>272</v>
      </c>
      <c r="B273" s="6"/>
    </row>
    <row r="274" spans="1:2" x14ac:dyDescent="0.25">
      <c r="A274" s="6">
        <v>273</v>
      </c>
      <c r="B274" s="6"/>
    </row>
    <row r="275" spans="1:2" x14ac:dyDescent="0.25">
      <c r="A275" s="6">
        <v>274</v>
      </c>
      <c r="B275" s="6"/>
    </row>
    <row r="276" spans="1:2" x14ac:dyDescent="0.25">
      <c r="A276" s="6">
        <v>275</v>
      </c>
      <c r="B276" s="6"/>
    </row>
    <row r="277" spans="1:2" x14ac:dyDescent="0.25">
      <c r="A277" s="6">
        <v>276</v>
      </c>
      <c r="B277" s="6"/>
    </row>
    <row r="278" spans="1:2" x14ac:dyDescent="0.25">
      <c r="A278" s="6">
        <v>277</v>
      </c>
      <c r="B278" s="6"/>
    </row>
    <row r="279" spans="1:2" x14ac:dyDescent="0.25">
      <c r="A279" s="6">
        <v>278</v>
      </c>
      <c r="B279" s="6"/>
    </row>
    <row r="280" spans="1:2" x14ac:dyDescent="0.25">
      <c r="A280" s="6">
        <v>279</v>
      </c>
      <c r="B280" s="6"/>
    </row>
    <row r="281" spans="1:2" x14ac:dyDescent="0.25">
      <c r="A281" s="6">
        <v>280</v>
      </c>
      <c r="B281" s="6"/>
    </row>
    <row r="282" spans="1:2" x14ac:dyDescent="0.25">
      <c r="A282" s="6">
        <v>281</v>
      </c>
      <c r="B282" s="6"/>
    </row>
    <row r="283" spans="1:2" x14ac:dyDescent="0.25">
      <c r="A283" s="6">
        <v>282</v>
      </c>
      <c r="B283" s="6"/>
    </row>
    <row r="284" spans="1:2" x14ac:dyDescent="0.25">
      <c r="A284" s="6">
        <v>283</v>
      </c>
      <c r="B284" s="6"/>
    </row>
    <row r="285" spans="1:2" x14ac:dyDescent="0.25">
      <c r="A285" s="6">
        <v>284</v>
      </c>
      <c r="B285" s="6"/>
    </row>
    <row r="286" spans="1:2" x14ac:dyDescent="0.25">
      <c r="A286" s="6">
        <v>285</v>
      </c>
      <c r="B286" s="6"/>
    </row>
    <row r="287" spans="1:2" x14ac:dyDescent="0.25">
      <c r="A287" s="6">
        <v>286</v>
      </c>
      <c r="B287" s="6"/>
    </row>
    <row r="288" spans="1:2" x14ac:dyDescent="0.25">
      <c r="A288" s="6">
        <v>287</v>
      </c>
      <c r="B288" s="6"/>
    </row>
    <row r="289" spans="1:2" x14ac:dyDescent="0.25">
      <c r="A289" s="6">
        <v>288</v>
      </c>
      <c r="B289" s="6"/>
    </row>
    <row r="290" spans="1:2" x14ac:dyDescent="0.25">
      <c r="A290" s="6">
        <v>289</v>
      </c>
      <c r="B290" s="6"/>
    </row>
    <row r="291" spans="1:2" x14ac:dyDescent="0.25">
      <c r="A291" s="6">
        <v>290</v>
      </c>
      <c r="B291" s="6"/>
    </row>
    <row r="292" spans="1:2" x14ac:dyDescent="0.25">
      <c r="A292" s="6">
        <v>291</v>
      </c>
      <c r="B292" s="6"/>
    </row>
    <row r="293" spans="1:2" x14ac:dyDescent="0.25">
      <c r="A293" s="6">
        <v>292</v>
      </c>
      <c r="B293" s="6"/>
    </row>
    <row r="294" spans="1:2" x14ac:dyDescent="0.25">
      <c r="A294" s="6">
        <v>293</v>
      </c>
      <c r="B294" s="6"/>
    </row>
    <row r="295" spans="1:2" x14ac:dyDescent="0.25">
      <c r="A295" s="6">
        <v>294</v>
      </c>
      <c r="B295" s="6"/>
    </row>
    <row r="296" spans="1:2" x14ac:dyDescent="0.25">
      <c r="A296" s="6">
        <v>295</v>
      </c>
      <c r="B296" s="6"/>
    </row>
    <row r="297" spans="1:2" x14ac:dyDescent="0.25">
      <c r="A297" s="6">
        <v>296</v>
      </c>
      <c r="B297" s="6"/>
    </row>
    <row r="298" spans="1:2" x14ac:dyDescent="0.25">
      <c r="A298" s="6">
        <v>297</v>
      </c>
      <c r="B298" s="6"/>
    </row>
    <row r="299" spans="1:2" x14ac:dyDescent="0.25">
      <c r="A299" s="6">
        <v>298</v>
      </c>
      <c r="B299" s="6"/>
    </row>
    <row r="300" spans="1:2" x14ac:dyDescent="0.25">
      <c r="A300" s="6">
        <v>299</v>
      </c>
      <c r="B300" s="6"/>
    </row>
    <row r="301" spans="1:2" x14ac:dyDescent="0.25">
      <c r="A301" s="6">
        <v>300</v>
      </c>
      <c r="B301" s="6"/>
    </row>
    <row r="302" spans="1:2" x14ac:dyDescent="0.25">
      <c r="A302" s="6">
        <v>301</v>
      </c>
      <c r="B302" s="6"/>
    </row>
    <row r="303" spans="1:2" x14ac:dyDescent="0.25">
      <c r="A303" s="6">
        <v>302</v>
      </c>
      <c r="B303" s="6"/>
    </row>
    <row r="304" spans="1:2" x14ac:dyDescent="0.25">
      <c r="A304" s="6">
        <v>303</v>
      </c>
      <c r="B304" s="6"/>
    </row>
    <row r="305" spans="1:2" x14ac:dyDescent="0.25">
      <c r="A305" s="6">
        <v>304</v>
      </c>
      <c r="B305" s="6"/>
    </row>
    <row r="306" spans="1:2" x14ac:dyDescent="0.25">
      <c r="A306" s="6">
        <v>305</v>
      </c>
      <c r="B306" s="6"/>
    </row>
    <row r="307" spans="1:2" x14ac:dyDescent="0.25">
      <c r="A307" s="6">
        <v>306</v>
      </c>
      <c r="B307" s="6"/>
    </row>
    <row r="308" spans="1:2" x14ac:dyDescent="0.25">
      <c r="A308" s="6">
        <v>307</v>
      </c>
      <c r="B308" s="6"/>
    </row>
    <row r="309" spans="1:2" x14ac:dyDescent="0.25">
      <c r="A309" s="6">
        <v>308</v>
      </c>
      <c r="B309" s="6"/>
    </row>
    <row r="310" spans="1:2" x14ac:dyDescent="0.25">
      <c r="A310" s="6">
        <v>309</v>
      </c>
      <c r="B310" s="6"/>
    </row>
    <row r="311" spans="1:2" x14ac:dyDescent="0.25">
      <c r="A311" s="6">
        <v>310</v>
      </c>
      <c r="B311" s="6"/>
    </row>
    <row r="312" spans="1:2" x14ac:dyDescent="0.25">
      <c r="A312" s="6">
        <v>311</v>
      </c>
      <c r="B312" s="6"/>
    </row>
    <row r="313" spans="1:2" x14ac:dyDescent="0.25">
      <c r="A313" s="6">
        <v>312</v>
      </c>
      <c r="B313" s="6"/>
    </row>
    <row r="314" spans="1:2" x14ac:dyDescent="0.25">
      <c r="A314" s="6">
        <v>313</v>
      </c>
      <c r="B314" s="6"/>
    </row>
    <row r="315" spans="1:2" x14ac:dyDescent="0.25">
      <c r="A315" s="6">
        <v>314</v>
      </c>
      <c r="B315" s="6"/>
    </row>
    <row r="316" spans="1:2" x14ac:dyDescent="0.25">
      <c r="A316" s="6">
        <v>315</v>
      </c>
      <c r="B316" s="6"/>
    </row>
    <row r="317" spans="1:2" x14ac:dyDescent="0.25">
      <c r="A317" s="6">
        <v>316</v>
      </c>
      <c r="B317" s="6"/>
    </row>
    <row r="318" spans="1:2" x14ac:dyDescent="0.25">
      <c r="A318" s="6">
        <v>317</v>
      </c>
      <c r="B318" s="6"/>
    </row>
    <row r="319" spans="1:2" x14ac:dyDescent="0.25">
      <c r="A319" s="6">
        <v>318</v>
      </c>
      <c r="B319" s="6"/>
    </row>
    <row r="320" spans="1:2" x14ac:dyDescent="0.25">
      <c r="A320" s="6">
        <v>319</v>
      </c>
      <c r="B320" s="6"/>
    </row>
    <row r="321" spans="1:2" x14ac:dyDescent="0.25">
      <c r="A321" s="6">
        <v>320</v>
      </c>
      <c r="B321" s="6"/>
    </row>
    <row r="322" spans="1:2" x14ac:dyDescent="0.25">
      <c r="A322" s="6">
        <v>321</v>
      </c>
      <c r="B322" s="6"/>
    </row>
    <row r="323" spans="1:2" x14ac:dyDescent="0.25">
      <c r="A323" s="6">
        <v>322</v>
      </c>
      <c r="B323" s="6"/>
    </row>
    <row r="324" spans="1:2" x14ac:dyDescent="0.25">
      <c r="A324" s="6">
        <v>323</v>
      </c>
      <c r="B324" s="6"/>
    </row>
    <row r="325" spans="1:2" x14ac:dyDescent="0.25">
      <c r="A325" s="6">
        <v>324</v>
      </c>
      <c r="B325" s="6"/>
    </row>
    <row r="326" spans="1:2" x14ac:dyDescent="0.25">
      <c r="A326" s="6">
        <v>325</v>
      </c>
      <c r="B326" s="6"/>
    </row>
    <row r="327" spans="1:2" x14ac:dyDescent="0.25">
      <c r="A327" s="6">
        <v>326</v>
      </c>
      <c r="B327" s="6"/>
    </row>
    <row r="328" spans="1:2" x14ac:dyDescent="0.25">
      <c r="A328" s="6">
        <v>327</v>
      </c>
      <c r="B328" s="6"/>
    </row>
    <row r="329" spans="1:2" x14ac:dyDescent="0.25">
      <c r="A329" s="6">
        <v>328</v>
      </c>
      <c r="B329" s="6"/>
    </row>
    <row r="330" spans="1:2" x14ac:dyDescent="0.25">
      <c r="A330" s="6">
        <v>329</v>
      </c>
      <c r="B330" s="6"/>
    </row>
    <row r="331" spans="1:2" x14ac:dyDescent="0.25">
      <c r="A331" s="6">
        <v>330</v>
      </c>
      <c r="B331" s="6"/>
    </row>
    <row r="332" spans="1:2" x14ac:dyDescent="0.25">
      <c r="A332" s="6">
        <v>331</v>
      </c>
      <c r="B332" s="6"/>
    </row>
    <row r="333" spans="1:2" x14ac:dyDescent="0.25">
      <c r="A333" s="6">
        <v>332</v>
      </c>
      <c r="B333" s="6"/>
    </row>
    <row r="334" spans="1:2" x14ac:dyDescent="0.25">
      <c r="A334" s="6">
        <v>333</v>
      </c>
      <c r="B334" s="6"/>
    </row>
    <row r="335" spans="1:2" x14ac:dyDescent="0.25">
      <c r="A335" s="6">
        <v>334</v>
      </c>
      <c r="B335" s="6"/>
    </row>
    <row r="336" spans="1:2" x14ac:dyDescent="0.25">
      <c r="A336" s="6">
        <v>335</v>
      </c>
      <c r="B336" s="6"/>
    </row>
    <row r="337" spans="1:2" x14ac:dyDescent="0.25">
      <c r="A337" s="6">
        <v>336</v>
      </c>
      <c r="B337" s="6"/>
    </row>
    <row r="338" spans="1:2" x14ac:dyDescent="0.25">
      <c r="A338" s="6">
        <v>337</v>
      </c>
      <c r="B338" s="6"/>
    </row>
    <row r="339" spans="1:2" x14ac:dyDescent="0.25">
      <c r="A339" s="6">
        <v>338</v>
      </c>
      <c r="B339" s="6"/>
    </row>
    <row r="340" spans="1:2" x14ac:dyDescent="0.25">
      <c r="A340" s="6">
        <v>339</v>
      </c>
      <c r="B340" s="6"/>
    </row>
    <row r="341" spans="1:2" x14ac:dyDescent="0.25">
      <c r="A341" s="6">
        <v>340</v>
      </c>
      <c r="B341" s="6"/>
    </row>
    <row r="342" spans="1:2" x14ac:dyDescent="0.25">
      <c r="A342" s="6">
        <v>341</v>
      </c>
      <c r="B342" s="6"/>
    </row>
    <row r="343" spans="1:2" x14ac:dyDescent="0.25">
      <c r="A343" s="6">
        <v>342</v>
      </c>
      <c r="B343" s="6"/>
    </row>
    <row r="344" spans="1:2" x14ac:dyDescent="0.25">
      <c r="A344" s="6">
        <v>343</v>
      </c>
      <c r="B344" s="6"/>
    </row>
    <row r="345" spans="1:2" x14ac:dyDescent="0.25">
      <c r="A345" s="6">
        <v>344</v>
      </c>
      <c r="B345" s="6"/>
    </row>
    <row r="346" spans="1:2" x14ac:dyDescent="0.25">
      <c r="A346" s="6">
        <v>345</v>
      </c>
      <c r="B346" s="6"/>
    </row>
    <row r="347" spans="1:2" x14ac:dyDescent="0.25">
      <c r="A347" s="6">
        <v>346</v>
      </c>
      <c r="B347" s="6"/>
    </row>
    <row r="348" spans="1:2" x14ac:dyDescent="0.25">
      <c r="A348" s="6">
        <v>347</v>
      </c>
      <c r="B348" s="6"/>
    </row>
    <row r="349" spans="1:2" x14ac:dyDescent="0.25">
      <c r="A349" s="6">
        <v>348</v>
      </c>
      <c r="B349" s="6"/>
    </row>
    <row r="350" spans="1:2" x14ac:dyDescent="0.25">
      <c r="A350" s="6">
        <v>349</v>
      </c>
      <c r="B350" s="6"/>
    </row>
    <row r="351" spans="1:2" x14ac:dyDescent="0.25">
      <c r="A351" s="6">
        <v>350</v>
      </c>
      <c r="B351" s="6"/>
    </row>
    <row r="352" spans="1:2" x14ac:dyDescent="0.25">
      <c r="A352" s="6">
        <v>351</v>
      </c>
      <c r="B352" s="6"/>
    </row>
    <row r="353" spans="1:2" x14ac:dyDescent="0.25">
      <c r="A353" s="6">
        <v>352</v>
      </c>
      <c r="B353" s="6"/>
    </row>
    <row r="354" spans="1:2" x14ac:dyDescent="0.25">
      <c r="A354" s="6">
        <v>353</v>
      </c>
      <c r="B354" s="6"/>
    </row>
    <row r="355" spans="1:2" x14ac:dyDescent="0.25">
      <c r="A355" s="6">
        <v>354</v>
      </c>
      <c r="B355" s="6"/>
    </row>
    <row r="356" spans="1:2" x14ac:dyDescent="0.25">
      <c r="A356" s="6">
        <v>355</v>
      </c>
      <c r="B356" s="6"/>
    </row>
    <row r="357" spans="1:2" x14ac:dyDescent="0.25">
      <c r="A357" s="6">
        <v>356</v>
      </c>
      <c r="B357" s="6"/>
    </row>
    <row r="358" spans="1:2" x14ac:dyDescent="0.25">
      <c r="A358" s="6">
        <v>357</v>
      </c>
      <c r="B358" s="6"/>
    </row>
    <row r="359" spans="1:2" x14ac:dyDescent="0.25">
      <c r="A359" s="6">
        <v>358</v>
      </c>
      <c r="B359" s="6"/>
    </row>
    <row r="360" spans="1:2" x14ac:dyDescent="0.25">
      <c r="A360" s="6">
        <v>359</v>
      </c>
      <c r="B360" s="6"/>
    </row>
    <row r="361" spans="1:2" x14ac:dyDescent="0.25">
      <c r="A361" s="6">
        <v>360</v>
      </c>
      <c r="B361" s="6"/>
    </row>
    <row r="362" spans="1:2" x14ac:dyDescent="0.25">
      <c r="A362" s="6">
        <v>361</v>
      </c>
      <c r="B362" s="6"/>
    </row>
    <row r="363" spans="1:2" x14ac:dyDescent="0.25">
      <c r="A363" s="6">
        <v>362</v>
      </c>
      <c r="B363" s="6"/>
    </row>
    <row r="364" spans="1:2" x14ac:dyDescent="0.25">
      <c r="A364" s="6">
        <v>363</v>
      </c>
      <c r="B364" s="6"/>
    </row>
    <row r="365" spans="1:2" x14ac:dyDescent="0.25">
      <c r="A365" s="6">
        <v>364</v>
      </c>
      <c r="B365" s="6"/>
    </row>
    <row r="366" spans="1:2" x14ac:dyDescent="0.25">
      <c r="A366" s="6">
        <v>365</v>
      </c>
      <c r="B366" s="6"/>
    </row>
    <row r="367" spans="1:2" x14ac:dyDescent="0.25">
      <c r="A367" s="6">
        <v>366</v>
      </c>
      <c r="B367" s="6"/>
    </row>
    <row r="368" spans="1:2" x14ac:dyDescent="0.25">
      <c r="A368" s="6">
        <v>367</v>
      </c>
      <c r="B368" s="6"/>
    </row>
    <row r="369" spans="1:2" x14ac:dyDescent="0.25">
      <c r="A369" s="6">
        <v>368</v>
      </c>
      <c r="B369" s="6"/>
    </row>
    <row r="370" spans="1:2" x14ac:dyDescent="0.25">
      <c r="A370" s="6">
        <v>369</v>
      </c>
      <c r="B370" s="6"/>
    </row>
    <row r="371" spans="1:2" x14ac:dyDescent="0.25">
      <c r="A371" s="6">
        <v>370</v>
      </c>
      <c r="B371" s="6"/>
    </row>
    <row r="372" spans="1:2" x14ac:dyDescent="0.25">
      <c r="A372" s="6">
        <v>371</v>
      </c>
      <c r="B372" s="6"/>
    </row>
    <row r="373" spans="1:2" x14ac:dyDescent="0.25">
      <c r="A373" s="6">
        <v>372</v>
      </c>
      <c r="B373" s="6"/>
    </row>
    <row r="374" spans="1:2" x14ac:dyDescent="0.25">
      <c r="A374" s="6">
        <v>373</v>
      </c>
      <c r="B374" s="6"/>
    </row>
    <row r="375" spans="1:2" x14ac:dyDescent="0.25">
      <c r="A375" s="6">
        <v>374</v>
      </c>
      <c r="B375" s="6"/>
    </row>
    <row r="376" spans="1:2" x14ac:dyDescent="0.25">
      <c r="A376" s="6">
        <v>375</v>
      </c>
      <c r="B376" s="6"/>
    </row>
    <row r="377" spans="1:2" x14ac:dyDescent="0.25">
      <c r="A377" s="6">
        <v>376</v>
      </c>
      <c r="B377" s="6"/>
    </row>
    <row r="378" spans="1:2" x14ac:dyDescent="0.25">
      <c r="A378" s="6">
        <v>377</v>
      </c>
      <c r="B378" s="6"/>
    </row>
    <row r="379" spans="1:2" x14ac:dyDescent="0.25">
      <c r="A379" s="6">
        <v>378</v>
      </c>
      <c r="B379" s="6"/>
    </row>
    <row r="380" spans="1:2" x14ac:dyDescent="0.25">
      <c r="A380" s="6">
        <v>379</v>
      </c>
      <c r="B380" s="6"/>
    </row>
    <row r="381" spans="1:2" x14ac:dyDescent="0.25">
      <c r="A381" s="6">
        <v>380</v>
      </c>
      <c r="B381" s="6"/>
    </row>
    <row r="382" spans="1:2" x14ac:dyDescent="0.25">
      <c r="A382" s="6">
        <v>381</v>
      </c>
      <c r="B382" s="6"/>
    </row>
    <row r="383" spans="1:2" x14ac:dyDescent="0.25">
      <c r="A383" s="6">
        <v>382</v>
      </c>
      <c r="B383" s="6"/>
    </row>
    <row r="384" spans="1:2" x14ac:dyDescent="0.25">
      <c r="A384" s="6">
        <v>383</v>
      </c>
      <c r="B384" s="6"/>
    </row>
    <row r="385" spans="1:2" x14ac:dyDescent="0.25">
      <c r="A385" s="6">
        <v>384</v>
      </c>
      <c r="B385" s="6"/>
    </row>
    <row r="386" spans="1:2" x14ac:dyDescent="0.25">
      <c r="A386" s="6">
        <v>385</v>
      </c>
      <c r="B386" s="6"/>
    </row>
    <row r="387" spans="1:2" x14ac:dyDescent="0.25">
      <c r="A387" s="6">
        <v>386</v>
      </c>
      <c r="B387" s="6"/>
    </row>
    <row r="388" spans="1:2" x14ac:dyDescent="0.25">
      <c r="A388" s="6">
        <v>387</v>
      </c>
      <c r="B388" s="6"/>
    </row>
    <row r="389" spans="1:2" x14ac:dyDescent="0.25">
      <c r="A389" s="6">
        <v>388</v>
      </c>
      <c r="B389" s="6"/>
    </row>
    <row r="390" spans="1:2" x14ac:dyDescent="0.25">
      <c r="A390" s="6">
        <v>389</v>
      </c>
      <c r="B390" s="6"/>
    </row>
    <row r="391" spans="1:2" x14ac:dyDescent="0.25">
      <c r="A391" s="6">
        <v>390</v>
      </c>
      <c r="B391" s="6"/>
    </row>
    <row r="392" spans="1:2" x14ac:dyDescent="0.25">
      <c r="A392" s="6">
        <v>391</v>
      </c>
      <c r="B392" s="6"/>
    </row>
    <row r="393" spans="1:2" x14ac:dyDescent="0.25">
      <c r="A393" s="6">
        <v>392</v>
      </c>
      <c r="B393" s="6"/>
    </row>
    <row r="394" spans="1:2" x14ac:dyDescent="0.25">
      <c r="A394" s="6">
        <v>393</v>
      </c>
      <c r="B394" s="6"/>
    </row>
    <row r="395" spans="1:2" x14ac:dyDescent="0.25">
      <c r="A395" s="6">
        <v>394</v>
      </c>
      <c r="B395" s="6"/>
    </row>
    <row r="396" spans="1:2" x14ac:dyDescent="0.25">
      <c r="A396" s="6">
        <v>395</v>
      </c>
      <c r="B396" s="6"/>
    </row>
    <row r="397" spans="1:2" x14ac:dyDescent="0.25">
      <c r="A397" s="6">
        <v>396</v>
      </c>
      <c r="B397" s="6"/>
    </row>
    <row r="398" spans="1:2" x14ac:dyDescent="0.25">
      <c r="A398" s="6">
        <v>397</v>
      </c>
      <c r="B398" s="6"/>
    </row>
    <row r="399" spans="1:2" x14ac:dyDescent="0.25">
      <c r="A399" s="6">
        <v>398</v>
      </c>
      <c r="B399" s="6"/>
    </row>
    <row r="400" spans="1:2" x14ac:dyDescent="0.25">
      <c r="A400" s="6">
        <v>399</v>
      </c>
      <c r="B400" s="6"/>
    </row>
    <row r="401" spans="1:2" x14ac:dyDescent="0.25">
      <c r="A401" s="6">
        <v>400</v>
      </c>
      <c r="B401" s="6"/>
    </row>
    <row r="402" spans="1:2" x14ac:dyDescent="0.25">
      <c r="A402" s="6">
        <v>401</v>
      </c>
      <c r="B402" s="6"/>
    </row>
    <row r="403" spans="1:2" x14ac:dyDescent="0.25">
      <c r="A403" s="6">
        <v>402</v>
      </c>
      <c r="B403" s="6"/>
    </row>
    <row r="404" spans="1:2" x14ac:dyDescent="0.25">
      <c r="A404" s="6">
        <v>403</v>
      </c>
      <c r="B404" s="6"/>
    </row>
    <row r="405" spans="1:2" x14ac:dyDescent="0.25">
      <c r="A405" s="6">
        <v>404</v>
      </c>
      <c r="B405" s="6"/>
    </row>
    <row r="406" spans="1:2" x14ac:dyDescent="0.25">
      <c r="A406" s="6">
        <v>405</v>
      </c>
      <c r="B406" s="6"/>
    </row>
    <row r="407" spans="1:2" x14ac:dyDescent="0.25">
      <c r="A407" s="6">
        <v>406</v>
      </c>
      <c r="B407" s="6"/>
    </row>
    <row r="408" spans="1:2" x14ac:dyDescent="0.25">
      <c r="A408" s="6">
        <v>407</v>
      </c>
      <c r="B408" s="6"/>
    </row>
    <row r="409" spans="1:2" x14ac:dyDescent="0.25">
      <c r="A409" s="6">
        <v>408</v>
      </c>
      <c r="B409" s="6"/>
    </row>
    <row r="410" spans="1:2" x14ac:dyDescent="0.25">
      <c r="A410" s="6">
        <v>409</v>
      </c>
      <c r="B410" s="6"/>
    </row>
    <row r="411" spans="1:2" x14ac:dyDescent="0.25">
      <c r="A411" s="6">
        <v>410</v>
      </c>
      <c r="B411" s="6"/>
    </row>
    <row r="412" spans="1:2" x14ac:dyDescent="0.25">
      <c r="A412" s="6">
        <v>411</v>
      </c>
      <c r="B412" s="6"/>
    </row>
    <row r="413" spans="1:2" x14ac:dyDescent="0.25">
      <c r="A413" s="6">
        <v>412</v>
      </c>
      <c r="B413" s="6"/>
    </row>
    <row r="414" spans="1:2" x14ac:dyDescent="0.25">
      <c r="A414" s="6">
        <v>413</v>
      </c>
      <c r="B414" s="6"/>
    </row>
    <row r="415" spans="1:2" x14ac:dyDescent="0.25">
      <c r="A415" s="6">
        <v>414</v>
      </c>
      <c r="B415" s="6"/>
    </row>
    <row r="416" spans="1:2" x14ac:dyDescent="0.25">
      <c r="A416" s="6">
        <v>415</v>
      </c>
      <c r="B416" s="6"/>
    </row>
    <row r="417" spans="1:2" x14ac:dyDescent="0.25">
      <c r="A417" s="6">
        <v>416</v>
      </c>
      <c r="B417" s="6"/>
    </row>
    <row r="418" spans="1:2" x14ac:dyDescent="0.25">
      <c r="A418" s="6">
        <v>417</v>
      </c>
      <c r="B418" s="6"/>
    </row>
    <row r="419" spans="1:2" x14ac:dyDescent="0.25">
      <c r="A419" s="6">
        <v>418</v>
      </c>
      <c r="B419" s="6"/>
    </row>
    <row r="420" spans="1:2" x14ac:dyDescent="0.25">
      <c r="A420" s="6">
        <v>419</v>
      </c>
      <c r="B420" s="6"/>
    </row>
    <row r="421" spans="1:2" x14ac:dyDescent="0.25">
      <c r="A421" s="6">
        <v>420</v>
      </c>
      <c r="B421" s="6"/>
    </row>
    <row r="422" spans="1:2" x14ac:dyDescent="0.25">
      <c r="A422" s="6">
        <v>421</v>
      </c>
      <c r="B422" s="6"/>
    </row>
    <row r="423" spans="1:2" x14ac:dyDescent="0.25">
      <c r="A423" s="6">
        <v>422</v>
      </c>
      <c r="B423" s="6"/>
    </row>
    <row r="424" spans="1:2" x14ac:dyDescent="0.25">
      <c r="A424" s="6">
        <v>423</v>
      </c>
      <c r="B424" s="6"/>
    </row>
    <row r="425" spans="1:2" x14ac:dyDescent="0.25">
      <c r="A425" s="6">
        <v>424</v>
      </c>
      <c r="B425" s="6"/>
    </row>
    <row r="426" spans="1:2" x14ac:dyDescent="0.25">
      <c r="A426" s="6">
        <v>425</v>
      </c>
      <c r="B426" s="6"/>
    </row>
    <row r="427" spans="1:2" x14ac:dyDescent="0.25">
      <c r="A427" s="6">
        <v>426</v>
      </c>
      <c r="B427" s="6"/>
    </row>
    <row r="428" spans="1:2" x14ac:dyDescent="0.25">
      <c r="A428" s="6">
        <v>427</v>
      </c>
      <c r="B428" s="6"/>
    </row>
    <row r="429" spans="1:2" x14ac:dyDescent="0.25">
      <c r="A429" s="6">
        <v>428</v>
      </c>
      <c r="B429" s="6"/>
    </row>
    <row r="430" spans="1:2" x14ac:dyDescent="0.25">
      <c r="A430" s="6">
        <v>429</v>
      </c>
      <c r="B430" s="6"/>
    </row>
    <row r="431" spans="1:2" x14ac:dyDescent="0.25">
      <c r="A431" s="6">
        <v>430</v>
      </c>
      <c r="B431" s="6"/>
    </row>
    <row r="432" spans="1:2" x14ac:dyDescent="0.25">
      <c r="A432" s="6">
        <v>431</v>
      </c>
      <c r="B432" s="6"/>
    </row>
    <row r="433" spans="1:2" x14ac:dyDescent="0.25">
      <c r="A433" s="6">
        <v>432</v>
      </c>
      <c r="B433" s="6"/>
    </row>
    <row r="434" spans="1:2" x14ac:dyDescent="0.25">
      <c r="A434" s="6">
        <v>433</v>
      </c>
      <c r="B434" s="6"/>
    </row>
    <row r="435" spans="1:2" x14ac:dyDescent="0.25">
      <c r="A435" s="6">
        <v>434</v>
      </c>
      <c r="B435" s="6"/>
    </row>
    <row r="436" spans="1:2" x14ac:dyDescent="0.25">
      <c r="A436" s="6">
        <v>435</v>
      </c>
      <c r="B436" s="6"/>
    </row>
    <row r="437" spans="1:2" x14ac:dyDescent="0.25">
      <c r="A437" s="6">
        <v>436</v>
      </c>
      <c r="B437" s="6"/>
    </row>
    <row r="438" spans="1:2" x14ac:dyDescent="0.25">
      <c r="A438" s="6">
        <v>437</v>
      </c>
      <c r="B438" s="6"/>
    </row>
    <row r="439" spans="1:2" x14ac:dyDescent="0.25">
      <c r="A439" s="6">
        <v>438</v>
      </c>
      <c r="B439" s="6"/>
    </row>
    <row r="440" spans="1:2" x14ac:dyDescent="0.25">
      <c r="A440" s="6">
        <v>439</v>
      </c>
      <c r="B440" s="6"/>
    </row>
    <row r="441" spans="1:2" x14ac:dyDescent="0.25">
      <c r="A441" s="6">
        <v>440</v>
      </c>
      <c r="B441" s="6"/>
    </row>
    <row r="442" spans="1:2" x14ac:dyDescent="0.25">
      <c r="A442" s="6">
        <v>441</v>
      </c>
      <c r="B442" s="6"/>
    </row>
    <row r="443" spans="1:2" x14ac:dyDescent="0.25">
      <c r="A443" s="6">
        <v>442</v>
      </c>
      <c r="B443" s="6"/>
    </row>
    <row r="444" spans="1:2" x14ac:dyDescent="0.25">
      <c r="A444" s="6">
        <v>443</v>
      </c>
      <c r="B444" s="6"/>
    </row>
    <row r="445" spans="1:2" x14ac:dyDescent="0.25">
      <c r="A445" s="6">
        <v>444</v>
      </c>
      <c r="B445" s="6"/>
    </row>
    <row r="446" spans="1:2" x14ac:dyDescent="0.25">
      <c r="A446" s="6">
        <v>445</v>
      </c>
      <c r="B446" s="6"/>
    </row>
    <row r="447" spans="1:2" x14ac:dyDescent="0.25">
      <c r="A447" s="6">
        <v>446</v>
      </c>
      <c r="B447" s="6"/>
    </row>
    <row r="448" spans="1:2" x14ac:dyDescent="0.25">
      <c r="A448" s="6">
        <v>447</v>
      </c>
      <c r="B448" s="6"/>
    </row>
    <row r="449" spans="1:2" x14ac:dyDescent="0.25">
      <c r="A449" s="6">
        <v>448</v>
      </c>
      <c r="B449" s="6"/>
    </row>
    <row r="450" spans="1:2" x14ac:dyDescent="0.25">
      <c r="A450" s="6">
        <v>449</v>
      </c>
      <c r="B450" s="6"/>
    </row>
    <row r="451" spans="1:2" x14ac:dyDescent="0.25">
      <c r="A451" s="6">
        <v>450</v>
      </c>
      <c r="B451" s="6"/>
    </row>
    <row r="452" spans="1:2" x14ac:dyDescent="0.25">
      <c r="A452" s="6">
        <v>451</v>
      </c>
      <c r="B452" s="6"/>
    </row>
    <row r="453" spans="1:2" x14ac:dyDescent="0.25">
      <c r="A453" s="6">
        <v>452</v>
      </c>
      <c r="B453" s="6"/>
    </row>
    <row r="454" spans="1:2" x14ac:dyDescent="0.25">
      <c r="A454" s="6">
        <v>453</v>
      </c>
      <c r="B454" s="6"/>
    </row>
    <row r="455" spans="1:2" x14ac:dyDescent="0.25">
      <c r="A455" s="6">
        <v>454</v>
      </c>
      <c r="B455" s="6"/>
    </row>
    <row r="456" spans="1:2" x14ac:dyDescent="0.25">
      <c r="A456" s="6">
        <v>455</v>
      </c>
      <c r="B456" s="6"/>
    </row>
    <row r="457" spans="1:2" x14ac:dyDescent="0.25">
      <c r="A457" s="6">
        <v>456</v>
      </c>
      <c r="B457" s="6"/>
    </row>
    <row r="458" spans="1:2" x14ac:dyDescent="0.25">
      <c r="A458" s="6">
        <v>457</v>
      </c>
      <c r="B458" s="6"/>
    </row>
    <row r="459" spans="1:2" x14ac:dyDescent="0.25">
      <c r="A459" s="6">
        <v>458</v>
      </c>
      <c r="B459" s="6"/>
    </row>
    <row r="460" spans="1:2" x14ac:dyDescent="0.25">
      <c r="A460" s="6">
        <v>459</v>
      </c>
      <c r="B460" s="6"/>
    </row>
    <row r="461" spans="1:2" x14ac:dyDescent="0.25">
      <c r="A461" s="6">
        <v>460</v>
      </c>
      <c r="B461" s="6"/>
    </row>
    <row r="462" spans="1:2" x14ac:dyDescent="0.25">
      <c r="A462" s="6">
        <v>461</v>
      </c>
      <c r="B462" s="6"/>
    </row>
    <row r="463" spans="1:2" x14ac:dyDescent="0.25">
      <c r="A463" s="6">
        <v>462</v>
      </c>
      <c r="B463" s="6"/>
    </row>
    <row r="464" spans="1:2" x14ac:dyDescent="0.25">
      <c r="A464" s="6">
        <v>463</v>
      </c>
      <c r="B464" s="6"/>
    </row>
    <row r="465" spans="1:2" x14ac:dyDescent="0.25">
      <c r="A465" s="6">
        <v>464</v>
      </c>
      <c r="B465" s="6"/>
    </row>
    <row r="466" spans="1:2" x14ac:dyDescent="0.25">
      <c r="A466" s="6">
        <v>465</v>
      </c>
      <c r="B466" s="6"/>
    </row>
    <row r="467" spans="1:2" x14ac:dyDescent="0.25">
      <c r="A467" s="6">
        <v>466</v>
      </c>
      <c r="B467" s="6"/>
    </row>
    <row r="468" spans="1:2" x14ac:dyDescent="0.25">
      <c r="A468" s="6">
        <v>467</v>
      </c>
      <c r="B468" s="6"/>
    </row>
    <row r="469" spans="1:2" x14ac:dyDescent="0.25">
      <c r="A469" s="6">
        <v>468</v>
      </c>
      <c r="B469" s="6"/>
    </row>
    <row r="470" spans="1:2" x14ac:dyDescent="0.25">
      <c r="A470" s="6">
        <v>469</v>
      </c>
      <c r="B470" s="6"/>
    </row>
    <row r="471" spans="1:2" x14ac:dyDescent="0.25">
      <c r="A471" s="6">
        <v>470</v>
      </c>
      <c r="B471" s="6"/>
    </row>
    <row r="472" spans="1:2" x14ac:dyDescent="0.25">
      <c r="A472" s="6">
        <v>471</v>
      </c>
      <c r="B472" s="6"/>
    </row>
    <row r="473" spans="1:2" x14ac:dyDescent="0.25">
      <c r="A473" s="6">
        <v>472</v>
      </c>
      <c r="B473" s="6"/>
    </row>
    <row r="474" spans="1:2" x14ac:dyDescent="0.25">
      <c r="A474" s="6">
        <v>473</v>
      </c>
      <c r="B474" s="6"/>
    </row>
    <row r="475" spans="1:2" x14ac:dyDescent="0.25">
      <c r="A475" s="6">
        <v>474</v>
      </c>
      <c r="B475" s="6"/>
    </row>
    <row r="476" spans="1:2" x14ac:dyDescent="0.25">
      <c r="A476" s="6">
        <v>475</v>
      </c>
      <c r="B476" s="6"/>
    </row>
    <row r="477" spans="1:2" x14ac:dyDescent="0.25">
      <c r="A477" s="6">
        <v>476</v>
      </c>
      <c r="B477" s="6"/>
    </row>
    <row r="478" spans="1:2" x14ac:dyDescent="0.25">
      <c r="A478" s="6">
        <v>477</v>
      </c>
      <c r="B478" s="6"/>
    </row>
    <row r="479" spans="1:2" x14ac:dyDescent="0.25">
      <c r="A479" s="6">
        <v>478</v>
      </c>
      <c r="B479" s="6"/>
    </row>
    <row r="480" spans="1:2" x14ac:dyDescent="0.25">
      <c r="A480" s="6">
        <v>479</v>
      </c>
      <c r="B480" s="6"/>
    </row>
    <row r="481" spans="1:2" x14ac:dyDescent="0.25">
      <c r="A481" s="6">
        <v>480</v>
      </c>
      <c r="B481" s="6"/>
    </row>
    <row r="482" spans="1:2" x14ac:dyDescent="0.25">
      <c r="A482" s="6">
        <v>481</v>
      </c>
      <c r="B482" s="6"/>
    </row>
    <row r="483" spans="1:2" x14ac:dyDescent="0.25">
      <c r="A483" s="6">
        <v>482</v>
      </c>
      <c r="B483" s="6"/>
    </row>
    <row r="484" spans="1:2" x14ac:dyDescent="0.25">
      <c r="A484" s="6">
        <v>483</v>
      </c>
      <c r="B484" s="6"/>
    </row>
    <row r="485" spans="1:2" x14ac:dyDescent="0.25">
      <c r="A485" s="6">
        <v>484</v>
      </c>
      <c r="B485" s="6"/>
    </row>
    <row r="486" spans="1:2" x14ac:dyDescent="0.25">
      <c r="A486" s="6">
        <v>485</v>
      </c>
      <c r="B486" s="6"/>
    </row>
    <row r="487" spans="1:2" x14ac:dyDescent="0.25">
      <c r="A487" s="6">
        <v>486</v>
      </c>
      <c r="B487" s="6"/>
    </row>
    <row r="488" spans="1:2" x14ac:dyDescent="0.25">
      <c r="A488" s="6">
        <v>487</v>
      </c>
      <c r="B488" s="6"/>
    </row>
    <row r="489" spans="1:2" x14ac:dyDescent="0.25">
      <c r="A489" s="6">
        <v>488</v>
      </c>
      <c r="B489" s="6"/>
    </row>
    <row r="490" spans="1:2" x14ac:dyDescent="0.25">
      <c r="A490" s="6">
        <v>489</v>
      </c>
      <c r="B490" s="6"/>
    </row>
    <row r="491" spans="1:2" x14ac:dyDescent="0.25">
      <c r="A491" s="6">
        <v>490</v>
      </c>
      <c r="B491" s="6"/>
    </row>
    <row r="492" spans="1:2" x14ac:dyDescent="0.25">
      <c r="A492" s="6">
        <v>491</v>
      </c>
      <c r="B492" s="6"/>
    </row>
    <row r="493" spans="1:2" x14ac:dyDescent="0.25">
      <c r="A493" s="6">
        <v>492</v>
      </c>
      <c r="B493" s="6"/>
    </row>
    <row r="494" spans="1:2" x14ac:dyDescent="0.25">
      <c r="A494" s="6">
        <v>493</v>
      </c>
      <c r="B494" s="6"/>
    </row>
    <row r="495" spans="1:2" x14ac:dyDescent="0.25">
      <c r="A495" s="6">
        <v>494</v>
      </c>
      <c r="B495" s="6"/>
    </row>
    <row r="496" spans="1:2" x14ac:dyDescent="0.25">
      <c r="A496" s="6">
        <v>495</v>
      </c>
      <c r="B496" s="6"/>
    </row>
    <row r="497" spans="1:2" x14ac:dyDescent="0.25">
      <c r="A497" s="6">
        <v>496</v>
      </c>
      <c r="B497" s="6"/>
    </row>
    <row r="498" spans="1:2" x14ac:dyDescent="0.25">
      <c r="A498" s="6">
        <v>497</v>
      </c>
      <c r="B498" s="6"/>
    </row>
    <row r="499" spans="1:2" x14ac:dyDescent="0.25">
      <c r="A499" s="6">
        <v>498</v>
      </c>
      <c r="B499" s="6"/>
    </row>
    <row r="500" spans="1:2" x14ac:dyDescent="0.25">
      <c r="A500" s="6">
        <v>499</v>
      </c>
      <c r="B500" s="6"/>
    </row>
    <row r="501" spans="1:2" x14ac:dyDescent="0.25">
      <c r="A501" s="6">
        <v>500</v>
      </c>
      <c r="B501" s="6"/>
    </row>
    <row r="502" spans="1:2" x14ac:dyDescent="0.25">
      <c r="A502" s="6">
        <v>501</v>
      </c>
      <c r="B502" s="6"/>
    </row>
    <row r="503" spans="1:2" x14ac:dyDescent="0.25">
      <c r="A503" s="6">
        <v>502</v>
      </c>
      <c r="B503" s="6"/>
    </row>
    <row r="504" spans="1:2" x14ac:dyDescent="0.25">
      <c r="A504" s="6">
        <v>503</v>
      </c>
      <c r="B504" s="6"/>
    </row>
    <row r="505" spans="1:2" x14ac:dyDescent="0.25">
      <c r="A505" s="6">
        <v>504</v>
      </c>
      <c r="B505" s="6"/>
    </row>
    <row r="506" spans="1:2" x14ac:dyDescent="0.25">
      <c r="A506" s="6">
        <v>505</v>
      </c>
      <c r="B506" s="6"/>
    </row>
    <row r="507" spans="1:2" x14ac:dyDescent="0.25">
      <c r="A507" s="6">
        <v>506</v>
      </c>
      <c r="B507" s="6"/>
    </row>
    <row r="508" spans="1:2" x14ac:dyDescent="0.25">
      <c r="A508" s="6">
        <v>507</v>
      </c>
      <c r="B508" s="6"/>
    </row>
    <row r="509" spans="1:2" x14ac:dyDescent="0.25">
      <c r="A509" s="6">
        <v>508</v>
      </c>
      <c r="B509" s="6"/>
    </row>
    <row r="510" spans="1:2" x14ac:dyDescent="0.25">
      <c r="A510" s="6">
        <v>509</v>
      </c>
      <c r="B510" s="6"/>
    </row>
    <row r="511" spans="1:2" x14ac:dyDescent="0.25">
      <c r="A511" s="6">
        <v>510</v>
      </c>
      <c r="B511" s="6"/>
    </row>
    <row r="512" spans="1:2" x14ac:dyDescent="0.25">
      <c r="A512" s="6">
        <v>511</v>
      </c>
      <c r="B512" s="6"/>
    </row>
    <row r="513" spans="1:2" x14ac:dyDescent="0.25">
      <c r="A513" s="6">
        <v>512</v>
      </c>
      <c r="B513" s="6"/>
    </row>
    <row r="514" spans="1:2" x14ac:dyDescent="0.25">
      <c r="A514" s="6">
        <v>513</v>
      </c>
      <c r="B514" s="6"/>
    </row>
    <row r="515" spans="1:2" x14ac:dyDescent="0.25">
      <c r="A515" s="6">
        <v>514</v>
      </c>
      <c r="B515" s="6"/>
    </row>
    <row r="516" spans="1:2" x14ac:dyDescent="0.25">
      <c r="A516" s="6">
        <v>515</v>
      </c>
      <c r="B516" s="6"/>
    </row>
    <row r="517" spans="1:2" x14ac:dyDescent="0.25">
      <c r="A517" s="6">
        <v>516</v>
      </c>
      <c r="B517" s="6"/>
    </row>
    <row r="518" spans="1:2" x14ac:dyDescent="0.25">
      <c r="A518" s="6">
        <v>517</v>
      </c>
      <c r="B518" s="6"/>
    </row>
    <row r="519" spans="1:2" x14ac:dyDescent="0.25">
      <c r="A519" s="6">
        <v>518</v>
      </c>
      <c r="B519" s="6"/>
    </row>
    <row r="520" spans="1:2" x14ac:dyDescent="0.25">
      <c r="A520" s="6">
        <v>519</v>
      </c>
      <c r="B520" s="6"/>
    </row>
    <row r="521" spans="1:2" x14ac:dyDescent="0.25">
      <c r="A521" s="6">
        <v>520</v>
      </c>
      <c r="B521" s="6"/>
    </row>
    <row r="522" spans="1:2" x14ac:dyDescent="0.25">
      <c r="A522" s="6">
        <v>521</v>
      </c>
      <c r="B522" s="6"/>
    </row>
    <row r="523" spans="1:2" x14ac:dyDescent="0.25">
      <c r="A523" s="6">
        <v>522</v>
      </c>
      <c r="B523" s="6"/>
    </row>
    <row r="524" spans="1:2" x14ac:dyDescent="0.25">
      <c r="A524" s="6">
        <v>523</v>
      </c>
      <c r="B524" s="6"/>
    </row>
    <row r="525" spans="1:2" x14ac:dyDescent="0.25">
      <c r="A525" s="6">
        <v>524</v>
      </c>
      <c r="B525" s="6"/>
    </row>
    <row r="526" spans="1:2" x14ac:dyDescent="0.25">
      <c r="A526" s="6">
        <v>525</v>
      </c>
      <c r="B526" s="6"/>
    </row>
    <row r="527" spans="1:2" x14ac:dyDescent="0.25">
      <c r="A527" s="6">
        <v>526</v>
      </c>
      <c r="B527" s="6"/>
    </row>
    <row r="528" spans="1:2" x14ac:dyDescent="0.25">
      <c r="A528" s="6">
        <v>527</v>
      </c>
      <c r="B528" s="6"/>
    </row>
    <row r="529" spans="1:2" x14ac:dyDescent="0.25">
      <c r="A529" s="6">
        <v>528</v>
      </c>
      <c r="B529" s="6"/>
    </row>
    <row r="530" spans="1:2" x14ac:dyDescent="0.25">
      <c r="A530" s="6">
        <v>529</v>
      </c>
      <c r="B530" s="6"/>
    </row>
    <row r="531" spans="1:2" x14ac:dyDescent="0.25">
      <c r="A531" s="6">
        <v>530</v>
      </c>
      <c r="B531" s="6"/>
    </row>
    <row r="532" spans="1:2" x14ac:dyDescent="0.25">
      <c r="A532" s="6">
        <v>531</v>
      </c>
      <c r="B532" s="6"/>
    </row>
    <row r="533" spans="1:2" x14ac:dyDescent="0.25">
      <c r="A533" s="6">
        <v>532</v>
      </c>
      <c r="B533" s="6"/>
    </row>
    <row r="534" spans="1:2" x14ac:dyDescent="0.25">
      <c r="A534" s="6">
        <v>533</v>
      </c>
      <c r="B534" s="6"/>
    </row>
    <row r="535" spans="1:2" x14ac:dyDescent="0.25">
      <c r="A535" s="6">
        <v>534</v>
      </c>
      <c r="B535" s="6"/>
    </row>
    <row r="536" spans="1:2" x14ac:dyDescent="0.25">
      <c r="A536" s="6">
        <v>535</v>
      </c>
      <c r="B536" s="6"/>
    </row>
    <row r="537" spans="1:2" x14ac:dyDescent="0.25">
      <c r="A537" s="6">
        <v>536</v>
      </c>
      <c r="B537" s="6"/>
    </row>
    <row r="538" spans="1:2" x14ac:dyDescent="0.25">
      <c r="A538" s="6">
        <v>537</v>
      </c>
      <c r="B538" s="6"/>
    </row>
    <row r="539" spans="1:2" x14ac:dyDescent="0.25">
      <c r="A539" s="6">
        <v>538</v>
      </c>
      <c r="B539" s="6"/>
    </row>
    <row r="540" spans="1:2" x14ac:dyDescent="0.25">
      <c r="A540" s="6">
        <v>539</v>
      </c>
      <c r="B540" s="6"/>
    </row>
    <row r="541" spans="1:2" x14ac:dyDescent="0.25">
      <c r="A541" s="6">
        <v>540</v>
      </c>
      <c r="B541" s="6"/>
    </row>
    <row r="542" spans="1:2" x14ac:dyDescent="0.25">
      <c r="A542" s="6">
        <v>541</v>
      </c>
      <c r="B542" s="6"/>
    </row>
    <row r="543" spans="1:2" x14ac:dyDescent="0.25">
      <c r="A543" s="6">
        <v>542</v>
      </c>
      <c r="B543" s="6"/>
    </row>
    <row r="544" spans="1:2" x14ac:dyDescent="0.25">
      <c r="A544" s="6">
        <v>543</v>
      </c>
      <c r="B544" s="6"/>
    </row>
    <row r="545" spans="1:2" x14ac:dyDescent="0.25">
      <c r="A545" s="6">
        <v>544</v>
      </c>
      <c r="B545" s="6"/>
    </row>
    <row r="546" spans="1:2" x14ac:dyDescent="0.25">
      <c r="A546" s="6">
        <v>545</v>
      </c>
      <c r="B546" s="6"/>
    </row>
    <row r="547" spans="1:2" x14ac:dyDescent="0.25">
      <c r="A547" s="6">
        <v>546</v>
      </c>
      <c r="B547" s="6"/>
    </row>
    <row r="548" spans="1:2" x14ac:dyDescent="0.25">
      <c r="A548" s="6">
        <v>547</v>
      </c>
      <c r="B548" s="6"/>
    </row>
    <row r="549" spans="1:2" x14ac:dyDescent="0.25">
      <c r="A549" s="6">
        <v>548</v>
      </c>
      <c r="B549" s="6"/>
    </row>
    <row r="550" spans="1:2" x14ac:dyDescent="0.25">
      <c r="A550" s="6">
        <v>549</v>
      </c>
      <c r="B550" s="6"/>
    </row>
    <row r="551" spans="1:2" x14ac:dyDescent="0.25">
      <c r="A551" s="6">
        <v>550</v>
      </c>
      <c r="B551" s="6"/>
    </row>
    <row r="552" spans="1:2" x14ac:dyDescent="0.25">
      <c r="A552" s="6">
        <v>551</v>
      </c>
      <c r="B552" s="6"/>
    </row>
    <row r="553" spans="1:2" x14ac:dyDescent="0.25">
      <c r="A553" s="6">
        <v>552</v>
      </c>
      <c r="B553" s="6"/>
    </row>
    <row r="554" spans="1:2" x14ac:dyDescent="0.25">
      <c r="A554" s="6">
        <v>553</v>
      </c>
      <c r="B554" s="6"/>
    </row>
    <row r="555" spans="1:2" x14ac:dyDescent="0.25">
      <c r="A555" s="6">
        <v>554</v>
      </c>
      <c r="B555" s="6"/>
    </row>
    <row r="556" spans="1:2" x14ac:dyDescent="0.25">
      <c r="A556" s="6">
        <v>555</v>
      </c>
      <c r="B556" s="6"/>
    </row>
    <row r="557" spans="1:2" x14ac:dyDescent="0.25">
      <c r="A557" s="6">
        <v>556</v>
      </c>
      <c r="B557" s="6"/>
    </row>
    <row r="558" spans="1:2" x14ac:dyDescent="0.25">
      <c r="A558" s="6">
        <v>557</v>
      </c>
      <c r="B558" s="6"/>
    </row>
    <row r="559" spans="1:2" x14ac:dyDescent="0.25">
      <c r="A559" s="6">
        <v>558</v>
      </c>
      <c r="B559" s="6"/>
    </row>
    <row r="560" spans="1:2" x14ac:dyDescent="0.25">
      <c r="A560" s="6">
        <v>559</v>
      </c>
      <c r="B560" s="6"/>
    </row>
    <row r="561" spans="1:2" x14ac:dyDescent="0.25">
      <c r="A561" s="6">
        <v>560</v>
      </c>
      <c r="B561" s="6"/>
    </row>
    <row r="562" spans="1:2" x14ac:dyDescent="0.25">
      <c r="A562" s="6">
        <v>561</v>
      </c>
      <c r="B562" s="6"/>
    </row>
    <row r="563" spans="1:2" x14ac:dyDescent="0.25">
      <c r="A563" s="6">
        <v>562</v>
      </c>
      <c r="B563" s="6"/>
    </row>
    <row r="564" spans="1:2" x14ac:dyDescent="0.25">
      <c r="A564" s="6">
        <v>563</v>
      </c>
      <c r="B564" s="6"/>
    </row>
    <row r="565" spans="1:2" x14ac:dyDescent="0.25">
      <c r="A565" s="6">
        <v>564</v>
      </c>
      <c r="B565" s="6"/>
    </row>
    <row r="566" spans="1:2" x14ac:dyDescent="0.25">
      <c r="A566" s="6">
        <v>565</v>
      </c>
      <c r="B566" s="6"/>
    </row>
    <row r="567" spans="1:2" x14ac:dyDescent="0.25">
      <c r="A567" s="6">
        <v>566</v>
      </c>
      <c r="B567" s="6"/>
    </row>
    <row r="568" spans="1:2" x14ac:dyDescent="0.25">
      <c r="A568" s="6">
        <v>567</v>
      </c>
      <c r="B568" s="6"/>
    </row>
    <row r="569" spans="1:2" x14ac:dyDescent="0.25">
      <c r="A569" s="6">
        <v>568</v>
      </c>
      <c r="B569" s="6"/>
    </row>
    <row r="570" spans="1:2" x14ac:dyDescent="0.25">
      <c r="A570" s="6">
        <v>569</v>
      </c>
      <c r="B570" s="6"/>
    </row>
    <row r="571" spans="1:2" x14ac:dyDescent="0.25">
      <c r="A571" s="6">
        <v>570</v>
      </c>
      <c r="B571" s="6"/>
    </row>
    <row r="572" spans="1:2" x14ac:dyDescent="0.25">
      <c r="A572" s="6">
        <v>571</v>
      </c>
      <c r="B572" s="6"/>
    </row>
    <row r="573" spans="1:2" x14ac:dyDescent="0.25">
      <c r="A573" s="6">
        <v>572</v>
      </c>
      <c r="B573" s="6"/>
    </row>
    <row r="574" spans="1:2" x14ac:dyDescent="0.25">
      <c r="A574" s="6">
        <v>573</v>
      </c>
      <c r="B574" s="6"/>
    </row>
    <row r="575" spans="1:2" x14ac:dyDescent="0.25">
      <c r="A575" s="6">
        <v>574</v>
      </c>
      <c r="B575" s="6"/>
    </row>
    <row r="576" spans="1:2" x14ac:dyDescent="0.25">
      <c r="A576" s="6">
        <v>575</v>
      </c>
      <c r="B576" s="6"/>
    </row>
    <row r="577" spans="1:2" x14ac:dyDescent="0.25">
      <c r="A577" s="6">
        <v>576</v>
      </c>
      <c r="B577" s="6"/>
    </row>
    <row r="578" spans="1:2" x14ac:dyDescent="0.25">
      <c r="A578" s="6">
        <v>577</v>
      </c>
      <c r="B578" s="6"/>
    </row>
    <row r="579" spans="1:2" x14ac:dyDescent="0.25">
      <c r="A579" s="6">
        <v>578</v>
      </c>
      <c r="B579" s="6"/>
    </row>
    <row r="580" spans="1:2" x14ac:dyDescent="0.25">
      <c r="A580" s="6">
        <v>579</v>
      </c>
      <c r="B580" s="6"/>
    </row>
    <row r="581" spans="1:2" x14ac:dyDescent="0.25">
      <c r="A581" s="6">
        <v>580</v>
      </c>
      <c r="B581" s="6"/>
    </row>
    <row r="582" spans="1:2" x14ac:dyDescent="0.25">
      <c r="A582" s="6">
        <v>581</v>
      </c>
      <c r="B582" s="6"/>
    </row>
    <row r="583" spans="1:2" x14ac:dyDescent="0.25">
      <c r="A583" s="6">
        <v>582</v>
      </c>
      <c r="B583" s="6"/>
    </row>
    <row r="584" spans="1:2" x14ac:dyDescent="0.25">
      <c r="A584" s="6">
        <v>583</v>
      </c>
      <c r="B584" s="6"/>
    </row>
    <row r="585" spans="1:2" x14ac:dyDescent="0.25">
      <c r="A585" s="6">
        <v>584</v>
      </c>
      <c r="B585" s="6"/>
    </row>
    <row r="586" spans="1:2" x14ac:dyDescent="0.25">
      <c r="A586" s="6">
        <v>585</v>
      </c>
      <c r="B586" s="6"/>
    </row>
    <row r="587" spans="1:2" x14ac:dyDescent="0.25">
      <c r="A587" s="6">
        <v>586</v>
      </c>
      <c r="B587" s="6"/>
    </row>
    <row r="588" spans="1:2" x14ac:dyDescent="0.25">
      <c r="A588" s="6">
        <v>587</v>
      </c>
      <c r="B588" s="6"/>
    </row>
    <row r="589" spans="1:2" x14ac:dyDescent="0.25">
      <c r="A589" s="6">
        <v>588</v>
      </c>
      <c r="B589" s="6"/>
    </row>
    <row r="590" spans="1:2" x14ac:dyDescent="0.25">
      <c r="A590" s="6">
        <v>589</v>
      </c>
      <c r="B590" s="6"/>
    </row>
    <row r="591" spans="1:2" x14ac:dyDescent="0.25">
      <c r="A591" s="6">
        <v>590</v>
      </c>
      <c r="B591" s="6"/>
    </row>
    <row r="592" spans="1:2" x14ac:dyDescent="0.25">
      <c r="A592" s="6">
        <v>591</v>
      </c>
      <c r="B592" s="6"/>
    </row>
    <row r="593" spans="1:2" x14ac:dyDescent="0.25">
      <c r="A593" s="6">
        <v>592</v>
      </c>
      <c r="B593" s="6"/>
    </row>
    <row r="594" spans="1:2" x14ac:dyDescent="0.25">
      <c r="A594" s="6">
        <v>593</v>
      </c>
      <c r="B594" s="6"/>
    </row>
    <row r="595" spans="1:2" x14ac:dyDescent="0.25">
      <c r="A595" s="6">
        <v>594</v>
      </c>
      <c r="B595" s="6"/>
    </row>
    <row r="596" spans="1:2" x14ac:dyDescent="0.25">
      <c r="A596" s="6">
        <v>595</v>
      </c>
      <c r="B596" s="6"/>
    </row>
    <row r="597" spans="1:2" x14ac:dyDescent="0.25">
      <c r="A597" s="6">
        <v>596</v>
      </c>
      <c r="B597" s="6"/>
    </row>
    <row r="598" spans="1:2" x14ac:dyDescent="0.25">
      <c r="A598" s="6">
        <v>597</v>
      </c>
      <c r="B598" s="6"/>
    </row>
    <row r="599" spans="1:2" x14ac:dyDescent="0.25">
      <c r="A599" s="6">
        <v>598</v>
      </c>
      <c r="B599" s="6"/>
    </row>
    <row r="600" spans="1:2" x14ac:dyDescent="0.25">
      <c r="A600" s="6">
        <v>599</v>
      </c>
      <c r="B600" s="6"/>
    </row>
    <row r="601" spans="1:2" x14ac:dyDescent="0.25">
      <c r="A601" s="6">
        <v>600</v>
      </c>
      <c r="B601" s="6"/>
    </row>
    <row r="602" spans="1:2" x14ac:dyDescent="0.25">
      <c r="A602" s="6">
        <v>601</v>
      </c>
      <c r="B602" s="6"/>
    </row>
    <row r="603" spans="1:2" x14ac:dyDescent="0.25">
      <c r="A603" s="6">
        <v>602</v>
      </c>
      <c r="B603" s="6"/>
    </row>
    <row r="604" spans="1:2" x14ac:dyDescent="0.25">
      <c r="A604" s="6">
        <v>603</v>
      </c>
      <c r="B604" s="6"/>
    </row>
    <row r="605" spans="1:2" x14ac:dyDescent="0.25">
      <c r="A605" s="6">
        <v>604</v>
      </c>
      <c r="B605" s="6"/>
    </row>
    <row r="606" spans="1:2" x14ac:dyDescent="0.25">
      <c r="A606" s="6">
        <v>605</v>
      </c>
      <c r="B606" s="6"/>
    </row>
    <row r="607" spans="1:2" x14ac:dyDescent="0.25">
      <c r="A607" s="6">
        <v>606</v>
      </c>
      <c r="B607" s="6"/>
    </row>
    <row r="608" spans="1:2" x14ac:dyDescent="0.25">
      <c r="A608" s="6">
        <v>607</v>
      </c>
      <c r="B608" s="6"/>
    </row>
    <row r="609" spans="1:2" x14ac:dyDescent="0.25">
      <c r="A609" s="6">
        <v>608</v>
      </c>
      <c r="B609" s="6"/>
    </row>
    <row r="610" spans="1:2" x14ac:dyDescent="0.25">
      <c r="A610" s="6">
        <v>609</v>
      </c>
      <c r="B610" s="6"/>
    </row>
    <row r="611" spans="1:2" x14ac:dyDescent="0.25">
      <c r="A611" s="6">
        <v>610</v>
      </c>
      <c r="B611" s="6"/>
    </row>
    <row r="612" spans="1:2" x14ac:dyDescent="0.25">
      <c r="A612" s="6">
        <v>611</v>
      </c>
      <c r="B612" s="6"/>
    </row>
    <row r="613" spans="1:2" x14ac:dyDescent="0.25">
      <c r="A613" s="6">
        <v>612</v>
      </c>
      <c r="B613" s="6"/>
    </row>
    <row r="614" spans="1:2" x14ac:dyDescent="0.25">
      <c r="A614" s="6">
        <v>613</v>
      </c>
      <c r="B614" s="6"/>
    </row>
    <row r="615" spans="1:2" x14ac:dyDescent="0.25">
      <c r="A615" s="6">
        <v>614</v>
      </c>
      <c r="B615" s="6"/>
    </row>
    <row r="616" spans="1:2" x14ac:dyDescent="0.25">
      <c r="A616" s="6">
        <v>615</v>
      </c>
      <c r="B616" s="6"/>
    </row>
    <row r="617" spans="1:2" x14ac:dyDescent="0.25">
      <c r="A617" s="6">
        <v>616</v>
      </c>
      <c r="B617" s="6"/>
    </row>
    <row r="618" spans="1:2" x14ac:dyDescent="0.25">
      <c r="A618" s="6">
        <v>617</v>
      </c>
      <c r="B618" s="6"/>
    </row>
    <row r="619" spans="1:2" x14ac:dyDescent="0.25">
      <c r="A619" s="6">
        <v>618</v>
      </c>
      <c r="B619" s="6"/>
    </row>
    <row r="620" spans="1:2" x14ac:dyDescent="0.25">
      <c r="A620" s="6">
        <v>619</v>
      </c>
      <c r="B620" s="6"/>
    </row>
    <row r="621" spans="1:2" x14ac:dyDescent="0.25">
      <c r="A621" s="6">
        <v>620</v>
      </c>
      <c r="B621" s="6"/>
    </row>
    <row r="622" spans="1:2" x14ac:dyDescent="0.25">
      <c r="A622" s="6">
        <v>621</v>
      </c>
      <c r="B622" s="6"/>
    </row>
    <row r="623" spans="1:2" x14ac:dyDescent="0.25">
      <c r="A623" s="6">
        <v>622</v>
      </c>
      <c r="B623" s="6"/>
    </row>
    <row r="624" spans="1:2" x14ac:dyDescent="0.25">
      <c r="A624" s="6">
        <v>623</v>
      </c>
      <c r="B624" s="6"/>
    </row>
    <row r="625" spans="1:2" x14ac:dyDescent="0.25">
      <c r="A625" s="6">
        <v>624</v>
      </c>
      <c r="B625" s="6"/>
    </row>
    <row r="626" spans="1:2" x14ac:dyDescent="0.25">
      <c r="A626" s="6">
        <v>625</v>
      </c>
      <c r="B626" s="6"/>
    </row>
    <row r="627" spans="1:2" x14ac:dyDescent="0.25">
      <c r="A627" s="6">
        <v>626</v>
      </c>
      <c r="B627" s="6"/>
    </row>
    <row r="628" spans="1:2" x14ac:dyDescent="0.25">
      <c r="A628" s="6">
        <v>627</v>
      </c>
      <c r="B628" s="6"/>
    </row>
    <row r="629" spans="1:2" x14ac:dyDescent="0.25">
      <c r="A629" s="6">
        <v>628</v>
      </c>
      <c r="B629" s="6"/>
    </row>
    <row r="630" spans="1:2" x14ac:dyDescent="0.25">
      <c r="A630" s="6">
        <v>629</v>
      </c>
      <c r="B630" s="6"/>
    </row>
    <row r="631" spans="1:2" x14ac:dyDescent="0.25">
      <c r="A631" s="6">
        <v>630</v>
      </c>
      <c r="B631" s="6"/>
    </row>
    <row r="632" spans="1:2" x14ac:dyDescent="0.25">
      <c r="A632" s="6">
        <v>631</v>
      </c>
      <c r="B632" s="6"/>
    </row>
    <row r="633" spans="1:2" x14ac:dyDescent="0.25">
      <c r="A633" s="6">
        <v>632</v>
      </c>
      <c r="B633" s="6"/>
    </row>
    <row r="634" spans="1:2" x14ac:dyDescent="0.25">
      <c r="A634" s="6">
        <v>633</v>
      </c>
      <c r="B634" s="6"/>
    </row>
    <row r="635" spans="1:2" x14ac:dyDescent="0.25">
      <c r="A635" s="6">
        <v>634</v>
      </c>
      <c r="B635" s="6"/>
    </row>
    <row r="636" spans="1:2" x14ac:dyDescent="0.25">
      <c r="A636" s="6">
        <v>635</v>
      </c>
      <c r="B636" s="6"/>
    </row>
    <row r="637" spans="1:2" x14ac:dyDescent="0.25">
      <c r="A637" s="6">
        <v>636</v>
      </c>
      <c r="B637" s="6"/>
    </row>
    <row r="638" spans="1:2" x14ac:dyDescent="0.25">
      <c r="A638" s="6">
        <v>637</v>
      </c>
      <c r="B638" s="6"/>
    </row>
    <row r="639" spans="1:2" x14ac:dyDescent="0.25">
      <c r="A639" s="6">
        <v>638</v>
      </c>
      <c r="B639" s="6"/>
    </row>
    <row r="640" spans="1:2" x14ac:dyDescent="0.25">
      <c r="A640" s="6">
        <v>639</v>
      </c>
      <c r="B640" s="6"/>
    </row>
    <row r="641" spans="1:2" x14ac:dyDescent="0.25">
      <c r="A641" s="6">
        <v>640</v>
      </c>
      <c r="B641" s="6"/>
    </row>
    <row r="642" spans="1:2" x14ac:dyDescent="0.25">
      <c r="A642" s="6">
        <v>641</v>
      </c>
      <c r="B642" s="6"/>
    </row>
    <row r="643" spans="1:2" x14ac:dyDescent="0.25">
      <c r="A643" s="6">
        <v>642</v>
      </c>
      <c r="B643" s="6"/>
    </row>
    <row r="644" spans="1:2" x14ac:dyDescent="0.25">
      <c r="A644" s="6">
        <v>643</v>
      </c>
      <c r="B644" s="6"/>
    </row>
    <row r="645" spans="1:2" x14ac:dyDescent="0.25">
      <c r="A645" s="6">
        <v>644</v>
      </c>
      <c r="B645" s="6"/>
    </row>
    <row r="646" spans="1:2" x14ac:dyDescent="0.25">
      <c r="A646" s="6">
        <v>645</v>
      </c>
      <c r="B646" s="6"/>
    </row>
    <row r="647" spans="1:2" x14ac:dyDescent="0.25">
      <c r="A647" s="6">
        <v>646</v>
      </c>
      <c r="B647" s="6"/>
    </row>
    <row r="648" spans="1:2" x14ac:dyDescent="0.25">
      <c r="A648" s="6">
        <v>647</v>
      </c>
      <c r="B648" s="6"/>
    </row>
    <row r="649" spans="1:2" x14ac:dyDescent="0.25">
      <c r="A649" s="6">
        <v>648</v>
      </c>
      <c r="B649" s="6"/>
    </row>
    <row r="650" spans="1:2" x14ac:dyDescent="0.25">
      <c r="A650" s="6">
        <v>649</v>
      </c>
      <c r="B650" s="6"/>
    </row>
    <row r="651" spans="1:2" x14ac:dyDescent="0.25">
      <c r="A651" s="6">
        <v>650</v>
      </c>
      <c r="B651" s="6"/>
    </row>
    <row r="652" spans="1:2" x14ac:dyDescent="0.25">
      <c r="A652" s="6">
        <v>651</v>
      </c>
      <c r="B652" s="6"/>
    </row>
    <row r="653" spans="1:2" x14ac:dyDescent="0.25">
      <c r="A653" s="6">
        <v>652</v>
      </c>
      <c r="B653" s="6"/>
    </row>
    <row r="654" spans="1:2" x14ac:dyDescent="0.25">
      <c r="A654" s="6">
        <v>653</v>
      </c>
      <c r="B654" s="6"/>
    </row>
    <row r="655" spans="1:2" x14ac:dyDescent="0.25">
      <c r="A655" s="6">
        <v>654</v>
      </c>
      <c r="B655" s="6"/>
    </row>
    <row r="656" spans="1:2" x14ac:dyDescent="0.25">
      <c r="A656" s="6">
        <v>655</v>
      </c>
      <c r="B656" s="6"/>
    </row>
    <row r="657" spans="1:2" x14ac:dyDescent="0.25">
      <c r="A657" s="6">
        <v>656</v>
      </c>
      <c r="B657" s="6"/>
    </row>
    <row r="658" spans="1:2" x14ac:dyDescent="0.25">
      <c r="A658" s="6">
        <v>657</v>
      </c>
      <c r="B658" s="6"/>
    </row>
    <row r="659" spans="1:2" x14ac:dyDescent="0.25">
      <c r="A659" s="6">
        <v>658</v>
      </c>
      <c r="B659" s="6"/>
    </row>
    <row r="660" spans="1:2" x14ac:dyDescent="0.25">
      <c r="A660" s="6">
        <v>659</v>
      </c>
      <c r="B660" s="6"/>
    </row>
    <row r="661" spans="1:2" x14ac:dyDescent="0.25">
      <c r="A661" s="6">
        <v>660</v>
      </c>
      <c r="B661" s="6"/>
    </row>
    <row r="662" spans="1:2" x14ac:dyDescent="0.25">
      <c r="A662" s="6">
        <v>661</v>
      </c>
      <c r="B662" s="6"/>
    </row>
    <row r="663" spans="1:2" x14ac:dyDescent="0.25">
      <c r="A663" s="6">
        <v>662</v>
      </c>
      <c r="B663" s="6"/>
    </row>
    <row r="664" spans="1:2" x14ac:dyDescent="0.25">
      <c r="A664" s="6">
        <v>663</v>
      </c>
      <c r="B664" s="6"/>
    </row>
    <row r="665" spans="1:2" x14ac:dyDescent="0.25">
      <c r="A665" s="6">
        <v>664</v>
      </c>
      <c r="B665" s="6"/>
    </row>
    <row r="666" spans="1:2" x14ac:dyDescent="0.25">
      <c r="A666" s="6">
        <v>665</v>
      </c>
      <c r="B666" s="6"/>
    </row>
    <row r="667" spans="1:2" x14ac:dyDescent="0.25">
      <c r="A667" s="6">
        <v>666</v>
      </c>
      <c r="B667" s="6"/>
    </row>
    <row r="668" spans="1:2" x14ac:dyDescent="0.25">
      <c r="A668" s="6">
        <v>667</v>
      </c>
      <c r="B668" s="6"/>
    </row>
    <row r="669" spans="1:2" x14ac:dyDescent="0.25">
      <c r="A669" s="6">
        <v>668</v>
      </c>
      <c r="B669" s="6"/>
    </row>
    <row r="670" spans="1:2" x14ac:dyDescent="0.25">
      <c r="A670" s="6">
        <v>669</v>
      </c>
      <c r="B670" s="6"/>
    </row>
    <row r="671" spans="1:2" x14ac:dyDescent="0.25">
      <c r="A671" s="6">
        <v>670</v>
      </c>
      <c r="B671" s="6"/>
    </row>
    <row r="672" spans="1:2" x14ac:dyDescent="0.25">
      <c r="A672" s="6">
        <v>671</v>
      </c>
      <c r="B672" s="6"/>
    </row>
    <row r="673" spans="1:2" x14ac:dyDescent="0.25">
      <c r="A673" s="6">
        <v>672</v>
      </c>
      <c r="B673" s="6"/>
    </row>
    <row r="674" spans="1:2" x14ac:dyDescent="0.25">
      <c r="A674" s="6">
        <v>673</v>
      </c>
      <c r="B674" s="6"/>
    </row>
    <row r="675" spans="1:2" x14ac:dyDescent="0.25">
      <c r="A675" s="6">
        <v>674</v>
      </c>
      <c r="B675" s="6"/>
    </row>
    <row r="676" spans="1:2" x14ac:dyDescent="0.25">
      <c r="A676" s="6">
        <v>675</v>
      </c>
      <c r="B676" s="6"/>
    </row>
    <row r="677" spans="1:2" x14ac:dyDescent="0.25">
      <c r="A677" s="6">
        <v>676</v>
      </c>
      <c r="B677" s="6"/>
    </row>
    <row r="678" spans="1:2" x14ac:dyDescent="0.25">
      <c r="A678" s="6">
        <v>677</v>
      </c>
      <c r="B678" s="6"/>
    </row>
    <row r="679" spans="1:2" x14ac:dyDescent="0.25">
      <c r="A679" s="6">
        <v>678</v>
      </c>
      <c r="B679" s="6"/>
    </row>
    <row r="680" spans="1:2" x14ac:dyDescent="0.25">
      <c r="A680" s="6">
        <v>679</v>
      </c>
      <c r="B680" s="6"/>
    </row>
    <row r="681" spans="1:2" x14ac:dyDescent="0.25">
      <c r="A681" s="6">
        <v>680</v>
      </c>
      <c r="B681" s="6"/>
    </row>
    <row r="682" spans="1:2" x14ac:dyDescent="0.25">
      <c r="A682" s="6">
        <v>681</v>
      </c>
      <c r="B682" s="6"/>
    </row>
    <row r="683" spans="1:2" x14ac:dyDescent="0.25">
      <c r="A683" s="6">
        <v>682</v>
      </c>
      <c r="B683" s="6"/>
    </row>
    <row r="684" spans="1:2" x14ac:dyDescent="0.25">
      <c r="A684" s="6">
        <v>683</v>
      </c>
      <c r="B684" s="6"/>
    </row>
    <row r="685" spans="1:2" x14ac:dyDescent="0.25">
      <c r="A685" s="6">
        <v>684</v>
      </c>
      <c r="B685" s="6"/>
    </row>
    <row r="686" spans="1:2" x14ac:dyDescent="0.25">
      <c r="A686" s="6">
        <v>685</v>
      </c>
      <c r="B686" s="6"/>
    </row>
    <row r="687" spans="1:2" x14ac:dyDescent="0.25">
      <c r="A687" s="6">
        <v>686</v>
      </c>
      <c r="B687" s="6"/>
    </row>
    <row r="688" spans="1:2" x14ac:dyDescent="0.25">
      <c r="A688" s="6">
        <v>687</v>
      </c>
      <c r="B688" s="6"/>
    </row>
    <row r="689" spans="1:2" x14ac:dyDescent="0.25">
      <c r="A689" s="6">
        <v>688</v>
      </c>
      <c r="B689" s="6"/>
    </row>
    <row r="690" spans="1:2" x14ac:dyDescent="0.25">
      <c r="A690" s="6">
        <v>689</v>
      </c>
      <c r="B690" s="6"/>
    </row>
    <row r="691" spans="1:2" x14ac:dyDescent="0.25">
      <c r="A691" s="6">
        <v>690</v>
      </c>
      <c r="B691" s="6"/>
    </row>
    <row r="692" spans="1:2" x14ac:dyDescent="0.25">
      <c r="A692" s="6">
        <v>691</v>
      </c>
      <c r="B692" s="6"/>
    </row>
    <row r="693" spans="1:2" x14ac:dyDescent="0.25">
      <c r="A693" s="6">
        <v>692</v>
      </c>
      <c r="B693" s="6"/>
    </row>
    <row r="694" spans="1:2" x14ac:dyDescent="0.25">
      <c r="A694" s="6">
        <v>693</v>
      </c>
      <c r="B694" s="6"/>
    </row>
    <row r="695" spans="1:2" x14ac:dyDescent="0.25">
      <c r="A695" s="6">
        <v>694</v>
      </c>
      <c r="B695" s="6"/>
    </row>
    <row r="696" spans="1:2" x14ac:dyDescent="0.25">
      <c r="A696" s="6">
        <v>695</v>
      </c>
      <c r="B696" s="6"/>
    </row>
    <row r="697" spans="1:2" x14ac:dyDescent="0.25">
      <c r="A697" s="6">
        <v>696</v>
      </c>
      <c r="B697" s="6"/>
    </row>
    <row r="698" spans="1:2" x14ac:dyDescent="0.25">
      <c r="A698" s="6">
        <v>697</v>
      </c>
      <c r="B698" s="6"/>
    </row>
    <row r="699" spans="1:2" x14ac:dyDescent="0.25">
      <c r="A699" s="6">
        <v>698</v>
      </c>
      <c r="B699" s="6"/>
    </row>
    <row r="700" spans="1:2" x14ac:dyDescent="0.25">
      <c r="A700" s="6">
        <v>699</v>
      </c>
      <c r="B700" s="6"/>
    </row>
    <row r="701" spans="1:2" x14ac:dyDescent="0.25">
      <c r="A701" s="6">
        <v>700</v>
      </c>
      <c r="B701" s="6"/>
    </row>
    <row r="702" spans="1:2" x14ac:dyDescent="0.25">
      <c r="A702" s="6">
        <v>701</v>
      </c>
      <c r="B702" s="6"/>
    </row>
    <row r="703" spans="1:2" x14ac:dyDescent="0.25">
      <c r="A703" s="6">
        <v>702</v>
      </c>
      <c r="B703" s="6"/>
    </row>
    <row r="704" spans="1:2" x14ac:dyDescent="0.25">
      <c r="A704" s="6">
        <v>703</v>
      </c>
      <c r="B704" s="6"/>
    </row>
    <row r="705" spans="1:2" x14ac:dyDescent="0.25">
      <c r="A705" s="6">
        <v>704</v>
      </c>
      <c r="B705" s="6"/>
    </row>
    <row r="706" spans="1:2" x14ac:dyDescent="0.25">
      <c r="A706" s="6">
        <v>705</v>
      </c>
      <c r="B706" s="6"/>
    </row>
    <row r="707" spans="1:2" x14ac:dyDescent="0.25">
      <c r="A707" s="6">
        <v>706</v>
      </c>
      <c r="B707" s="6"/>
    </row>
    <row r="708" spans="1:2" x14ac:dyDescent="0.25">
      <c r="A708" s="6">
        <v>707</v>
      </c>
      <c r="B708" s="6"/>
    </row>
    <row r="709" spans="1:2" x14ac:dyDescent="0.25">
      <c r="A709" s="6">
        <v>708</v>
      </c>
      <c r="B709" s="6"/>
    </row>
    <row r="710" spans="1:2" x14ac:dyDescent="0.25">
      <c r="A710" s="6">
        <v>709</v>
      </c>
      <c r="B710" s="6"/>
    </row>
    <row r="711" spans="1:2" x14ac:dyDescent="0.25">
      <c r="A711" s="6">
        <v>710</v>
      </c>
      <c r="B711" s="6"/>
    </row>
    <row r="712" spans="1:2" x14ac:dyDescent="0.25">
      <c r="A712" s="6">
        <v>711</v>
      </c>
      <c r="B712" s="6"/>
    </row>
    <row r="713" spans="1:2" x14ac:dyDescent="0.25">
      <c r="A713" s="6">
        <v>712</v>
      </c>
      <c r="B713" s="6"/>
    </row>
    <row r="714" spans="1:2" x14ac:dyDescent="0.25">
      <c r="A714" s="6">
        <v>713</v>
      </c>
      <c r="B714" s="6"/>
    </row>
    <row r="715" spans="1:2" x14ac:dyDescent="0.25">
      <c r="A715" s="6">
        <v>714</v>
      </c>
      <c r="B715" s="6"/>
    </row>
    <row r="716" spans="1:2" x14ac:dyDescent="0.25">
      <c r="A716" s="6">
        <v>715</v>
      </c>
      <c r="B716" s="6"/>
    </row>
    <row r="717" spans="1:2" x14ac:dyDescent="0.25">
      <c r="A717" s="6">
        <v>716</v>
      </c>
      <c r="B717" s="6"/>
    </row>
    <row r="718" spans="1:2" x14ac:dyDescent="0.25">
      <c r="A718" s="6">
        <v>717</v>
      </c>
      <c r="B718" s="6"/>
    </row>
    <row r="719" spans="1:2" x14ac:dyDescent="0.25">
      <c r="A719" s="6">
        <v>718</v>
      </c>
      <c r="B719" s="6"/>
    </row>
    <row r="720" spans="1:2" x14ac:dyDescent="0.25">
      <c r="A720" s="6">
        <v>719</v>
      </c>
      <c r="B720" s="6"/>
    </row>
    <row r="721" spans="1:2" x14ac:dyDescent="0.25">
      <c r="A721" s="6">
        <v>720</v>
      </c>
      <c r="B721" s="6"/>
    </row>
    <row r="722" spans="1:2" x14ac:dyDescent="0.25">
      <c r="A722" s="6">
        <v>721</v>
      </c>
      <c r="B722" s="6"/>
    </row>
    <row r="723" spans="1:2" x14ac:dyDescent="0.25">
      <c r="A723" s="6">
        <v>722</v>
      </c>
      <c r="B723" s="6"/>
    </row>
    <row r="724" spans="1:2" x14ac:dyDescent="0.25">
      <c r="A724" s="6">
        <v>723</v>
      </c>
      <c r="B724" s="6"/>
    </row>
    <row r="725" spans="1:2" x14ac:dyDescent="0.25">
      <c r="A725" s="6">
        <v>724</v>
      </c>
      <c r="B725" s="6"/>
    </row>
    <row r="726" spans="1:2" x14ac:dyDescent="0.25">
      <c r="A726" s="6">
        <v>725</v>
      </c>
      <c r="B726" s="6"/>
    </row>
    <row r="727" spans="1:2" x14ac:dyDescent="0.25">
      <c r="A727" s="6">
        <v>726</v>
      </c>
      <c r="B727" s="6"/>
    </row>
    <row r="728" spans="1:2" x14ac:dyDescent="0.25">
      <c r="A728" s="6">
        <v>727</v>
      </c>
      <c r="B728" s="6"/>
    </row>
    <row r="729" spans="1:2" x14ac:dyDescent="0.25">
      <c r="A729" s="6">
        <v>728</v>
      </c>
      <c r="B729" s="6"/>
    </row>
    <row r="730" spans="1:2" x14ac:dyDescent="0.25">
      <c r="A730" s="6">
        <v>729</v>
      </c>
      <c r="B730" s="6"/>
    </row>
    <row r="731" spans="1:2" x14ac:dyDescent="0.25">
      <c r="A731" s="6">
        <v>730</v>
      </c>
      <c r="B731" s="6"/>
    </row>
    <row r="732" spans="1:2" x14ac:dyDescent="0.25">
      <c r="A732" s="6">
        <v>731</v>
      </c>
      <c r="B732" s="6"/>
    </row>
    <row r="733" spans="1:2" x14ac:dyDescent="0.25">
      <c r="A733" s="6">
        <v>732</v>
      </c>
      <c r="B733" s="6"/>
    </row>
    <row r="734" spans="1:2" x14ac:dyDescent="0.25">
      <c r="A734" s="6">
        <v>733</v>
      </c>
      <c r="B734" s="6"/>
    </row>
    <row r="735" spans="1:2" x14ac:dyDescent="0.25">
      <c r="A735" s="6">
        <v>734</v>
      </c>
      <c r="B735" s="6"/>
    </row>
    <row r="736" spans="1:2" x14ac:dyDescent="0.25">
      <c r="A736" s="6">
        <v>735</v>
      </c>
      <c r="B736" s="6"/>
    </row>
    <row r="737" spans="1:2" x14ac:dyDescent="0.25">
      <c r="A737" s="6">
        <v>736</v>
      </c>
      <c r="B737" s="6"/>
    </row>
    <row r="738" spans="1:2" x14ac:dyDescent="0.25">
      <c r="A738" s="6">
        <v>737</v>
      </c>
      <c r="B738" s="6"/>
    </row>
    <row r="739" spans="1:2" x14ac:dyDescent="0.25">
      <c r="A739" s="6">
        <v>738</v>
      </c>
      <c r="B739" s="6"/>
    </row>
    <row r="740" spans="1:2" x14ac:dyDescent="0.25">
      <c r="A740" s="6">
        <v>739</v>
      </c>
      <c r="B740" s="6"/>
    </row>
    <row r="741" spans="1:2" x14ac:dyDescent="0.25">
      <c r="A741" s="6">
        <v>740</v>
      </c>
      <c r="B741" s="6"/>
    </row>
    <row r="742" spans="1:2" x14ac:dyDescent="0.25">
      <c r="A742" s="6">
        <v>741</v>
      </c>
      <c r="B742" s="6"/>
    </row>
    <row r="743" spans="1:2" x14ac:dyDescent="0.25">
      <c r="A743" s="6">
        <v>742</v>
      </c>
      <c r="B743" s="6"/>
    </row>
    <row r="744" spans="1:2" x14ac:dyDescent="0.25">
      <c r="A744" s="6">
        <v>743</v>
      </c>
      <c r="B744" s="6"/>
    </row>
    <row r="745" spans="1:2" x14ac:dyDescent="0.25">
      <c r="A745" s="6">
        <v>744</v>
      </c>
      <c r="B745" s="6"/>
    </row>
    <row r="746" spans="1:2" x14ac:dyDescent="0.25">
      <c r="A746" s="6">
        <v>745</v>
      </c>
      <c r="B746" s="6"/>
    </row>
    <row r="747" spans="1:2" x14ac:dyDescent="0.25">
      <c r="A747" s="6">
        <v>746</v>
      </c>
      <c r="B747" s="6"/>
    </row>
    <row r="748" spans="1:2" x14ac:dyDescent="0.25">
      <c r="A748" s="6">
        <v>747</v>
      </c>
      <c r="B748" s="6"/>
    </row>
    <row r="749" spans="1:2" x14ac:dyDescent="0.25">
      <c r="A749" s="6">
        <v>748</v>
      </c>
      <c r="B749" s="6"/>
    </row>
    <row r="750" spans="1:2" x14ac:dyDescent="0.25">
      <c r="A750" s="6">
        <v>749</v>
      </c>
      <c r="B750" s="6"/>
    </row>
    <row r="751" spans="1:2" x14ac:dyDescent="0.25">
      <c r="A751" s="6">
        <v>750</v>
      </c>
      <c r="B751" s="6"/>
    </row>
    <row r="752" spans="1:2" x14ac:dyDescent="0.25">
      <c r="A752" s="6">
        <v>751</v>
      </c>
      <c r="B752" s="6"/>
    </row>
    <row r="753" spans="1:2" x14ac:dyDescent="0.25">
      <c r="A753" s="6">
        <v>752</v>
      </c>
      <c r="B753" s="6"/>
    </row>
    <row r="754" spans="1:2" x14ac:dyDescent="0.25">
      <c r="A754" s="6">
        <v>753</v>
      </c>
      <c r="B754" s="6"/>
    </row>
    <row r="755" spans="1:2" x14ac:dyDescent="0.25">
      <c r="A755" s="6">
        <v>754</v>
      </c>
      <c r="B755" s="6"/>
    </row>
    <row r="756" spans="1:2" x14ac:dyDescent="0.25">
      <c r="A756" s="6">
        <v>755</v>
      </c>
      <c r="B756" s="6"/>
    </row>
    <row r="757" spans="1:2" x14ac:dyDescent="0.25">
      <c r="A757" s="6">
        <v>756</v>
      </c>
      <c r="B757" s="6"/>
    </row>
    <row r="758" spans="1:2" x14ac:dyDescent="0.25">
      <c r="A758" s="6">
        <v>757</v>
      </c>
      <c r="B758" s="6"/>
    </row>
    <row r="759" spans="1:2" x14ac:dyDescent="0.25">
      <c r="A759" s="6">
        <v>758</v>
      </c>
      <c r="B759" s="6"/>
    </row>
    <row r="760" spans="1:2" x14ac:dyDescent="0.25">
      <c r="A760" s="6">
        <v>759</v>
      </c>
      <c r="B760" s="6"/>
    </row>
    <row r="761" spans="1:2" x14ac:dyDescent="0.25">
      <c r="A761" s="6">
        <v>760</v>
      </c>
      <c r="B761" s="6"/>
    </row>
    <row r="762" spans="1:2" x14ac:dyDescent="0.25">
      <c r="A762" s="6">
        <v>761</v>
      </c>
      <c r="B762" s="6"/>
    </row>
    <row r="763" spans="1:2" x14ac:dyDescent="0.25">
      <c r="A763" s="6">
        <v>762</v>
      </c>
      <c r="B763" s="6"/>
    </row>
    <row r="764" spans="1:2" x14ac:dyDescent="0.25">
      <c r="A764" s="6">
        <v>763</v>
      </c>
      <c r="B764" s="6"/>
    </row>
    <row r="765" spans="1:2" x14ac:dyDescent="0.25">
      <c r="A765" s="6">
        <v>764</v>
      </c>
      <c r="B765" s="6"/>
    </row>
    <row r="766" spans="1:2" x14ac:dyDescent="0.25">
      <c r="A766" s="6">
        <v>765</v>
      </c>
      <c r="B766" s="6"/>
    </row>
    <row r="767" spans="1:2" x14ac:dyDescent="0.25">
      <c r="A767" s="6">
        <v>766</v>
      </c>
      <c r="B767" s="6"/>
    </row>
    <row r="768" spans="1:2" x14ac:dyDescent="0.25">
      <c r="A768" s="6">
        <v>767</v>
      </c>
      <c r="B768" s="6"/>
    </row>
    <row r="769" spans="1:2" x14ac:dyDescent="0.25">
      <c r="A769" s="6">
        <v>768</v>
      </c>
      <c r="B769" s="6"/>
    </row>
    <row r="770" spans="1:2" x14ac:dyDescent="0.25">
      <c r="A770" s="6">
        <v>769</v>
      </c>
      <c r="B770" s="6"/>
    </row>
    <row r="771" spans="1:2" x14ac:dyDescent="0.25">
      <c r="A771" s="6">
        <v>770</v>
      </c>
      <c r="B771" s="6"/>
    </row>
    <row r="772" spans="1:2" x14ac:dyDescent="0.25">
      <c r="A772" s="6">
        <v>771</v>
      </c>
      <c r="B772" s="6"/>
    </row>
    <row r="773" spans="1:2" x14ac:dyDescent="0.25">
      <c r="A773" s="6">
        <v>772</v>
      </c>
      <c r="B773" s="6"/>
    </row>
    <row r="774" spans="1:2" x14ac:dyDescent="0.25">
      <c r="A774" s="6">
        <v>773</v>
      </c>
      <c r="B774" s="6"/>
    </row>
    <row r="775" spans="1:2" x14ac:dyDescent="0.25">
      <c r="A775" s="6">
        <v>774</v>
      </c>
      <c r="B775" s="6"/>
    </row>
    <row r="776" spans="1:2" x14ac:dyDescent="0.25">
      <c r="A776" s="6">
        <v>775</v>
      </c>
      <c r="B776" s="6"/>
    </row>
    <row r="777" spans="1:2" x14ac:dyDescent="0.25">
      <c r="A777" s="6">
        <v>776</v>
      </c>
      <c r="B777" s="6"/>
    </row>
    <row r="778" spans="1:2" x14ac:dyDescent="0.25">
      <c r="A778" s="6">
        <v>777</v>
      </c>
      <c r="B778" s="6"/>
    </row>
    <row r="779" spans="1:2" x14ac:dyDescent="0.25">
      <c r="A779" s="6">
        <v>778</v>
      </c>
      <c r="B779" s="6"/>
    </row>
    <row r="780" spans="1:2" x14ac:dyDescent="0.25">
      <c r="A780" s="6">
        <v>779</v>
      </c>
      <c r="B780" s="6"/>
    </row>
    <row r="781" spans="1:2" x14ac:dyDescent="0.25">
      <c r="A781" s="6">
        <v>780</v>
      </c>
      <c r="B781" s="6"/>
    </row>
    <row r="782" spans="1:2" x14ac:dyDescent="0.25">
      <c r="A782" s="6">
        <v>781</v>
      </c>
      <c r="B782" s="6"/>
    </row>
    <row r="783" spans="1:2" x14ac:dyDescent="0.25">
      <c r="A783" s="6">
        <v>782</v>
      </c>
      <c r="B783" s="6"/>
    </row>
    <row r="784" spans="1:2" x14ac:dyDescent="0.25">
      <c r="A784" s="6">
        <v>783</v>
      </c>
      <c r="B784" s="6"/>
    </row>
    <row r="785" spans="1:2" x14ac:dyDescent="0.25">
      <c r="A785" s="6">
        <v>784</v>
      </c>
      <c r="B785" s="6"/>
    </row>
    <row r="786" spans="1:2" x14ac:dyDescent="0.25">
      <c r="A786" s="6">
        <v>785</v>
      </c>
      <c r="B786" s="6"/>
    </row>
    <row r="787" spans="1:2" x14ac:dyDescent="0.25">
      <c r="A787" s="6">
        <v>786</v>
      </c>
      <c r="B787" s="6"/>
    </row>
    <row r="788" spans="1:2" x14ac:dyDescent="0.25">
      <c r="A788" s="6">
        <v>787</v>
      </c>
      <c r="B788" s="6"/>
    </row>
    <row r="789" spans="1:2" x14ac:dyDescent="0.25">
      <c r="A789" s="6">
        <v>788</v>
      </c>
      <c r="B789" s="6"/>
    </row>
    <row r="790" spans="1:2" x14ac:dyDescent="0.25">
      <c r="A790" s="6">
        <v>789</v>
      </c>
      <c r="B790" s="6"/>
    </row>
    <row r="791" spans="1:2" x14ac:dyDescent="0.25">
      <c r="A791" s="6">
        <v>790</v>
      </c>
      <c r="B791" s="6"/>
    </row>
    <row r="792" spans="1:2" x14ac:dyDescent="0.25">
      <c r="A792" s="6">
        <v>791</v>
      </c>
      <c r="B792" s="6"/>
    </row>
    <row r="793" spans="1:2" x14ac:dyDescent="0.25">
      <c r="A793" s="6">
        <v>792</v>
      </c>
      <c r="B793" s="6"/>
    </row>
    <row r="794" spans="1:2" x14ac:dyDescent="0.25">
      <c r="A794" s="6">
        <v>793</v>
      </c>
      <c r="B794" s="6"/>
    </row>
    <row r="795" spans="1:2" x14ac:dyDescent="0.25">
      <c r="A795" s="6">
        <v>794</v>
      </c>
      <c r="B795" s="6"/>
    </row>
    <row r="796" spans="1:2" x14ac:dyDescent="0.25">
      <c r="A796" s="6">
        <v>795</v>
      </c>
      <c r="B796" s="6"/>
    </row>
    <row r="797" spans="1:2" x14ac:dyDescent="0.25">
      <c r="A797" s="6">
        <v>796</v>
      </c>
      <c r="B797" s="6"/>
    </row>
    <row r="798" spans="1:2" x14ac:dyDescent="0.25">
      <c r="A798" s="6">
        <v>797</v>
      </c>
      <c r="B798" s="6"/>
    </row>
    <row r="799" spans="1:2" x14ac:dyDescent="0.25">
      <c r="A799" s="6">
        <v>798</v>
      </c>
      <c r="B799" s="6"/>
    </row>
    <row r="800" spans="1:2" x14ac:dyDescent="0.25">
      <c r="A800" s="6">
        <v>799</v>
      </c>
      <c r="B800" s="6"/>
    </row>
    <row r="801" spans="1:2" x14ac:dyDescent="0.25">
      <c r="A801" s="6">
        <v>800</v>
      </c>
      <c r="B801" s="6"/>
    </row>
    <row r="802" spans="1:2" x14ac:dyDescent="0.25">
      <c r="A802" s="6">
        <v>801</v>
      </c>
      <c r="B802" s="6"/>
    </row>
    <row r="803" spans="1:2" x14ac:dyDescent="0.25">
      <c r="A803" s="6">
        <v>802</v>
      </c>
      <c r="B803" s="6"/>
    </row>
    <row r="804" spans="1:2" x14ac:dyDescent="0.25">
      <c r="A804" s="6">
        <v>803</v>
      </c>
      <c r="B804" s="6"/>
    </row>
    <row r="805" spans="1:2" x14ac:dyDescent="0.25">
      <c r="A805" s="6">
        <v>804</v>
      </c>
      <c r="B805" s="6"/>
    </row>
    <row r="806" spans="1:2" x14ac:dyDescent="0.25">
      <c r="A806" s="6">
        <v>805</v>
      </c>
      <c r="B806" s="6"/>
    </row>
    <row r="807" spans="1:2" x14ac:dyDescent="0.25">
      <c r="A807" s="6">
        <v>806</v>
      </c>
      <c r="B807" s="6"/>
    </row>
    <row r="808" spans="1:2" x14ac:dyDescent="0.25">
      <c r="A808" s="6">
        <v>807</v>
      </c>
      <c r="B808" s="6"/>
    </row>
    <row r="809" spans="1:2" x14ac:dyDescent="0.25">
      <c r="A809" s="6">
        <v>808</v>
      </c>
      <c r="B809" s="6"/>
    </row>
    <row r="810" spans="1:2" x14ac:dyDescent="0.25">
      <c r="A810" s="6">
        <v>809</v>
      </c>
      <c r="B810" s="6"/>
    </row>
    <row r="811" spans="1:2" x14ac:dyDescent="0.25">
      <c r="A811" s="6">
        <v>810</v>
      </c>
      <c r="B811" s="6"/>
    </row>
    <row r="812" spans="1:2" x14ac:dyDescent="0.25">
      <c r="A812" s="6">
        <v>811</v>
      </c>
      <c r="B812" s="6"/>
    </row>
    <row r="813" spans="1:2" x14ac:dyDescent="0.25">
      <c r="A813" s="6">
        <v>812</v>
      </c>
      <c r="B813" s="6"/>
    </row>
    <row r="814" spans="1:2" x14ac:dyDescent="0.25">
      <c r="A814" s="6">
        <v>813</v>
      </c>
      <c r="B814" s="6"/>
    </row>
    <row r="815" spans="1:2" x14ac:dyDescent="0.25">
      <c r="A815" s="6">
        <v>814</v>
      </c>
      <c r="B815" s="6"/>
    </row>
    <row r="816" spans="1:2" x14ac:dyDescent="0.25">
      <c r="A816" s="6">
        <v>815</v>
      </c>
      <c r="B816" s="6"/>
    </row>
    <row r="817" spans="1:2" x14ac:dyDescent="0.25">
      <c r="A817" s="6">
        <v>816</v>
      </c>
      <c r="B817" s="6"/>
    </row>
    <row r="818" spans="1:2" x14ac:dyDescent="0.25">
      <c r="A818" s="6">
        <v>817</v>
      </c>
      <c r="B818" s="6"/>
    </row>
    <row r="819" spans="1:2" x14ac:dyDescent="0.25">
      <c r="A819" s="6">
        <v>818</v>
      </c>
      <c r="B819" s="6"/>
    </row>
    <row r="820" spans="1:2" x14ac:dyDescent="0.25">
      <c r="A820" s="6">
        <v>819</v>
      </c>
      <c r="B820" s="6"/>
    </row>
    <row r="821" spans="1:2" x14ac:dyDescent="0.25">
      <c r="A821" s="6">
        <v>820</v>
      </c>
      <c r="B821" s="6"/>
    </row>
    <row r="822" spans="1:2" x14ac:dyDescent="0.25">
      <c r="A822" s="6">
        <v>821</v>
      </c>
      <c r="B822" s="6"/>
    </row>
    <row r="823" spans="1:2" x14ac:dyDescent="0.25">
      <c r="A823" s="6">
        <v>822</v>
      </c>
      <c r="B823" s="6"/>
    </row>
    <row r="824" spans="1:2" x14ac:dyDescent="0.25">
      <c r="A824" s="6">
        <v>823</v>
      </c>
      <c r="B824" s="6"/>
    </row>
    <row r="825" spans="1:2" x14ac:dyDescent="0.25">
      <c r="A825" s="6">
        <v>824</v>
      </c>
      <c r="B825" s="6"/>
    </row>
    <row r="826" spans="1:2" x14ac:dyDescent="0.25">
      <c r="A826" s="6">
        <v>825</v>
      </c>
      <c r="B826" s="6"/>
    </row>
    <row r="827" spans="1:2" x14ac:dyDescent="0.25">
      <c r="A827" s="6">
        <v>826</v>
      </c>
      <c r="B827" s="6"/>
    </row>
    <row r="828" spans="1:2" x14ac:dyDescent="0.25">
      <c r="A828" s="6">
        <v>827</v>
      </c>
      <c r="B828" s="6"/>
    </row>
    <row r="829" spans="1:2" x14ac:dyDescent="0.25">
      <c r="A829" s="6">
        <v>828</v>
      </c>
      <c r="B829" s="6"/>
    </row>
    <row r="830" spans="1:2" x14ac:dyDescent="0.25">
      <c r="A830" s="6">
        <v>829</v>
      </c>
      <c r="B830" s="6"/>
    </row>
    <row r="831" spans="1:2" x14ac:dyDescent="0.25">
      <c r="A831" s="6">
        <v>830</v>
      </c>
      <c r="B831" s="6"/>
    </row>
    <row r="832" spans="1:2" x14ac:dyDescent="0.25">
      <c r="A832" s="6">
        <v>831</v>
      </c>
      <c r="B832" s="6"/>
    </row>
    <row r="833" spans="1:2" x14ac:dyDescent="0.25">
      <c r="A833" s="6">
        <v>832</v>
      </c>
      <c r="B833" s="6"/>
    </row>
    <row r="834" spans="1:2" x14ac:dyDescent="0.25">
      <c r="A834" s="6">
        <v>833</v>
      </c>
      <c r="B834" s="6"/>
    </row>
    <row r="835" spans="1:2" x14ac:dyDescent="0.25">
      <c r="A835" s="6">
        <v>834</v>
      </c>
      <c r="B835" s="6"/>
    </row>
    <row r="836" spans="1:2" x14ac:dyDescent="0.25">
      <c r="A836" s="6">
        <v>835</v>
      </c>
      <c r="B836" s="6"/>
    </row>
    <row r="837" spans="1:2" x14ac:dyDescent="0.25">
      <c r="A837" s="6">
        <v>836</v>
      </c>
      <c r="B837" s="6"/>
    </row>
    <row r="838" spans="1:2" x14ac:dyDescent="0.25">
      <c r="A838" s="6">
        <v>837</v>
      </c>
      <c r="B838" s="6"/>
    </row>
    <row r="839" spans="1:2" x14ac:dyDescent="0.25">
      <c r="A839" s="6">
        <v>838</v>
      </c>
      <c r="B839" s="6"/>
    </row>
    <row r="840" spans="1:2" x14ac:dyDescent="0.25">
      <c r="A840" s="6">
        <v>839</v>
      </c>
      <c r="B840" s="6"/>
    </row>
    <row r="841" spans="1:2" x14ac:dyDescent="0.25">
      <c r="A841" s="6">
        <v>840</v>
      </c>
      <c r="B841" s="6"/>
    </row>
    <row r="842" spans="1:2" x14ac:dyDescent="0.25">
      <c r="A842" s="6">
        <v>841</v>
      </c>
      <c r="B842" s="6"/>
    </row>
    <row r="843" spans="1:2" x14ac:dyDescent="0.25">
      <c r="A843" s="6">
        <v>842</v>
      </c>
      <c r="B843" s="6"/>
    </row>
    <row r="844" spans="1:2" x14ac:dyDescent="0.25">
      <c r="A844" s="6">
        <v>843</v>
      </c>
      <c r="B844" s="6"/>
    </row>
    <row r="845" spans="1:2" x14ac:dyDescent="0.25">
      <c r="A845" s="6">
        <v>844</v>
      </c>
      <c r="B845" s="6"/>
    </row>
    <row r="846" spans="1:2" x14ac:dyDescent="0.25">
      <c r="A846" s="6">
        <v>845</v>
      </c>
      <c r="B846" s="6"/>
    </row>
    <row r="847" spans="1:2" x14ac:dyDescent="0.25">
      <c r="A847" s="6">
        <v>846</v>
      </c>
      <c r="B847" s="6"/>
    </row>
    <row r="848" spans="1:2" x14ac:dyDescent="0.25">
      <c r="A848" s="6">
        <v>847</v>
      </c>
      <c r="B848" s="6"/>
    </row>
    <row r="849" spans="1:2" x14ac:dyDescent="0.25">
      <c r="A849" s="6">
        <v>848</v>
      </c>
      <c r="B849" s="6"/>
    </row>
    <row r="850" spans="1:2" x14ac:dyDescent="0.25">
      <c r="A850" s="6">
        <v>849</v>
      </c>
      <c r="B850" s="6"/>
    </row>
    <row r="851" spans="1:2" x14ac:dyDescent="0.25">
      <c r="A851" s="6">
        <v>850</v>
      </c>
      <c r="B851" s="6"/>
    </row>
    <row r="852" spans="1:2" x14ac:dyDescent="0.25">
      <c r="A852" s="6">
        <v>851</v>
      </c>
      <c r="B852" s="6"/>
    </row>
    <row r="853" spans="1:2" x14ac:dyDescent="0.25">
      <c r="A853" s="6">
        <v>852</v>
      </c>
      <c r="B853" s="6"/>
    </row>
    <row r="854" spans="1:2" x14ac:dyDescent="0.25">
      <c r="A854" s="6">
        <v>853</v>
      </c>
      <c r="B854" s="6"/>
    </row>
    <row r="855" spans="1:2" x14ac:dyDescent="0.25">
      <c r="A855" s="6">
        <v>854</v>
      </c>
      <c r="B855" s="6"/>
    </row>
    <row r="856" spans="1:2" x14ac:dyDescent="0.25">
      <c r="A856" s="6">
        <v>855</v>
      </c>
      <c r="B856" s="6"/>
    </row>
    <row r="857" spans="1:2" x14ac:dyDescent="0.25">
      <c r="A857" s="6">
        <v>856</v>
      </c>
      <c r="B857" s="6"/>
    </row>
    <row r="858" spans="1:2" x14ac:dyDescent="0.25">
      <c r="A858" s="6">
        <v>857</v>
      </c>
      <c r="B858" s="6"/>
    </row>
    <row r="859" spans="1:2" x14ac:dyDescent="0.25">
      <c r="A859" s="6">
        <v>858</v>
      </c>
      <c r="B859" s="6"/>
    </row>
    <row r="860" spans="1:2" x14ac:dyDescent="0.25">
      <c r="A860" s="6">
        <v>859</v>
      </c>
      <c r="B860" s="6"/>
    </row>
    <row r="861" spans="1:2" x14ac:dyDescent="0.25">
      <c r="A861" s="6">
        <v>860</v>
      </c>
      <c r="B861" s="6"/>
    </row>
    <row r="862" spans="1:2" x14ac:dyDescent="0.25">
      <c r="A862" s="6">
        <v>861</v>
      </c>
      <c r="B862" s="6"/>
    </row>
    <row r="863" spans="1:2" x14ac:dyDescent="0.25">
      <c r="A863" s="6">
        <v>862</v>
      </c>
      <c r="B863" s="6"/>
    </row>
    <row r="864" spans="1:2" x14ac:dyDescent="0.25">
      <c r="A864" s="6">
        <v>863</v>
      </c>
      <c r="B864" s="6"/>
    </row>
    <row r="865" spans="1:2" x14ac:dyDescent="0.25">
      <c r="A865" s="6">
        <v>864</v>
      </c>
      <c r="B865" s="6"/>
    </row>
    <row r="866" spans="1:2" x14ac:dyDescent="0.25">
      <c r="A866" s="6">
        <v>865</v>
      </c>
      <c r="B866" s="6"/>
    </row>
    <row r="867" spans="1:2" x14ac:dyDescent="0.25">
      <c r="A867" s="6">
        <v>866</v>
      </c>
      <c r="B867" s="6"/>
    </row>
    <row r="868" spans="1:2" x14ac:dyDescent="0.25">
      <c r="A868" s="6">
        <v>867</v>
      </c>
      <c r="B868" s="6"/>
    </row>
    <row r="869" spans="1:2" x14ac:dyDescent="0.25">
      <c r="A869" s="6">
        <v>868</v>
      </c>
      <c r="B869" s="6"/>
    </row>
    <row r="870" spans="1:2" x14ac:dyDescent="0.25">
      <c r="A870" s="6">
        <v>869</v>
      </c>
      <c r="B870" s="6"/>
    </row>
    <row r="871" spans="1:2" x14ac:dyDescent="0.25">
      <c r="A871" s="6">
        <v>870</v>
      </c>
      <c r="B871" s="6"/>
    </row>
    <row r="872" spans="1:2" x14ac:dyDescent="0.25">
      <c r="A872" s="6">
        <v>871</v>
      </c>
      <c r="B872" s="6"/>
    </row>
    <row r="873" spans="1:2" x14ac:dyDescent="0.25">
      <c r="A873" s="6">
        <v>872</v>
      </c>
      <c r="B873" s="6"/>
    </row>
    <row r="874" spans="1:2" x14ac:dyDescent="0.25">
      <c r="A874" s="6">
        <v>873</v>
      </c>
      <c r="B874" s="6"/>
    </row>
    <row r="875" spans="1:2" x14ac:dyDescent="0.25">
      <c r="A875" s="6">
        <v>874</v>
      </c>
      <c r="B875" s="6"/>
    </row>
    <row r="876" spans="1:2" x14ac:dyDescent="0.25">
      <c r="A876" s="6">
        <v>875</v>
      </c>
      <c r="B876" s="6"/>
    </row>
    <row r="877" spans="1:2" x14ac:dyDescent="0.25">
      <c r="A877" s="6">
        <v>876</v>
      </c>
      <c r="B877" s="6"/>
    </row>
    <row r="878" spans="1:2" x14ac:dyDescent="0.25">
      <c r="A878" s="6">
        <v>877</v>
      </c>
      <c r="B878" s="6"/>
    </row>
    <row r="879" spans="1:2" x14ac:dyDescent="0.25">
      <c r="A879" s="6">
        <v>878</v>
      </c>
      <c r="B879" s="6"/>
    </row>
    <row r="880" spans="1:2" x14ac:dyDescent="0.25">
      <c r="A880" s="6">
        <v>879</v>
      </c>
      <c r="B880" s="6"/>
    </row>
    <row r="881" spans="1:2" x14ac:dyDescent="0.25">
      <c r="A881" s="6">
        <v>880</v>
      </c>
      <c r="B881" s="6"/>
    </row>
    <row r="882" spans="1:2" x14ac:dyDescent="0.25">
      <c r="A882" s="6">
        <v>881</v>
      </c>
      <c r="B882" s="6"/>
    </row>
    <row r="883" spans="1:2" x14ac:dyDescent="0.25">
      <c r="A883" s="6">
        <v>882</v>
      </c>
      <c r="B883" s="6"/>
    </row>
    <row r="884" spans="1:2" x14ac:dyDescent="0.25">
      <c r="A884" s="6">
        <v>883</v>
      </c>
      <c r="B884" s="6"/>
    </row>
    <row r="885" spans="1:2" x14ac:dyDescent="0.25">
      <c r="A885" s="6">
        <v>884</v>
      </c>
      <c r="B885" s="6"/>
    </row>
    <row r="886" spans="1:2" x14ac:dyDescent="0.25">
      <c r="A886" s="6">
        <v>885</v>
      </c>
      <c r="B886" s="6"/>
    </row>
    <row r="887" spans="1:2" x14ac:dyDescent="0.25">
      <c r="A887" s="6">
        <v>886</v>
      </c>
      <c r="B887" s="6"/>
    </row>
    <row r="888" spans="1:2" x14ac:dyDescent="0.25">
      <c r="A888" s="6">
        <v>887</v>
      </c>
      <c r="B888" s="6"/>
    </row>
    <row r="889" spans="1:2" x14ac:dyDescent="0.25">
      <c r="A889" s="6">
        <v>888</v>
      </c>
      <c r="B889" s="6"/>
    </row>
    <row r="890" spans="1:2" x14ac:dyDescent="0.25">
      <c r="A890" s="6">
        <v>889</v>
      </c>
      <c r="B890" s="6"/>
    </row>
    <row r="891" spans="1:2" x14ac:dyDescent="0.25">
      <c r="A891" s="6">
        <v>890</v>
      </c>
      <c r="B891" s="6"/>
    </row>
    <row r="892" spans="1:2" x14ac:dyDescent="0.25">
      <c r="A892" s="6">
        <v>891</v>
      </c>
      <c r="B892" s="6"/>
    </row>
    <row r="893" spans="1:2" x14ac:dyDescent="0.25">
      <c r="A893" s="6">
        <v>892</v>
      </c>
      <c r="B893" s="6"/>
    </row>
    <row r="894" spans="1:2" x14ac:dyDescent="0.25">
      <c r="A894" s="6">
        <v>893</v>
      </c>
      <c r="B894" s="6"/>
    </row>
    <row r="895" spans="1:2" x14ac:dyDescent="0.25">
      <c r="A895" s="6">
        <v>894</v>
      </c>
      <c r="B895" s="6"/>
    </row>
    <row r="896" spans="1:2" x14ac:dyDescent="0.25">
      <c r="A896" s="6">
        <v>895</v>
      </c>
      <c r="B896" s="6"/>
    </row>
    <row r="897" spans="1:2" x14ac:dyDescent="0.25">
      <c r="A897" s="6">
        <v>896</v>
      </c>
      <c r="B897" s="6"/>
    </row>
    <row r="898" spans="1:2" x14ac:dyDescent="0.25">
      <c r="A898" s="6">
        <v>897</v>
      </c>
      <c r="B898" s="6"/>
    </row>
    <row r="899" spans="1:2" x14ac:dyDescent="0.25">
      <c r="A899" s="6">
        <v>898</v>
      </c>
      <c r="B899" s="6"/>
    </row>
    <row r="900" spans="1:2" x14ac:dyDescent="0.25">
      <c r="A900" s="6">
        <v>899</v>
      </c>
      <c r="B900" s="6"/>
    </row>
    <row r="901" spans="1:2" x14ac:dyDescent="0.25">
      <c r="A901" s="6">
        <v>900</v>
      </c>
      <c r="B901" s="6"/>
    </row>
    <row r="902" spans="1:2" x14ac:dyDescent="0.25">
      <c r="A902" s="6">
        <v>901</v>
      </c>
      <c r="B902" s="6"/>
    </row>
    <row r="903" spans="1:2" x14ac:dyDescent="0.25">
      <c r="A903" s="6">
        <v>902</v>
      </c>
      <c r="B903" s="6"/>
    </row>
    <row r="904" spans="1:2" x14ac:dyDescent="0.25">
      <c r="A904" s="6">
        <v>903</v>
      </c>
      <c r="B904" s="6"/>
    </row>
    <row r="905" spans="1:2" x14ac:dyDescent="0.25">
      <c r="A905" s="6">
        <v>904</v>
      </c>
      <c r="B905" s="6"/>
    </row>
    <row r="906" spans="1:2" x14ac:dyDescent="0.25">
      <c r="A906" s="6">
        <v>905</v>
      </c>
      <c r="B906" s="6"/>
    </row>
    <row r="907" spans="1:2" x14ac:dyDescent="0.25">
      <c r="A907" s="6">
        <v>906</v>
      </c>
      <c r="B907" s="6"/>
    </row>
    <row r="908" spans="1:2" x14ac:dyDescent="0.25">
      <c r="A908" s="6">
        <v>907</v>
      </c>
      <c r="B908" s="6"/>
    </row>
    <row r="909" spans="1:2" x14ac:dyDescent="0.25">
      <c r="A909" s="6">
        <v>908</v>
      </c>
      <c r="B909" s="6"/>
    </row>
    <row r="910" spans="1:2" x14ac:dyDescent="0.25">
      <c r="A910" s="6">
        <v>909</v>
      </c>
      <c r="B910" s="6"/>
    </row>
    <row r="911" spans="1:2" x14ac:dyDescent="0.25">
      <c r="A911" s="6">
        <v>910</v>
      </c>
      <c r="B911" s="6"/>
    </row>
    <row r="912" spans="1:2" x14ac:dyDescent="0.25">
      <c r="A912" s="6">
        <v>911</v>
      </c>
      <c r="B912" s="6"/>
    </row>
    <row r="913" spans="1:2" x14ac:dyDescent="0.25">
      <c r="A913" s="6">
        <v>912</v>
      </c>
      <c r="B913" s="6"/>
    </row>
    <row r="914" spans="1:2" x14ac:dyDescent="0.25">
      <c r="A914" s="6">
        <v>913</v>
      </c>
      <c r="B914" s="6"/>
    </row>
    <row r="915" spans="1:2" x14ac:dyDescent="0.25">
      <c r="A915" s="6">
        <v>914</v>
      </c>
      <c r="B915" s="6"/>
    </row>
    <row r="916" spans="1:2" x14ac:dyDescent="0.25">
      <c r="A916" s="6">
        <v>915</v>
      </c>
      <c r="B916" s="6"/>
    </row>
    <row r="917" spans="1:2" x14ac:dyDescent="0.25">
      <c r="A917" s="6">
        <v>916</v>
      </c>
      <c r="B917" s="6"/>
    </row>
    <row r="918" spans="1:2" x14ac:dyDescent="0.25">
      <c r="A918" s="6">
        <v>917</v>
      </c>
      <c r="B918" s="6"/>
    </row>
    <row r="919" spans="1:2" x14ac:dyDescent="0.25">
      <c r="A919" s="6">
        <v>918</v>
      </c>
      <c r="B919" s="6"/>
    </row>
    <row r="920" spans="1:2" x14ac:dyDescent="0.25">
      <c r="A920" s="6">
        <v>919</v>
      </c>
      <c r="B920" s="6"/>
    </row>
    <row r="921" spans="1:2" x14ac:dyDescent="0.25">
      <c r="A921" s="6">
        <v>920</v>
      </c>
      <c r="B921" s="6"/>
    </row>
    <row r="922" spans="1:2" x14ac:dyDescent="0.25">
      <c r="A922" s="6">
        <v>921</v>
      </c>
      <c r="B922" s="6"/>
    </row>
    <row r="923" spans="1:2" x14ac:dyDescent="0.25">
      <c r="A923" s="6">
        <v>922</v>
      </c>
      <c r="B923" s="6"/>
    </row>
    <row r="924" spans="1:2" x14ac:dyDescent="0.25">
      <c r="A924" s="6">
        <v>923</v>
      </c>
      <c r="B924" s="6"/>
    </row>
    <row r="925" spans="1:2" x14ac:dyDescent="0.25">
      <c r="A925" s="6">
        <v>924</v>
      </c>
      <c r="B925" s="6"/>
    </row>
    <row r="926" spans="1:2" x14ac:dyDescent="0.25">
      <c r="A926" s="6">
        <v>925</v>
      </c>
      <c r="B926" s="6"/>
    </row>
    <row r="927" spans="1:2" x14ac:dyDescent="0.25">
      <c r="A927" s="6">
        <v>926</v>
      </c>
      <c r="B927" s="6"/>
    </row>
    <row r="928" spans="1:2" x14ac:dyDescent="0.25">
      <c r="A928" s="6">
        <v>927</v>
      </c>
      <c r="B928" s="6"/>
    </row>
    <row r="929" spans="1:2" x14ac:dyDescent="0.25">
      <c r="A929" s="6">
        <v>928</v>
      </c>
      <c r="B929" s="6"/>
    </row>
    <row r="930" spans="1:2" x14ac:dyDescent="0.25">
      <c r="A930" s="6">
        <v>929</v>
      </c>
      <c r="B930" s="6"/>
    </row>
    <row r="931" spans="1:2" x14ac:dyDescent="0.25">
      <c r="A931" s="6">
        <v>930</v>
      </c>
      <c r="B931" s="6"/>
    </row>
    <row r="932" spans="1:2" x14ac:dyDescent="0.25">
      <c r="A932" s="6">
        <v>931</v>
      </c>
      <c r="B932" s="6"/>
    </row>
    <row r="933" spans="1:2" x14ac:dyDescent="0.25">
      <c r="A933" s="6">
        <v>932</v>
      </c>
      <c r="B933" s="6"/>
    </row>
    <row r="934" spans="1:2" x14ac:dyDescent="0.25">
      <c r="A934" s="6">
        <v>933</v>
      </c>
      <c r="B934" s="6"/>
    </row>
    <row r="935" spans="1:2" x14ac:dyDescent="0.25">
      <c r="A935" s="6">
        <v>934</v>
      </c>
      <c r="B935" s="6"/>
    </row>
    <row r="936" spans="1:2" x14ac:dyDescent="0.25">
      <c r="A936" s="6">
        <v>935</v>
      </c>
      <c r="B936" s="6"/>
    </row>
    <row r="937" spans="1:2" x14ac:dyDescent="0.25">
      <c r="A937" s="6">
        <v>936</v>
      </c>
      <c r="B937" s="6"/>
    </row>
    <row r="938" spans="1:2" x14ac:dyDescent="0.25">
      <c r="A938" s="6">
        <v>937</v>
      </c>
      <c r="B938" s="6"/>
    </row>
    <row r="939" spans="1:2" x14ac:dyDescent="0.25">
      <c r="A939" s="6">
        <v>938</v>
      </c>
      <c r="B939" s="6"/>
    </row>
    <row r="940" spans="1:2" x14ac:dyDescent="0.25">
      <c r="A940" s="6">
        <v>939</v>
      </c>
      <c r="B940" s="6"/>
    </row>
    <row r="941" spans="1:2" x14ac:dyDescent="0.25">
      <c r="A941" s="6">
        <v>940</v>
      </c>
      <c r="B941" s="6"/>
    </row>
    <row r="942" spans="1:2" x14ac:dyDescent="0.25">
      <c r="A942" s="6">
        <v>941</v>
      </c>
      <c r="B942" s="6"/>
    </row>
    <row r="943" spans="1:2" x14ac:dyDescent="0.25">
      <c r="A943" s="6">
        <v>942</v>
      </c>
      <c r="B943" s="6"/>
    </row>
    <row r="944" spans="1:2" x14ac:dyDescent="0.25">
      <c r="A944" s="6">
        <v>943</v>
      </c>
      <c r="B944" s="6"/>
    </row>
    <row r="945" spans="1:2" x14ac:dyDescent="0.25">
      <c r="A945" s="6">
        <v>944</v>
      </c>
      <c r="B945" s="6"/>
    </row>
    <row r="946" spans="1:2" x14ac:dyDescent="0.25">
      <c r="A946" s="6">
        <v>945</v>
      </c>
      <c r="B946" s="6"/>
    </row>
    <row r="947" spans="1:2" x14ac:dyDescent="0.25">
      <c r="A947" s="6">
        <v>946</v>
      </c>
      <c r="B947" s="6"/>
    </row>
    <row r="948" spans="1:2" x14ac:dyDescent="0.25">
      <c r="A948" s="6">
        <v>947</v>
      </c>
      <c r="B948" s="6"/>
    </row>
    <row r="949" spans="1:2" x14ac:dyDescent="0.25">
      <c r="A949" s="6">
        <v>948</v>
      </c>
      <c r="B949" s="6"/>
    </row>
    <row r="950" spans="1:2" x14ac:dyDescent="0.25">
      <c r="A950" s="6">
        <v>949</v>
      </c>
      <c r="B950" s="6"/>
    </row>
    <row r="951" spans="1:2" x14ac:dyDescent="0.25">
      <c r="A951" s="6">
        <v>950</v>
      </c>
      <c r="B951" s="6"/>
    </row>
    <row r="952" spans="1:2" x14ac:dyDescent="0.25">
      <c r="A952" s="6">
        <v>951</v>
      </c>
      <c r="B952" s="6"/>
    </row>
    <row r="953" spans="1:2" x14ac:dyDescent="0.25">
      <c r="A953" s="6">
        <v>952</v>
      </c>
      <c r="B953" s="6"/>
    </row>
    <row r="954" spans="1:2" x14ac:dyDescent="0.25">
      <c r="A954" s="6">
        <v>953</v>
      </c>
      <c r="B954" s="6"/>
    </row>
    <row r="955" spans="1:2" x14ac:dyDescent="0.25">
      <c r="A955" s="6">
        <v>954</v>
      </c>
      <c r="B955" s="6"/>
    </row>
    <row r="956" spans="1:2" x14ac:dyDescent="0.25">
      <c r="A956" s="6">
        <v>955</v>
      </c>
      <c r="B956" s="6"/>
    </row>
    <row r="957" spans="1:2" x14ac:dyDescent="0.25">
      <c r="A957" s="6">
        <v>956</v>
      </c>
      <c r="B957" s="6"/>
    </row>
    <row r="958" spans="1:2" x14ac:dyDescent="0.25">
      <c r="A958" s="6">
        <v>957</v>
      </c>
      <c r="B958" s="6"/>
    </row>
    <row r="959" spans="1:2" x14ac:dyDescent="0.25">
      <c r="A959" s="6">
        <v>958</v>
      </c>
      <c r="B959" s="6"/>
    </row>
    <row r="960" spans="1:2" x14ac:dyDescent="0.25">
      <c r="A960" s="6">
        <v>959</v>
      </c>
      <c r="B960" s="6"/>
    </row>
    <row r="961" spans="1:2" x14ac:dyDescent="0.25">
      <c r="A961" s="6">
        <v>960</v>
      </c>
      <c r="B961" s="6"/>
    </row>
    <row r="962" spans="1:2" x14ac:dyDescent="0.25">
      <c r="A962" s="6">
        <v>961</v>
      </c>
      <c r="B962" s="6"/>
    </row>
    <row r="963" spans="1:2" x14ac:dyDescent="0.25">
      <c r="A963" s="6">
        <v>962</v>
      </c>
      <c r="B963" s="6"/>
    </row>
    <row r="964" spans="1:2" x14ac:dyDescent="0.25">
      <c r="A964" s="6">
        <v>963</v>
      </c>
      <c r="B964" s="6"/>
    </row>
    <row r="965" spans="1:2" x14ac:dyDescent="0.25">
      <c r="A965" s="6">
        <v>964</v>
      </c>
      <c r="B965" s="6"/>
    </row>
    <row r="966" spans="1:2" x14ac:dyDescent="0.25">
      <c r="A966" s="6">
        <v>965</v>
      </c>
      <c r="B966" s="6"/>
    </row>
    <row r="967" spans="1:2" x14ac:dyDescent="0.25">
      <c r="A967" s="6">
        <v>966</v>
      </c>
      <c r="B967" s="6"/>
    </row>
    <row r="968" spans="1:2" x14ac:dyDescent="0.25">
      <c r="A968" s="6">
        <v>967</v>
      </c>
      <c r="B968" s="6"/>
    </row>
    <row r="969" spans="1:2" x14ac:dyDescent="0.25">
      <c r="A969" s="6">
        <v>968</v>
      </c>
      <c r="B969" s="6"/>
    </row>
    <row r="970" spans="1:2" x14ac:dyDescent="0.25">
      <c r="A970" s="6">
        <v>969</v>
      </c>
      <c r="B970" s="6"/>
    </row>
    <row r="971" spans="1:2" x14ac:dyDescent="0.25">
      <c r="A971" s="6">
        <v>970</v>
      </c>
      <c r="B971" s="6"/>
    </row>
    <row r="972" spans="1:2" x14ac:dyDescent="0.25">
      <c r="A972" s="6">
        <v>971</v>
      </c>
      <c r="B972" s="6"/>
    </row>
    <row r="973" spans="1:2" x14ac:dyDescent="0.25">
      <c r="A973" s="6">
        <v>972</v>
      </c>
      <c r="B973" s="6"/>
    </row>
    <row r="974" spans="1:2" x14ac:dyDescent="0.25">
      <c r="A974" s="6">
        <v>973</v>
      </c>
      <c r="B974" s="6"/>
    </row>
    <row r="975" spans="1:2" x14ac:dyDescent="0.25">
      <c r="A975" s="6">
        <v>974</v>
      </c>
      <c r="B975" s="6"/>
    </row>
    <row r="976" spans="1:2" x14ac:dyDescent="0.25">
      <c r="A976" s="6">
        <v>975</v>
      </c>
      <c r="B976" s="6"/>
    </row>
    <row r="977" spans="1:2" x14ac:dyDescent="0.25">
      <c r="A977" s="6">
        <v>976</v>
      </c>
      <c r="B977" s="6"/>
    </row>
    <row r="978" spans="1:2" x14ac:dyDescent="0.25">
      <c r="A978" s="6">
        <v>977</v>
      </c>
      <c r="B978" s="6"/>
    </row>
    <row r="979" spans="1:2" x14ac:dyDescent="0.25">
      <c r="A979" s="6">
        <v>978</v>
      </c>
      <c r="B979" s="6"/>
    </row>
    <row r="980" spans="1:2" x14ac:dyDescent="0.25">
      <c r="A980" s="6">
        <v>979</v>
      </c>
      <c r="B980" s="6"/>
    </row>
    <row r="981" spans="1:2" x14ac:dyDescent="0.25">
      <c r="A981" s="6">
        <v>980</v>
      </c>
      <c r="B981" s="6"/>
    </row>
    <row r="982" spans="1:2" x14ac:dyDescent="0.25">
      <c r="A982" s="6">
        <v>981</v>
      </c>
      <c r="B982" s="6"/>
    </row>
    <row r="983" spans="1:2" x14ac:dyDescent="0.25">
      <c r="A983" s="6">
        <v>982</v>
      </c>
      <c r="B983" s="6"/>
    </row>
    <row r="984" spans="1:2" x14ac:dyDescent="0.25">
      <c r="A984" s="6">
        <v>983</v>
      </c>
      <c r="B984" s="6"/>
    </row>
    <row r="985" spans="1:2" x14ac:dyDescent="0.25">
      <c r="A985" s="6">
        <v>984</v>
      </c>
      <c r="B985" s="6"/>
    </row>
    <row r="986" spans="1:2" x14ac:dyDescent="0.25">
      <c r="A986" s="6">
        <v>985</v>
      </c>
      <c r="B986" s="6"/>
    </row>
    <row r="987" spans="1:2" x14ac:dyDescent="0.25">
      <c r="A987" s="6">
        <v>986</v>
      </c>
      <c r="B987" s="6"/>
    </row>
    <row r="988" spans="1:2" x14ac:dyDescent="0.25">
      <c r="A988" s="6">
        <v>987</v>
      </c>
      <c r="B988" s="6"/>
    </row>
    <row r="989" spans="1:2" x14ac:dyDescent="0.25">
      <c r="A989" s="6">
        <v>988</v>
      </c>
      <c r="B989" s="6"/>
    </row>
    <row r="990" spans="1:2" x14ac:dyDescent="0.25">
      <c r="A990" s="6">
        <v>989</v>
      </c>
      <c r="B990" s="6"/>
    </row>
    <row r="991" spans="1:2" x14ac:dyDescent="0.25">
      <c r="A991" s="6">
        <v>990</v>
      </c>
      <c r="B991" s="6"/>
    </row>
    <row r="992" spans="1:2" x14ac:dyDescent="0.25">
      <c r="A992" s="6">
        <v>991</v>
      </c>
      <c r="B992" s="6"/>
    </row>
    <row r="993" spans="1:2" x14ac:dyDescent="0.25">
      <c r="A993" s="6">
        <v>992</v>
      </c>
      <c r="B993" s="6"/>
    </row>
    <row r="994" spans="1:2" x14ac:dyDescent="0.25">
      <c r="A994" s="6">
        <v>993</v>
      </c>
      <c r="B994" s="6"/>
    </row>
    <row r="995" spans="1:2" x14ac:dyDescent="0.25">
      <c r="A995" s="6">
        <v>994</v>
      </c>
      <c r="B995" s="6"/>
    </row>
    <row r="996" spans="1:2" x14ac:dyDescent="0.25">
      <c r="A996" s="6">
        <v>995</v>
      </c>
      <c r="B996" s="6"/>
    </row>
    <row r="997" spans="1:2" x14ac:dyDescent="0.25">
      <c r="A997" s="6">
        <v>996</v>
      </c>
      <c r="B997" s="6"/>
    </row>
    <row r="998" spans="1:2" x14ac:dyDescent="0.25">
      <c r="A998" s="6">
        <v>997</v>
      </c>
      <c r="B998" s="6"/>
    </row>
    <row r="999" spans="1:2" x14ac:dyDescent="0.25">
      <c r="A999" s="6">
        <v>998</v>
      </c>
      <c r="B999" s="6"/>
    </row>
    <row r="1000" spans="1:2" x14ac:dyDescent="0.25">
      <c r="A1000" s="6">
        <v>999</v>
      </c>
      <c r="B1000" s="6"/>
    </row>
    <row r="1001" spans="1:2" x14ac:dyDescent="0.25">
      <c r="A1001" s="6">
        <v>1000</v>
      </c>
      <c r="B1001" s="6"/>
    </row>
  </sheetData>
  <pageMargins left="0.7" right="0.7" top="0.75" bottom="0.75" header="0.3" footer="0.3"/>
  <pageSetup paperSize="0" orientation="portrait" horizontalDpi="0" verticalDpi="0" copie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5"/>
  <sheetViews>
    <sheetView showGridLines="0" workbookViewId="0"/>
  </sheetViews>
  <sheetFormatPr defaultRowHeight="15" x14ac:dyDescent="0.25"/>
  <cols>
    <col min="1" max="1" width="14.7109375" customWidth="1"/>
  </cols>
  <sheetData>
    <row r="1" spans="1:5" x14ac:dyDescent="0.25">
      <c r="A1" s="2" t="s">
        <v>76</v>
      </c>
    </row>
    <row r="3" spans="1:5" x14ac:dyDescent="0.25">
      <c r="A3" s="57" t="s">
        <v>3</v>
      </c>
      <c r="B3" s="57" t="s">
        <v>68</v>
      </c>
      <c r="C3" s="57"/>
      <c r="D3" s="57"/>
      <c r="E3" s="57"/>
    </row>
    <row r="4" spans="1:5" x14ac:dyDescent="0.25">
      <c r="A4" s="57"/>
      <c r="B4" s="39">
        <v>1</v>
      </c>
      <c r="C4" s="39">
        <v>2</v>
      </c>
      <c r="D4" s="39">
        <v>3</v>
      </c>
      <c r="E4" s="39">
        <v>4</v>
      </c>
    </row>
    <row r="5" spans="1:5" x14ac:dyDescent="0.25">
      <c r="A5" s="39">
        <v>0</v>
      </c>
      <c r="B5" s="43">
        <v>0.2</v>
      </c>
      <c r="C5" s="43">
        <v>0.15</v>
      </c>
      <c r="D5" s="43">
        <v>0.05</v>
      </c>
      <c r="E5" s="43">
        <v>0.05</v>
      </c>
    </row>
    <row r="6" spans="1:5" x14ac:dyDescent="0.25">
      <c r="A6" s="39">
        <v>1</v>
      </c>
      <c r="B6" s="43">
        <v>0.19</v>
      </c>
      <c r="C6" s="43">
        <v>0.14000000000000001</v>
      </c>
      <c r="D6" s="43">
        <v>0.04</v>
      </c>
      <c r="E6" s="43">
        <v>0.03</v>
      </c>
    </row>
    <row r="7" spans="1:5" x14ac:dyDescent="0.25">
      <c r="A7" s="39">
        <v>2</v>
      </c>
      <c r="B7" s="43">
        <v>0.18</v>
      </c>
      <c r="C7" s="43">
        <v>0.13</v>
      </c>
      <c r="D7" s="43">
        <v>0.03</v>
      </c>
      <c r="E7" s="43">
        <v>0.02</v>
      </c>
    </row>
    <row r="8" spans="1:5" x14ac:dyDescent="0.25">
      <c r="A8" s="39">
        <v>3</v>
      </c>
      <c r="B8" s="43">
        <v>0.17</v>
      </c>
      <c r="C8" s="43">
        <v>0.12</v>
      </c>
      <c r="D8" s="43">
        <v>0.02</v>
      </c>
      <c r="E8" s="43">
        <v>0.02</v>
      </c>
    </row>
    <row r="9" spans="1:5" x14ac:dyDescent="0.25">
      <c r="A9" s="39">
        <v>4</v>
      </c>
      <c r="B9" s="43">
        <v>0.16</v>
      </c>
      <c r="C9" s="43">
        <v>0.11</v>
      </c>
      <c r="D9" s="43">
        <v>0.01</v>
      </c>
      <c r="E9" s="43">
        <v>0.01</v>
      </c>
    </row>
    <row r="10" spans="1:5" x14ac:dyDescent="0.25">
      <c r="A10" s="39">
        <v>5</v>
      </c>
      <c r="B10" s="43">
        <v>0.15</v>
      </c>
      <c r="C10" s="43">
        <v>0.1</v>
      </c>
      <c r="D10" s="43">
        <v>0.01</v>
      </c>
      <c r="E10" s="43">
        <v>0.01</v>
      </c>
    </row>
    <row r="11" spans="1:5" x14ac:dyDescent="0.25">
      <c r="A11" s="39">
        <v>6</v>
      </c>
      <c r="B11" s="43">
        <v>0.15</v>
      </c>
      <c r="C11" s="43">
        <v>0.1</v>
      </c>
      <c r="D11" s="43">
        <v>0.01</v>
      </c>
      <c r="E11" s="43">
        <v>0.01</v>
      </c>
    </row>
    <row r="12" spans="1:5" x14ac:dyDescent="0.25">
      <c r="A12" s="39">
        <v>7</v>
      </c>
      <c r="B12" s="43">
        <v>0.15</v>
      </c>
      <c r="C12" s="43">
        <v>0.1</v>
      </c>
      <c r="D12" s="43">
        <v>0.01</v>
      </c>
      <c r="E12" s="43">
        <v>0.01</v>
      </c>
    </row>
    <row r="13" spans="1:5" x14ac:dyDescent="0.25">
      <c r="A13" s="39">
        <v>8</v>
      </c>
      <c r="B13" s="43">
        <v>0.15</v>
      </c>
      <c r="C13" s="43">
        <v>0.1</v>
      </c>
      <c r="D13" s="43">
        <v>0.01</v>
      </c>
      <c r="E13" s="43">
        <v>0.01</v>
      </c>
    </row>
    <row r="14" spans="1:5" x14ac:dyDescent="0.25">
      <c r="A14" s="39">
        <v>9</v>
      </c>
      <c r="B14" s="43">
        <v>0.15</v>
      </c>
      <c r="C14" s="43">
        <v>0.1</v>
      </c>
      <c r="D14" s="43">
        <v>0.01</v>
      </c>
      <c r="E14" s="43">
        <v>0.01</v>
      </c>
    </row>
    <row r="15" spans="1:5" x14ac:dyDescent="0.25">
      <c r="A15" s="39">
        <v>10</v>
      </c>
      <c r="B15" s="43">
        <v>0.15</v>
      </c>
      <c r="C15" s="43">
        <v>0.1</v>
      </c>
      <c r="D15" s="43">
        <v>0.01</v>
      </c>
      <c r="E15" s="43">
        <v>0.01</v>
      </c>
    </row>
    <row r="16" spans="1:5" x14ac:dyDescent="0.25">
      <c r="A16" s="39">
        <v>11</v>
      </c>
      <c r="B16" s="43">
        <v>0.15</v>
      </c>
      <c r="C16" s="43">
        <v>0.1</v>
      </c>
      <c r="D16" s="43">
        <v>0.01</v>
      </c>
      <c r="E16" s="43">
        <v>0.01</v>
      </c>
    </row>
    <row r="17" spans="1:5" x14ac:dyDescent="0.25">
      <c r="A17" s="39">
        <v>12</v>
      </c>
      <c r="B17" s="43">
        <v>0.15</v>
      </c>
      <c r="C17" s="43">
        <v>0.1</v>
      </c>
      <c r="D17" s="43">
        <v>0.01</v>
      </c>
      <c r="E17" s="43">
        <v>0.01</v>
      </c>
    </row>
    <row r="18" spans="1:5" x14ac:dyDescent="0.25">
      <c r="A18" s="39">
        <v>13</v>
      </c>
      <c r="B18" s="43">
        <v>0.15</v>
      </c>
      <c r="C18" s="43">
        <v>0.1</v>
      </c>
      <c r="D18" s="43">
        <v>0.01</v>
      </c>
      <c r="E18" s="43">
        <v>0.01</v>
      </c>
    </row>
    <row r="19" spans="1:5" x14ac:dyDescent="0.25">
      <c r="A19" s="39">
        <v>14</v>
      </c>
      <c r="B19" s="43">
        <v>0.15</v>
      </c>
      <c r="C19" s="43">
        <v>0.1</v>
      </c>
      <c r="D19" s="43">
        <v>0.01</v>
      </c>
      <c r="E19" s="43">
        <v>0.01</v>
      </c>
    </row>
    <row r="20" spans="1:5" x14ac:dyDescent="0.25">
      <c r="A20" s="39">
        <v>15</v>
      </c>
      <c r="B20" s="43">
        <v>0.15</v>
      </c>
      <c r="C20" s="43">
        <v>0.1</v>
      </c>
      <c r="D20" s="43">
        <v>0.01</v>
      </c>
      <c r="E20" s="43">
        <v>0.01</v>
      </c>
    </row>
    <row r="21" spans="1:5" x14ac:dyDescent="0.25">
      <c r="A21" s="39">
        <v>16</v>
      </c>
      <c r="B21" s="43">
        <v>0.15</v>
      </c>
      <c r="C21" s="43">
        <v>0.1</v>
      </c>
      <c r="D21" s="43">
        <v>0.01</v>
      </c>
      <c r="E21" s="43">
        <v>0.01</v>
      </c>
    </row>
    <row r="22" spans="1:5" x14ac:dyDescent="0.25">
      <c r="A22" s="39">
        <v>17</v>
      </c>
      <c r="B22" s="43">
        <v>0.15</v>
      </c>
      <c r="C22" s="43">
        <v>0.1</v>
      </c>
      <c r="D22" s="43">
        <v>0.01</v>
      </c>
      <c r="E22" s="43">
        <v>0.01</v>
      </c>
    </row>
    <row r="23" spans="1:5" x14ac:dyDescent="0.25">
      <c r="A23" s="39">
        <v>18</v>
      </c>
      <c r="B23" s="43">
        <v>0.15</v>
      </c>
      <c r="C23" s="43">
        <v>0.1</v>
      </c>
      <c r="D23" s="43">
        <v>0.01</v>
      </c>
      <c r="E23" s="43">
        <v>0.01</v>
      </c>
    </row>
    <row r="24" spans="1:5" x14ac:dyDescent="0.25">
      <c r="A24" s="39">
        <v>19</v>
      </c>
      <c r="B24" s="43">
        <v>0.15</v>
      </c>
      <c r="C24" s="43">
        <v>0.1</v>
      </c>
      <c r="D24" s="43">
        <v>0.01</v>
      </c>
      <c r="E24" s="43">
        <v>0.01</v>
      </c>
    </row>
    <row r="25" spans="1:5" x14ac:dyDescent="0.25">
      <c r="A25" s="39">
        <v>20</v>
      </c>
      <c r="B25" s="43">
        <v>0.15</v>
      </c>
      <c r="C25" s="43">
        <v>0.1</v>
      </c>
      <c r="D25" s="43">
        <v>0.01</v>
      </c>
      <c r="E25" s="43">
        <v>0.01</v>
      </c>
    </row>
    <row r="26" spans="1:5" x14ac:dyDescent="0.25">
      <c r="A26" s="39">
        <v>21</v>
      </c>
      <c r="B26" s="43">
        <v>0.15</v>
      </c>
      <c r="C26" s="43">
        <v>0.1</v>
      </c>
      <c r="D26" s="43">
        <v>0.01</v>
      </c>
      <c r="E26" s="43">
        <v>0.01</v>
      </c>
    </row>
    <row r="27" spans="1:5" x14ac:dyDescent="0.25">
      <c r="A27" s="39">
        <v>22</v>
      </c>
      <c r="B27" s="43">
        <v>0.15</v>
      </c>
      <c r="C27" s="43">
        <v>0.1</v>
      </c>
      <c r="D27" s="43">
        <v>0.01</v>
      </c>
      <c r="E27" s="43">
        <v>0.01</v>
      </c>
    </row>
    <row r="28" spans="1:5" x14ac:dyDescent="0.25">
      <c r="A28" s="39">
        <v>23</v>
      </c>
      <c r="B28" s="43">
        <v>0.15</v>
      </c>
      <c r="C28" s="43">
        <v>0.1</v>
      </c>
      <c r="D28" s="43">
        <v>0.01</v>
      </c>
      <c r="E28" s="43">
        <v>0.01</v>
      </c>
    </row>
    <row r="29" spans="1:5" x14ac:dyDescent="0.25">
      <c r="A29" s="39">
        <v>24</v>
      </c>
      <c r="B29" s="43">
        <v>0.15</v>
      </c>
      <c r="C29" s="43">
        <v>0.1</v>
      </c>
      <c r="D29" s="43">
        <v>0.01</v>
      </c>
      <c r="E29" s="43">
        <v>0.01</v>
      </c>
    </row>
    <row r="30" spans="1:5" x14ac:dyDescent="0.25">
      <c r="A30" s="39">
        <v>25</v>
      </c>
      <c r="B30" s="43">
        <v>0.15</v>
      </c>
      <c r="C30" s="43">
        <v>0.1</v>
      </c>
      <c r="D30" s="43">
        <v>0.01</v>
      </c>
      <c r="E30" s="43">
        <v>0.01</v>
      </c>
    </row>
    <row r="31" spans="1:5" x14ac:dyDescent="0.25">
      <c r="A31" s="39">
        <v>26</v>
      </c>
      <c r="B31" s="43">
        <v>0.15</v>
      </c>
      <c r="C31" s="43">
        <v>0.1</v>
      </c>
      <c r="D31" s="43">
        <v>0.01</v>
      </c>
      <c r="E31" s="43">
        <v>0.01</v>
      </c>
    </row>
    <row r="32" spans="1:5" x14ac:dyDescent="0.25">
      <c r="A32" s="39">
        <v>27</v>
      </c>
      <c r="B32" s="43">
        <v>0.15</v>
      </c>
      <c r="C32" s="43">
        <v>0.1</v>
      </c>
      <c r="D32" s="43">
        <v>0.01</v>
      </c>
      <c r="E32" s="43">
        <v>0.01</v>
      </c>
    </row>
    <row r="33" spans="1:5" x14ac:dyDescent="0.25">
      <c r="A33" s="39">
        <v>28</v>
      </c>
      <c r="B33" s="43">
        <v>0.15</v>
      </c>
      <c r="C33" s="43">
        <v>0.1</v>
      </c>
      <c r="D33" s="43">
        <v>0.01</v>
      </c>
      <c r="E33" s="43">
        <v>0.01</v>
      </c>
    </row>
    <row r="34" spans="1:5" x14ac:dyDescent="0.25">
      <c r="A34" s="39">
        <v>29</v>
      </c>
      <c r="B34" s="43">
        <v>0.15</v>
      </c>
      <c r="C34" s="43">
        <v>0.1</v>
      </c>
      <c r="D34" s="43">
        <v>0.01</v>
      </c>
      <c r="E34" s="43">
        <v>0.01</v>
      </c>
    </row>
    <row r="35" spans="1:5" x14ac:dyDescent="0.25">
      <c r="A35" s="39">
        <v>30</v>
      </c>
      <c r="B35" s="43">
        <v>0.15</v>
      </c>
      <c r="C35" s="43">
        <v>0.1</v>
      </c>
      <c r="D35" s="43">
        <v>0.01</v>
      </c>
      <c r="E35" s="43">
        <v>0.01</v>
      </c>
    </row>
    <row r="36" spans="1:5" x14ac:dyDescent="0.25">
      <c r="A36" s="39">
        <v>31</v>
      </c>
      <c r="B36" s="43">
        <v>0.15</v>
      </c>
      <c r="C36" s="43">
        <v>0.1</v>
      </c>
      <c r="D36" s="43">
        <v>0.01</v>
      </c>
      <c r="E36" s="43">
        <v>0.01</v>
      </c>
    </row>
    <row r="37" spans="1:5" x14ac:dyDescent="0.25">
      <c r="A37" s="39">
        <v>32</v>
      </c>
      <c r="B37" s="43">
        <v>0.15</v>
      </c>
      <c r="C37" s="43">
        <v>0.1</v>
      </c>
      <c r="D37" s="43">
        <v>0.01</v>
      </c>
      <c r="E37" s="43">
        <v>0.01</v>
      </c>
    </row>
    <row r="38" spans="1:5" x14ac:dyDescent="0.25">
      <c r="A38" s="39">
        <v>33</v>
      </c>
      <c r="B38" s="43">
        <v>0.15</v>
      </c>
      <c r="C38" s="43">
        <v>0.1</v>
      </c>
      <c r="D38" s="43">
        <v>0.01</v>
      </c>
      <c r="E38" s="43">
        <v>0.01</v>
      </c>
    </row>
    <row r="39" spans="1:5" x14ac:dyDescent="0.25">
      <c r="A39" s="39">
        <v>34</v>
      </c>
      <c r="B39" s="43">
        <v>0.15</v>
      </c>
      <c r="C39" s="43">
        <v>0.1</v>
      </c>
      <c r="D39" s="43">
        <v>0.01</v>
      </c>
      <c r="E39" s="43">
        <v>0.01</v>
      </c>
    </row>
    <row r="40" spans="1:5" x14ac:dyDescent="0.25">
      <c r="A40" s="39">
        <v>35</v>
      </c>
      <c r="B40" s="43">
        <v>0.9</v>
      </c>
      <c r="C40" s="43">
        <v>0.5</v>
      </c>
      <c r="D40" s="43">
        <v>0.5</v>
      </c>
      <c r="E40" s="43">
        <v>0.5</v>
      </c>
    </row>
    <row r="41" spans="1:5" x14ac:dyDescent="0.25">
      <c r="A41" s="39">
        <v>36</v>
      </c>
      <c r="B41" s="43">
        <v>0.9</v>
      </c>
      <c r="C41" s="43">
        <v>0.5</v>
      </c>
      <c r="D41" s="43">
        <v>0.5</v>
      </c>
      <c r="E41" s="43">
        <v>0.5</v>
      </c>
    </row>
    <row r="42" spans="1:5" x14ac:dyDescent="0.25">
      <c r="A42" s="39">
        <v>37</v>
      </c>
      <c r="B42" s="43">
        <v>0.9</v>
      </c>
      <c r="C42" s="43">
        <v>0.5</v>
      </c>
      <c r="D42" s="43">
        <v>0.5</v>
      </c>
      <c r="E42" s="43">
        <v>0.5</v>
      </c>
    </row>
    <row r="43" spans="1:5" x14ac:dyDescent="0.25">
      <c r="A43" s="39">
        <v>38</v>
      </c>
      <c r="B43" s="43">
        <v>0.9</v>
      </c>
      <c r="C43" s="43">
        <v>0.5</v>
      </c>
      <c r="D43" s="43">
        <v>0.5</v>
      </c>
      <c r="E43" s="43">
        <v>0.5</v>
      </c>
    </row>
    <row r="44" spans="1:5" x14ac:dyDescent="0.25">
      <c r="A44" s="39">
        <v>39</v>
      </c>
      <c r="B44" s="43">
        <v>0.9</v>
      </c>
      <c r="C44" s="43">
        <v>0.5</v>
      </c>
      <c r="D44" s="43">
        <v>0.5</v>
      </c>
      <c r="E44" s="43">
        <v>0.5</v>
      </c>
    </row>
    <row r="45" spans="1:5" x14ac:dyDescent="0.25">
      <c r="A45" s="39">
        <v>40</v>
      </c>
      <c r="B45" s="43">
        <v>0.9</v>
      </c>
      <c r="C45" s="43">
        <v>0.5</v>
      </c>
      <c r="D45" s="43">
        <v>0.5</v>
      </c>
      <c r="E45" s="43">
        <v>0.5</v>
      </c>
    </row>
  </sheetData>
  <mergeCells count="2">
    <mergeCell ref="B3:E3"/>
    <mergeCell ref="A3:A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election activeCell="A3" sqref="A3"/>
    </sheetView>
  </sheetViews>
  <sheetFormatPr defaultRowHeight="15" x14ac:dyDescent="0.25"/>
  <cols>
    <col min="1" max="1" width="16.85546875" customWidth="1"/>
    <col min="2" max="2" width="29.85546875" customWidth="1"/>
  </cols>
  <sheetData>
    <row r="1" spans="1:2" x14ac:dyDescent="0.25">
      <c r="A1" s="2" t="s">
        <v>76</v>
      </c>
    </row>
    <row r="3" spans="1:2" x14ac:dyDescent="0.25">
      <c r="A3" s="9" t="s">
        <v>122</v>
      </c>
      <c r="B3" s="39" t="s">
        <v>102</v>
      </c>
    </row>
    <row r="4" spans="1:2" x14ac:dyDescent="0.25">
      <c r="A4" s="9" t="s">
        <v>4</v>
      </c>
      <c r="B4" s="43">
        <v>0.1</v>
      </c>
    </row>
    <row r="5" spans="1:2" x14ac:dyDescent="0.25">
      <c r="A5" s="9" t="s">
        <v>5</v>
      </c>
      <c r="B5" s="43">
        <v>0.1</v>
      </c>
    </row>
    <row r="6" spans="1:2" x14ac:dyDescent="0.25">
      <c r="A6" s="9" t="s">
        <v>6</v>
      </c>
      <c r="B6" s="43">
        <v>0.1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5"/>
  <sheetViews>
    <sheetView showGridLines="0" topLeftCell="A2" zoomScale="85" zoomScaleNormal="85" workbookViewId="0">
      <selection activeCell="G35" sqref="G35"/>
    </sheetView>
  </sheetViews>
  <sheetFormatPr defaultColWidth="0" defaultRowHeight="15" zeroHeight="1" x14ac:dyDescent="0.25"/>
  <cols>
    <col min="1" max="1" width="28" customWidth="1"/>
    <col min="2" max="2" width="25" customWidth="1"/>
    <col min="3" max="7" width="14.140625" bestFit="1" customWidth="1"/>
    <col min="8" max="8" width="20.42578125" customWidth="1"/>
    <col min="9" max="11" width="9.140625" hidden="1" customWidth="1"/>
    <col min="12" max="12" width="14.140625" hidden="1" customWidth="1"/>
    <col min="13" max="16384" width="9.140625" hidden="1"/>
  </cols>
  <sheetData>
    <row r="1" spans="1:12" x14ac:dyDescent="0.25">
      <c r="A1" s="2" t="s">
        <v>76</v>
      </c>
      <c r="L1" t="s">
        <v>7</v>
      </c>
    </row>
    <row r="2" spans="1:12" x14ac:dyDescent="0.25">
      <c r="E2" s="31"/>
      <c r="L2" t="s">
        <v>8</v>
      </c>
    </row>
    <row r="3" spans="1:12" x14ac:dyDescent="0.25">
      <c r="A3" s="28" t="s">
        <v>77</v>
      </c>
      <c r="B3" s="32">
        <v>46100</v>
      </c>
    </row>
    <row r="4" spans="1:12" x14ac:dyDescent="0.25"/>
    <row r="5" spans="1:12" ht="15.75" thickBot="1" x14ac:dyDescent="0.3">
      <c r="A5" s="3" t="s">
        <v>72</v>
      </c>
    </row>
    <row r="6" spans="1:12" ht="15.75" thickBot="1" x14ac:dyDescent="0.3">
      <c r="A6" s="24" t="s">
        <v>69</v>
      </c>
      <c r="B6" s="25" t="s">
        <v>1</v>
      </c>
      <c r="C6" s="26" t="s">
        <v>2</v>
      </c>
      <c r="D6" s="27" t="s">
        <v>3</v>
      </c>
      <c r="E6" s="27" t="s">
        <v>4</v>
      </c>
      <c r="F6" s="27" t="s">
        <v>5</v>
      </c>
      <c r="G6" s="25" t="s">
        <v>6</v>
      </c>
    </row>
    <row r="7" spans="1:12" x14ac:dyDescent="0.25">
      <c r="A7" s="19">
        <v>1</v>
      </c>
      <c r="B7" s="20" t="s">
        <v>0</v>
      </c>
      <c r="C7" s="21">
        <v>0</v>
      </c>
      <c r="D7" s="22">
        <v>0</v>
      </c>
      <c r="E7" s="22">
        <v>0</v>
      </c>
      <c r="F7" s="22">
        <v>0</v>
      </c>
      <c r="G7" s="23">
        <v>0</v>
      </c>
    </row>
    <row r="8" spans="1:12" x14ac:dyDescent="0.25">
      <c r="A8" s="15">
        <v>2</v>
      </c>
      <c r="B8" s="17" t="s">
        <v>85</v>
      </c>
      <c r="C8" s="33">
        <v>50</v>
      </c>
      <c r="D8" s="32">
        <v>50</v>
      </c>
      <c r="E8" s="32">
        <v>50</v>
      </c>
      <c r="F8" s="32">
        <v>0</v>
      </c>
      <c r="G8" s="34">
        <v>0</v>
      </c>
      <c r="H8" s="3" t="str">
        <f>IF(AND(C8/SUM(C8:G8)&lt;=0.5,D8/SUM(C8:G8)&lt;=0.5,SUM(E8:G8)/SUM(C8:G8)&lt;=0.5),"MEETS 50% RULE","SURPASSES 50% RULE")</f>
        <v>MEETS 50% RULE</v>
      </c>
    </row>
    <row r="9" spans="1:12" x14ac:dyDescent="0.25">
      <c r="A9" s="15">
        <v>3</v>
      </c>
      <c r="B9" s="17" t="s">
        <v>86</v>
      </c>
      <c r="C9" s="33">
        <v>50</v>
      </c>
      <c r="D9" s="32">
        <v>50</v>
      </c>
      <c r="E9" s="32">
        <v>50</v>
      </c>
      <c r="F9" s="32">
        <v>0</v>
      </c>
      <c r="G9" s="34">
        <v>0</v>
      </c>
      <c r="H9" s="3" t="str">
        <f t="shared" ref="H9:H16" si="0">IF(AND(C9/SUM(C9:G9)&lt;=0.5,D9/SUM(C9:G9)&lt;=0.5,SUM(E9:G9)/SUM(C9:G9)&lt;=0.5),"MEETS 50% RULE","SURPASSES 50% RULE")</f>
        <v>MEETS 50% RULE</v>
      </c>
    </row>
    <row r="10" spans="1:12" x14ac:dyDescent="0.25">
      <c r="A10" s="15">
        <v>4</v>
      </c>
      <c r="B10" s="17" t="s">
        <v>87</v>
      </c>
      <c r="C10" s="33">
        <v>50</v>
      </c>
      <c r="D10" s="32">
        <v>50</v>
      </c>
      <c r="E10" s="32">
        <v>50</v>
      </c>
      <c r="F10" s="32">
        <v>0</v>
      </c>
      <c r="G10" s="34">
        <v>0</v>
      </c>
      <c r="H10" s="3" t="str">
        <f t="shared" si="0"/>
        <v>MEETS 50% RULE</v>
      </c>
    </row>
    <row r="11" spans="1:12" x14ac:dyDescent="0.25">
      <c r="A11" s="15">
        <v>5</v>
      </c>
      <c r="B11" s="17" t="s">
        <v>88</v>
      </c>
      <c r="C11" s="33">
        <v>200</v>
      </c>
      <c r="D11" s="32">
        <v>100</v>
      </c>
      <c r="E11" s="32">
        <v>100</v>
      </c>
      <c r="F11" s="32">
        <v>0</v>
      </c>
      <c r="G11" s="34">
        <v>0</v>
      </c>
      <c r="H11" s="3" t="str">
        <f t="shared" si="0"/>
        <v>MEETS 50% RULE</v>
      </c>
    </row>
    <row r="12" spans="1:12" x14ac:dyDescent="0.25">
      <c r="A12" s="15">
        <v>6</v>
      </c>
      <c r="B12" s="17" t="s">
        <v>89</v>
      </c>
      <c r="C12" s="33">
        <v>300</v>
      </c>
      <c r="D12" s="32">
        <v>150</v>
      </c>
      <c r="E12" s="32">
        <v>150</v>
      </c>
      <c r="F12" s="32">
        <v>0</v>
      </c>
      <c r="G12" s="34">
        <v>0</v>
      </c>
      <c r="H12" s="3" t="str">
        <f t="shared" si="0"/>
        <v>MEETS 50% RULE</v>
      </c>
    </row>
    <row r="13" spans="1:12" x14ac:dyDescent="0.25">
      <c r="A13" s="15">
        <v>7</v>
      </c>
      <c r="B13" s="17" t="s">
        <v>90</v>
      </c>
      <c r="C13" s="33">
        <v>400</v>
      </c>
      <c r="D13" s="32">
        <v>200</v>
      </c>
      <c r="E13" s="32">
        <v>200</v>
      </c>
      <c r="F13" s="32">
        <v>0</v>
      </c>
      <c r="G13" s="34">
        <v>0</v>
      </c>
      <c r="H13" s="3" t="str">
        <f t="shared" si="0"/>
        <v>MEETS 50% RULE</v>
      </c>
    </row>
    <row r="14" spans="1:12" x14ac:dyDescent="0.25">
      <c r="A14" s="15">
        <v>8</v>
      </c>
      <c r="B14" s="17" t="s">
        <v>91</v>
      </c>
      <c r="C14" s="33">
        <v>400</v>
      </c>
      <c r="D14" s="32">
        <v>200</v>
      </c>
      <c r="E14" s="32">
        <v>200</v>
      </c>
      <c r="F14" s="32">
        <v>0</v>
      </c>
      <c r="G14" s="34">
        <v>0</v>
      </c>
      <c r="H14" s="3" t="str">
        <f t="shared" si="0"/>
        <v>MEETS 50% RULE</v>
      </c>
    </row>
    <row r="15" spans="1:12" x14ac:dyDescent="0.25">
      <c r="A15" s="15">
        <v>9</v>
      </c>
      <c r="B15" s="17" t="s">
        <v>92</v>
      </c>
      <c r="C15" s="33">
        <v>500</v>
      </c>
      <c r="D15" s="32">
        <v>250</v>
      </c>
      <c r="E15" s="32">
        <v>250</v>
      </c>
      <c r="F15" s="32">
        <v>0</v>
      </c>
      <c r="G15" s="34">
        <v>0</v>
      </c>
      <c r="H15" s="3" t="str">
        <f t="shared" si="0"/>
        <v>MEETS 50% RULE</v>
      </c>
    </row>
    <row r="16" spans="1:12" ht="15.75" thickBot="1" x14ac:dyDescent="0.3">
      <c r="A16" s="16">
        <v>10</v>
      </c>
      <c r="B16" s="18" t="s">
        <v>93</v>
      </c>
      <c r="C16" s="35">
        <v>600</v>
      </c>
      <c r="D16" s="36">
        <v>300</v>
      </c>
      <c r="E16" s="36">
        <v>300</v>
      </c>
      <c r="F16" s="36">
        <v>0</v>
      </c>
      <c r="G16" s="37">
        <v>0</v>
      </c>
      <c r="H16" s="3" t="str">
        <f t="shared" si="0"/>
        <v>MEETS 50% RULE</v>
      </c>
    </row>
    <row r="17" spans="1:7" x14ac:dyDescent="0.25"/>
    <row r="18" spans="1:7" ht="15.75" thickBot="1" x14ac:dyDescent="0.3">
      <c r="A18" s="3" t="s">
        <v>73</v>
      </c>
    </row>
    <row r="19" spans="1:7" ht="15.75" thickBot="1" x14ac:dyDescent="0.3">
      <c r="A19" s="24" t="s">
        <v>69</v>
      </c>
      <c r="B19" s="25" t="s">
        <v>1</v>
      </c>
      <c r="C19" s="26" t="s">
        <v>2</v>
      </c>
      <c r="D19" s="27" t="s">
        <v>3</v>
      </c>
      <c r="E19" s="27" t="s">
        <v>4</v>
      </c>
      <c r="F19" s="27" t="s">
        <v>5</v>
      </c>
      <c r="G19" s="25" t="s">
        <v>6</v>
      </c>
    </row>
    <row r="20" spans="1:7" x14ac:dyDescent="0.25">
      <c r="A20" s="19">
        <v>1</v>
      </c>
      <c r="B20" s="20" t="s">
        <v>0</v>
      </c>
      <c r="C20" s="21"/>
      <c r="D20" s="22"/>
      <c r="E20" s="22"/>
      <c r="F20" s="22"/>
      <c r="G20" s="23"/>
    </row>
    <row r="21" spans="1:7" x14ac:dyDescent="0.25">
      <c r="A21" s="15">
        <v>2</v>
      </c>
      <c r="B21" s="17" t="s">
        <v>85</v>
      </c>
      <c r="C21" s="33" t="s">
        <v>8</v>
      </c>
      <c r="D21" s="32" t="s">
        <v>8</v>
      </c>
      <c r="E21" s="32" t="s">
        <v>8</v>
      </c>
      <c r="F21" s="32" t="s">
        <v>8</v>
      </c>
      <c r="G21" s="34" t="s">
        <v>8</v>
      </c>
    </row>
    <row r="22" spans="1:7" x14ac:dyDescent="0.25">
      <c r="A22" s="15">
        <v>3</v>
      </c>
      <c r="B22" s="17" t="s">
        <v>86</v>
      </c>
      <c r="C22" s="33" t="s">
        <v>8</v>
      </c>
      <c r="D22" s="32" t="s">
        <v>8</v>
      </c>
      <c r="E22" s="32" t="s">
        <v>8</v>
      </c>
      <c r="F22" s="32" t="s">
        <v>8</v>
      </c>
      <c r="G22" s="34" t="s">
        <v>8</v>
      </c>
    </row>
    <row r="23" spans="1:7" x14ac:dyDescent="0.25">
      <c r="A23" s="15">
        <v>4</v>
      </c>
      <c r="B23" s="17" t="s">
        <v>87</v>
      </c>
      <c r="C23" s="33" t="s">
        <v>8</v>
      </c>
      <c r="D23" s="32" t="s">
        <v>8</v>
      </c>
      <c r="E23" s="32" t="s">
        <v>8</v>
      </c>
      <c r="F23" s="32" t="s">
        <v>8</v>
      </c>
      <c r="G23" s="34" t="s">
        <v>8</v>
      </c>
    </row>
    <row r="24" spans="1:7" x14ac:dyDescent="0.25">
      <c r="A24" s="15">
        <v>5</v>
      </c>
      <c r="B24" s="17" t="s">
        <v>88</v>
      </c>
      <c r="C24" s="33" t="s">
        <v>7</v>
      </c>
      <c r="D24" s="32" t="s">
        <v>7</v>
      </c>
      <c r="E24" s="32" t="s">
        <v>8</v>
      </c>
      <c r="F24" s="32" t="s">
        <v>8</v>
      </c>
      <c r="G24" s="32" t="s">
        <v>8</v>
      </c>
    </row>
    <row r="25" spans="1:7" x14ac:dyDescent="0.25">
      <c r="A25" s="15">
        <v>6</v>
      </c>
      <c r="B25" s="17" t="s">
        <v>89</v>
      </c>
      <c r="C25" s="33" t="s">
        <v>7</v>
      </c>
      <c r="D25" s="32" t="s">
        <v>7</v>
      </c>
      <c r="E25" s="32" t="s">
        <v>8</v>
      </c>
      <c r="F25" s="32" t="s">
        <v>8</v>
      </c>
      <c r="G25" s="32" t="s">
        <v>8</v>
      </c>
    </row>
    <row r="26" spans="1:7" x14ac:dyDescent="0.25">
      <c r="A26" s="15">
        <v>7</v>
      </c>
      <c r="B26" s="17" t="s">
        <v>90</v>
      </c>
      <c r="C26" s="33" t="s">
        <v>7</v>
      </c>
      <c r="D26" s="32" t="s">
        <v>7</v>
      </c>
      <c r="E26" s="32" t="s">
        <v>8</v>
      </c>
      <c r="F26" s="32" t="s">
        <v>8</v>
      </c>
      <c r="G26" s="32" t="s">
        <v>8</v>
      </c>
    </row>
    <row r="27" spans="1:7" x14ac:dyDescent="0.25">
      <c r="A27" s="15">
        <v>8</v>
      </c>
      <c r="B27" s="17" t="s">
        <v>91</v>
      </c>
      <c r="C27" s="33" t="s">
        <v>7</v>
      </c>
      <c r="D27" s="32" t="s">
        <v>7</v>
      </c>
      <c r="E27" s="32" t="s">
        <v>8</v>
      </c>
      <c r="F27" s="32" t="s">
        <v>8</v>
      </c>
      <c r="G27" s="32" t="s">
        <v>8</v>
      </c>
    </row>
    <row r="28" spans="1:7" x14ac:dyDescent="0.25">
      <c r="A28" s="15">
        <v>9</v>
      </c>
      <c r="B28" s="17" t="s">
        <v>92</v>
      </c>
      <c r="C28" s="33" t="s">
        <v>7</v>
      </c>
      <c r="D28" s="32" t="s">
        <v>7</v>
      </c>
      <c r="E28" s="32" t="s">
        <v>8</v>
      </c>
      <c r="F28" s="32" t="s">
        <v>8</v>
      </c>
      <c r="G28" s="32" t="s">
        <v>8</v>
      </c>
    </row>
    <row r="29" spans="1:7" ht="15.75" thickBot="1" x14ac:dyDescent="0.3">
      <c r="A29" s="16">
        <v>10</v>
      </c>
      <c r="B29" s="18" t="s">
        <v>93</v>
      </c>
      <c r="C29" s="35" t="s">
        <v>7</v>
      </c>
      <c r="D29" s="36" t="s">
        <v>7</v>
      </c>
      <c r="E29" s="32" t="s">
        <v>8</v>
      </c>
      <c r="F29" s="32" t="s">
        <v>8</v>
      </c>
      <c r="G29" s="32" t="s">
        <v>8</v>
      </c>
    </row>
    <row r="30" spans="1:7" x14ac:dyDescent="0.25"/>
    <row r="31" spans="1:7" x14ac:dyDescent="0.25">
      <c r="A31" s="3" t="s">
        <v>75</v>
      </c>
    </row>
    <row r="32" spans="1:7" x14ac:dyDescent="0.25">
      <c r="A32" s="9" t="s">
        <v>59</v>
      </c>
      <c r="B32" s="32">
        <v>47000</v>
      </c>
    </row>
    <row r="33" spans="1:2" x14ac:dyDescent="0.25">
      <c r="A33" s="9" t="s">
        <v>60</v>
      </c>
      <c r="B33" s="32">
        <v>60000</v>
      </c>
    </row>
    <row r="34" spans="1:2" x14ac:dyDescent="0.25">
      <c r="A34" s="9" t="s">
        <v>74</v>
      </c>
      <c r="B34" s="32">
        <v>75000</v>
      </c>
    </row>
    <row r="35" spans="1:2" x14ac:dyDescent="0.25"/>
  </sheetData>
  <conditionalFormatting sqref="H8:H16">
    <cfRule type="containsText" dxfId="0" priority="1" operator="containsText" text="SURPASSES 50% RULE">
      <formula>NOT(ISERROR(SEARCH("SURPASSES 50% RULE",H8)))</formula>
    </cfRule>
  </conditionalFormatting>
  <dataValidations count="2">
    <dataValidation type="list" allowBlank="1" showInputMessage="1" showErrorMessage="1" sqref="C20:G29">
      <formula1>$L$1:$L$2</formula1>
    </dataValidation>
    <dataValidation type="whole" allowBlank="1" showInputMessage="1" showErrorMessage="1" sqref="C7:G7">
      <formula1>0</formula1>
      <formula2>0</formula2>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election activeCell="B5" sqref="B5"/>
    </sheetView>
  </sheetViews>
  <sheetFormatPr defaultColWidth="0" defaultRowHeight="15" zeroHeight="1" x14ac:dyDescent="0.25"/>
  <cols>
    <col min="1" max="1" width="11.28515625" customWidth="1"/>
    <col min="2" max="2" width="11.140625" bestFit="1" customWidth="1"/>
    <col min="3" max="5" width="9.140625" customWidth="1"/>
    <col min="6" max="16384" width="9.140625" hidden="1"/>
  </cols>
  <sheetData>
    <row r="1" spans="1:2" x14ac:dyDescent="0.25">
      <c r="A1" s="2" t="s">
        <v>9</v>
      </c>
    </row>
    <row r="2" spans="1:2" x14ac:dyDescent="0.25">
      <c r="A2" s="2"/>
    </row>
    <row r="3" spans="1:2" x14ac:dyDescent="0.25">
      <c r="A3" s="3" t="s">
        <v>10</v>
      </c>
    </row>
    <row r="4" spans="1:2" x14ac:dyDescent="0.25">
      <c r="A4" s="4" t="s">
        <v>11</v>
      </c>
      <c r="B4" s="4" t="s">
        <v>12</v>
      </c>
    </row>
    <row r="5" spans="1:2" x14ac:dyDescent="0.25">
      <c r="A5" s="1" t="s">
        <v>13</v>
      </c>
      <c r="B5" s="32">
        <v>517456</v>
      </c>
    </row>
    <row r="6" spans="1:2" x14ac:dyDescent="0.25">
      <c r="A6" s="1" t="s">
        <v>14</v>
      </c>
      <c r="B6" s="32">
        <v>517456</v>
      </c>
    </row>
    <row r="7" spans="1:2" x14ac:dyDescent="0.25">
      <c r="A7" s="1" t="s">
        <v>15</v>
      </c>
      <c r="B7" s="32">
        <v>517456</v>
      </c>
    </row>
    <row r="8" spans="1:2" x14ac:dyDescent="0.25">
      <c r="A8" s="1" t="s">
        <v>16</v>
      </c>
      <c r="B8" s="32">
        <v>517456</v>
      </c>
    </row>
    <row r="9" spans="1:2" x14ac:dyDescent="0.25">
      <c r="A9" s="29"/>
      <c r="B9" s="30"/>
    </row>
    <row r="10" spans="1:2" hidden="1" x14ac:dyDescent="0.25"/>
    <row r="11" spans="1:2" hidden="1" x14ac:dyDescent="0.25"/>
    <row r="12" spans="1:2" hidden="1" x14ac:dyDescent="0.25"/>
    <row r="13" spans="1:2" hidden="1" x14ac:dyDescent="0.25"/>
    <row r="14" spans="1:2" hidden="1" x14ac:dyDescent="0.25"/>
    <row r="15" spans="1:2" hidden="1" x14ac:dyDescent="0.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04"/>
  <sheetViews>
    <sheetView showGridLines="0" topLeftCell="B1" workbookViewId="0">
      <selection activeCell="G12" sqref="G12"/>
    </sheetView>
  </sheetViews>
  <sheetFormatPr defaultColWidth="0" defaultRowHeight="15" x14ac:dyDescent="0.25"/>
  <cols>
    <col min="1" max="1" width="44.7109375" bestFit="1" customWidth="1"/>
    <col min="2" max="2" width="90.7109375" bestFit="1" customWidth="1"/>
    <col min="3" max="3" width="20.7109375" bestFit="1" customWidth="1"/>
    <col min="4" max="4" width="25.5703125" bestFit="1" customWidth="1"/>
    <col min="5" max="7" width="10.140625" bestFit="1" customWidth="1"/>
    <col min="8" max="10" width="9.7109375" hidden="1" customWidth="1"/>
    <col min="11" max="13" width="3" hidden="1" customWidth="1"/>
    <col min="14" max="14" width="2" hidden="1" customWidth="1"/>
    <col min="15" max="16384" width="9.140625" hidden="1"/>
  </cols>
  <sheetData>
    <row r="1" spans="1:16" x14ac:dyDescent="0.25">
      <c r="A1" s="2" t="s">
        <v>78</v>
      </c>
      <c r="B1" s="2" t="s">
        <v>128</v>
      </c>
      <c r="D1" s="31"/>
    </row>
    <row r="2" spans="1:16" x14ac:dyDescent="0.25">
      <c r="P2" s="7"/>
    </row>
    <row r="3" spans="1:16" x14ac:dyDescent="0.25">
      <c r="A3" s="58" t="s">
        <v>17</v>
      </c>
      <c r="B3" s="58" t="s">
        <v>18</v>
      </c>
      <c r="C3" s="58" t="s">
        <v>99</v>
      </c>
      <c r="D3" s="59" t="s">
        <v>121</v>
      </c>
      <c r="E3" s="58" t="s">
        <v>34</v>
      </c>
      <c r="F3" s="58"/>
      <c r="G3" s="58"/>
      <c r="H3" s="57" t="s">
        <v>38</v>
      </c>
      <c r="I3" s="57"/>
      <c r="J3" s="57"/>
      <c r="K3" s="57" t="s">
        <v>40</v>
      </c>
      <c r="L3" s="57"/>
      <c r="M3" s="57"/>
    </row>
    <row r="4" spans="1:16" ht="30" x14ac:dyDescent="0.25">
      <c r="A4" s="58"/>
      <c r="B4" s="58"/>
      <c r="C4" s="58"/>
      <c r="D4" s="60"/>
      <c r="E4" s="38" t="s">
        <v>80</v>
      </c>
      <c r="F4" s="47" t="s">
        <v>81</v>
      </c>
      <c r="G4" s="47" t="s">
        <v>82</v>
      </c>
      <c r="H4" s="8" t="s">
        <v>35</v>
      </c>
      <c r="I4" s="8" t="s">
        <v>36</v>
      </c>
      <c r="J4" s="8" t="s">
        <v>37</v>
      </c>
      <c r="K4" s="8" t="s">
        <v>21</v>
      </c>
      <c r="L4" s="8" t="s">
        <v>22</v>
      </c>
      <c r="M4" s="8" t="s">
        <v>23</v>
      </c>
    </row>
    <row r="5" spans="1:16" x14ac:dyDescent="0.25">
      <c r="A5" s="6">
        <v>1</v>
      </c>
      <c r="B5" s="6" t="s">
        <v>24</v>
      </c>
      <c r="C5" s="14">
        <v>46100</v>
      </c>
      <c r="D5" s="44">
        <v>0</v>
      </c>
      <c r="E5" s="6">
        <v>2</v>
      </c>
      <c r="F5" s="6">
        <f ca="1">IF(AND('2012-2013'!E4=1,'2012-2013'!G4=0),VLOOKUP(RAND(),'Rating Probabilities'!$B$26:$C$29,2,TRUE),IF(E5=1,VLOOKUP(RAND(),'Rating Probabilities'!$B$5:$C$8,2,TRUE),IF(E5=2,VLOOKUP(RAND(),'Rating Probabilities'!$B$12:$C$15,2,TRUE),IF(E5=3,VLOOKUP(RAND(),'Rating Probabilities'!$B$19:$C$22,2,TRUE),IF(E5=4,VLOOKUP(RAND(),'Rating Probabilities'!$B$26:$C$29,2,TRUE),0)))))</f>
        <v>2</v>
      </c>
      <c r="G5" s="6">
        <f ca="1">IF(AND('2013-2014'!E4=1,'2013-2014'!G4=0),VLOOKUP(RAND(),'Rating Probabilities'!$B$26:$C$29,2,TRUE),IF(E5=1,VLOOKUP(RAND(),'Rating Probabilities'!$B$5:$C$8,2,TRUE),IF(E5=2,VLOOKUP(RAND(),'Rating Probabilities'!$B$12:$C$15,2,TRUE),IF(E5=3,VLOOKUP(RAND(),'Rating Probabilities'!$B$19:$C$22,2,TRUE),IF(E5=4,VLOOKUP(RAND(),'Rating Probabilities'!$B$26:$C$29,2,TRUE),0)))))</f>
        <v>2</v>
      </c>
      <c r="H5" s="6">
        <f>IF(E5=0,1,E5)</f>
        <v>2</v>
      </c>
      <c r="I5" s="6">
        <f ca="1">IF(F5=0,0,IF(AND('2012-2013'!E4=1,'2012-2013'!G4=0),'Salary and Rating'!F5,1*(E5&amp;F5)))</f>
        <v>22</v>
      </c>
      <c r="J5" s="6">
        <f ca="1">IF(G5=0,0,IF(AND('2013-2014'!E4=1,'2013-2014'!G4=0),'Salary and Rating'!G5,1*(I5&amp;G5)))</f>
        <v>222</v>
      </c>
      <c r="K5" s="6">
        <f>VLOOKUP(H5,'Category Tables'!$A$4:$B$88,2,FALSE)</f>
        <v>2</v>
      </c>
      <c r="L5" s="6">
        <f ca="1">VLOOKUP(I5,'Category Tables'!$A$4:$B$88,2,FALSE)</f>
        <v>3</v>
      </c>
      <c r="M5" s="6">
        <f ca="1">VLOOKUP(J5,'Category Tables'!$A$4:$B$88,2,FALSE)</f>
        <v>4</v>
      </c>
      <c r="N5">
        <v>0</v>
      </c>
    </row>
    <row r="6" spans="1:16" x14ac:dyDescent="0.25">
      <c r="A6" s="6">
        <f>A5+1</f>
        <v>2</v>
      </c>
      <c r="B6" s="6" t="s">
        <v>25</v>
      </c>
      <c r="C6" s="14">
        <v>47134</v>
      </c>
      <c r="D6" s="44">
        <v>8</v>
      </c>
      <c r="E6" s="6">
        <v>3</v>
      </c>
      <c r="F6" s="6">
        <f ca="1">IF(AND('2012-2013'!E5=1,'2012-2013'!G5=0),VLOOKUP(RAND(),'Rating Probabilities'!$B$26:$C$29,2,TRUE),IF(E6=1,VLOOKUP(RAND(),'Rating Probabilities'!$B$5:$C$8,2,TRUE),IF(E6=2,VLOOKUP(RAND(),'Rating Probabilities'!$B$12:$C$15,2,TRUE),IF(E6=3,VLOOKUP(RAND(),'Rating Probabilities'!$B$19:$C$22,2,TRUE),IF(E6=4,VLOOKUP(RAND(),'Rating Probabilities'!$B$26:$C$29,2,TRUE),0)))))</f>
        <v>3</v>
      </c>
      <c r="G6" s="6">
        <f ca="1">IF(AND('2013-2014'!E5=1,'2013-2014'!G5=0),VLOOKUP(RAND(),'Rating Probabilities'!$B$26:$C$29,2,TRUE),IF(E6=1,VLOOKUP(RAND(),'Rating Probabilities'!$B$5:$C$8,2,TRUE),IF(E6=2,VLOOKUP(RAND(),'Rating Probabilities'!$B$12:$C$15,2,TRUE),IF(E6=3,VLOOKUP(RAND(),'Rating Probabilities'!$B$19:$C$22,2,TRUE),IF(E6=4,VLOOKUP(RAND(),'Rating Probabilities'!$B$26:$C$29,2,TRUE),0)))))</f>
        <v>3</v>
      </c>
      <c r="H6" s="6">
        <f t="shared" ref="H6:H25" si="0">E6</f>
        <v>3</v>
      </c>
      <c r="I6" s="6">
        <f ca="1">IF(F6=0,0,IF(AND('2012-2013'!E5=1,'2012-2013'!G5=0),'Salary and Rating'!F6,1*(E6&amp;F6)))</f>
        <v>33</v>
      </c>
      <c r="J6" s="6">
        <f ca="1">IF(G6=0,0,IF(AND('2013-2014'!E5=1,'2013-2014'!G5=0),'Salary and Rating'!G6,1*(I6&amp;G6)))</f>
        <v>333</v>
      </c>
      <c r="K6" s="6">
        <f>VLOOKUP(H6,'Category Tables'!$A$4:$B$88,2,FALSE)</f>
        <v>5</v>
      </c>
      <c r="L6" s="6">
        <f ca="1">VLOOKUP(I6,'Category Tables'!$A$4:$B$88,2,FALSE)</f>
        <v>6</v>
      </c>
      <c r="M6" s="6">
        <f ca="1">VLOOKUP(J6,'Category Tables'!$A$4:$B$88,2,FALSE)</f>
        <v>7</v>
      </c>
      <c r="N6">
        <v>1</v>
      </c>
    </row>
    <row r="7" spans="1:16" x14ac:dyDescent="0.25">
      <c r="A7" s="6">
        <f t="shared" ref="A7:A24" si="1">A6+1</f>
        <v>3</v>
      </c>
      <c r="B7" s="6" t="s">
        <v>26</v>
      </c>
      <c r="C7" s="14">
        <v>48094</v>
      </c>
      <c r="D7" s="44">
        <v>10</v>
      </c>
      <c r="E7" s="6">
        <v>4</v>
      </c>
      <c r="F7" s="6">
        <f ca="1">IF(AND('2012-2013'!E6=1,'2012-2013'!G6=0),VLOOKUP(RAND(),'Rating Probabilities'!$B$26:$C$29,2,TRUE),IF(E7=1,VLOOKUP(RAND(),'Rating Probabilities'!$B$5:$C$8,2,TRUE),IF(E7=2,VLOOKUP(RAND(),'Rating Probabilities'!$B$12:$C$15,2,TRUE),IF(E7=3,VLOOKUP(RAND(),'Rating Probabilities'!$B$19:$C$22,2,TRUE),IF(E7=4,VLOOKUP(RAND(),'Rating Probabilities'!$B$26:$C$29,2,TRUE),0)))))</f>
        <v>4</v>
      </c>
      <c r="G7" s="6">
        <f ca="1">IF(AND('2013-2014'!E6=1,'2013-2014'!G6=0),VLOOKUP(RAND(),'Rating Probabilities'!$B$26:$C$29,2,TRUE),IF(E7=1,VLOOKUP(RAND(),'Rating Probabilities'!$B$5:$C$8,2,TRUE),IF(E7=2,VLOOKUP(RAND(),'Rating Probabilities'!$B$12:$C$15,2,TRUE),IF(E7=3,VLOOKUP(RAND(),'Rating Probabilities'!$B$19:$C$22,2,TRUE),IF(E7=4,VLOOKUP(RAND(),'Rating Probabilities'!$B$26:$C$29,2,TRUE),0)))))</f>
        <v>4</v>
      </c>
      <c r="H7" s="6">
        <f t="shared" si="0"/>
        <v>4</v>
      </c>
      <c r="I7" s="6">
        <f ca="1">IF(F7=0,0,IF(AND('2012-2013'!E6=1,'2012-2013'!G6=0),'Salary and Rating'!F7,1*(E7&amp;F7)))</f>
        <v>44</v>
      </c>
      <c r="J7" s="6">
        <f ca="1">IF(G7=0,0,IF(AND('2013-2014'!E6=1,'2013-2014'!G6=0),'Salary and Rating'!G7,1*(I7&amp;G7)))</f>
        <v>444</v>
      </c>
      <c r="K7" s="6">
        <f>VLOOKUP(H7,'Category Tables'!$A$4:$B$88,2,FALSE)</f>
        <v>8</v>
      </c>
      <c r="L7" s="6">
        <f ca="1">VLOOKUP(I7,'Category Tables'!$A$4:$B$88,2,FALSE)</f>
        <v>9</v>
      </c>
      <c r="M7" s="6">
        <f ca="1">VLOOKUP(J7,'Category Tables'!$A$4:$B$88,2,FALSE)</f>
        <v>10</v>
      </c>
      <c r="N7">
        <v>2</v>
      </c>
    </row>
    <row r="8" spans="1:16" x14ac:dyDescent="0.25">
      <c r="A8" s="6">
        <f t="shared" si="1"/>
        <v>4</v>
      </c>
      <c r="B8" s="6" t="s">
        <v>27</v>
      </c>
      <c r="C8" s="14">
        <v>50974</v>
      </c>
      <c r="D8" s="44">
        <v>16</v>
      </c>
      <c r="E8" s="6">
        <v>3</v>
      </c>
      <c r="F8" s="6">
        <f ca="1">IF(AND('2012-2013'!E7=1,'2012-2013'!G7=0),VLOOKUP(RAND(),'Rating Probabilities'!$B$26:$C$29,2,TRUE),IF(E8=1,VLOOKUP(RAND(),'Rating Probabilities'!$B$5:$C$8,2,TRUE),IF(E8=2,VLOOKUP(RAND(),'Rating Probabilities'!$B$12:$C$15,2,TRUE),IF(E8=3,VLOOKUP(RAND(),'Rating Probabilities'!$B$19:$C$22,2,TRUE),IF(E8=4,VLOOKUP(RAND(),'Rating Probabilities'!$B$26:$C$29,2,TRUE),0)))))</f>
        <v>3</v>
      </c>
      <c r="G8" s="6">
        <f ca="1">IF(AND('2013-2014'!E7=1,'2013-2014'!G7=0),VLOOKUP(RAND(),'Rating Probabilities'!$B$26:$C$29,2,TRUE),IF(E8=1,VLOOKUP(RAND(),'Rating Probabilities'!$B$5:$C$8,2,TRUE),IF(E8=2,VLOOKUP(RAND(),'Rating Probabilities'!$B$12:$C$15,2,TRUE),IF(E8=3,VLOOKUP(RAND(),'Rating Probabilities'!$B$19:$C$22,2,TRUE),IF(E8=4,VLOOKUP(RAND(),'Rating Probabilities'!$B$26:$C$29,2,TRUE),0)))))</f>
        <v>4</v>
      </c>
      <c r="H8" s="6">
        <f t="shared" si="0"/>
        <v>3</v>
      </c>
      <c r="I8" s="6">
        <f ca="1">IF(F8=0,0,IF(AND('2012-2013'!E7=1,'2012-2013'!G7=0),'Salary and Rating'!F8,1*(E8&amp;F8)))</f>
        <v>33</v>
      </c>
      <c r="J8" s="6">
        <f ca="1">IF(G8=0,0,IF(AND('2013-2014'!E7=1,'2013-2014'!G7=0),'Salary and Rating'!G8,1*(I8&amp;G8)))</f>
        <v>334</v>
      </c>
      <c r="K8" s="6">
        <f>VLOOKUP(H8,'Category Tables'!$A$4:$B$88,2,FALSE)</f>
        <v>5</v>
      </c>
      <c r="L8" s="6">
        <f ca="1">VLOOKUP(I8,'Category Tables'!$A$4:$B$88,2,FALSE)</f>
        <v>6</v>
      </c>
      <c r="M8" s="6">
        <f ca="1">VLOOKUP(J8,'Category Tables'!$A$4:$B$88,2,FALSE)</f>
        <v>8</v>
      </c>
      <c r="N8">
        <v>3</v>
      </c>
    </row>
    <row r="9" spans="1:16" x14ac:dyDescent="0.25">
      <c r="A9" s="6">
        <f t="shared" si="1"/>
        <v>5</v>
      </c>
      <c r="B9" s="6" t="s">
        <v>28</v>
      </c>
      <c r="C9" s="14">
        <v>51454</v>
      </c>
      <c r="D9" s="44">
        <v>17</v>
      </c>
      <c r="E9" s="6">
        <v>3</v>
      </c>
      <c r="F9" s="6">
        <f ca="1">IF(AND('2012-2013'!E8=1,'2012-2013'!G8=0),VLOOKUP(RAND(),'Rating Probabilities'!$B$26:$C$29,2,TRUE),IF(E9=1,VLOOKUP(RAND(),'Rating Probabilities'!$B$5:$C$8,2,TRUE),IF(E9=2,VLOOKUP(RAND(),'Rating Probabilities'!$B$12:$C$15,2,TRUE),IF(E9=3,VLOOKUP(RAND(),'Rating Probabilities'!$B$19:$C$22,2,TRUE),IF(E9=4,VLOOKUP(RAND(),'Rating Probabilities'!$B$26:$C$29,2,TRUE),0)))))</f>
        <v>3</v>
      </c>
      <c r="G9" s="6">
        <f ca="1">IF(AND('2013-2014'!E8=1,'2013-2014'!G8=0),VLOOKUP(RAND(),'Rating Probabilities'!$B$26:$C$29,2,TRUE),IF(E9=1,VLOOKUP(RAND(),'Rating Probabilities'!$B$5:$C$8,2,TRUE),IF(E9=2,VLOOKUP(RAND(),'Rating Probabilities'!$B$12:$C$15,2,TRUE),IF(E9=3,VLOOKUP(RAND(),'Rating Probabilities'!$B$19:$C$22,2,TRUE),IF(E9=4,VLOOKUP(RAND(),'Rating Probabilities'!$B$26:$C$29,2,TRUE),0)))))</f>
        <v>3</v>
      </c>
      <c r="H9" s="6">
        <f t="shared" si="0"/>
        <v>3</v>
      </c>
      <c r="I9" s="6">
        <f ca="1">IF(F9=0,0,IF(AND('2012-2013'!E8=1,'2012-2013'!G8=0),'Salary and Rating'!F9,1*(E9&amp;F9)))</f>
        <v>33</v>
      </c>
      <c r="J9" s="6">
        <f ca="1">IF(G9=0,0,IF(AND('2013-2014'!E8=1,'2013-2014'!G8=0),'Salary and Rating'!G9,1*(I9&amp;G9)))</f>
        <v>333</v>
      </c>
      <c r="K9" s="6">
        <f>VLOOKUP(H9,'Category Tables'!$A$4:$B$88,2,FALSE)</f>
        <v>5</v>
      </c>
      <c r="L9" s="6">
        <f ca="1">VLOOKUP(I9,'Category Tables'!$A$4:$B$88,2,FALSE)</f>
        <v>6</v>
      </c>
      <c r="M9" s="6">
        <f ca="1">VLOOKUP(J9,'Category Tables'!$A$4:$B$88,2,FALSE)</f>
        <v>7</v>
      </c>
      <c r="N9">
        <v>4</v>
      </c>
    </row>
    <row r="10" spans="1:16" x14ac:dyDescent="0.25">
      <c r="A10" s="6">
        <f t="shared" si="1"/>
        <v>6</v>
      </c>
      <c r="B10" s="6" t="s">
        <v>29</v>
      </c>
      <c r="C10" s="14">
        <v>52414</v>
      </c>
      <c r="D10" s="44">
        <v>19</v>
      </c>
      <c r="E10" s="6">
        <v>3</v>
      </c>
      <c r="F10" s="6">
        <f ca="1">IF(AND('2012-2013'!E9=1,'2012-2013'!G9=0),VLOOKUP(RAND(),'Rating Probabilities'!$B$26:$C$29,2,TRUE),IF(E10=1,VLOOKUP(RAND(),'Rating Probabilities'!$B$5:$C$8,2,TRUE),IF(E10=2,VLOOKUP(RAND(),'Rating Probabilities'!$B$12:$C$15,2,TRUE),IF(E10=3,VLOOKUP(RAND(),'Rating Probabilities'!$B$19:$C$22,2,TRUE),IF(E10=4,VLOOKUP(RAND(),'Rating Probabilities'!$B$26:$C$29,2,TRUE),0)))))</f>
        <v>3</v>
      </c>
      <c r="G10" s="6">
        <f ca="1">IF(AND('2013-2014'!E9=1,'2013-2014'!G9=0),VLOOKUP(RAND(),'Rating Probabilities'!$B$26:$C$29,2,TRUE),IF(E10=1,VLOOKUP(RAND(),'Rating Probabilities'!$B$5:$C$8,2,TRUE),IF(E10=2,VLOOKUP(RAND(),'Rating Probabilities'!$B$12:$C$15,2,TRUE),IF(E10=3,VLOOKUP(RAND(),'Rating Probabilities'!$B$19:$C$22,2,TRUE),IF(E10=4,VLOOKUP(RAND(),'Rating Probabilities'!$B$26:$C$29,2,TRUE),0)))))</f>
        <v>3</v>
      </c>
      <c r="H10" s="6">
        <f t="shared" si="0"/>
        <v>3</v>
      </c>
      <c r="I10" s="6">
        <f ca="1">IF(F10=0,0,IF(AND('2012-2013'!E9=1,'2012-2013'!G9=0),'Salary and Rating'!F10,1*(E10&amp;F10)))</f>
        <v>33</v>
      </c>
      <c r="J10" s="6">
        <f ca="1">IF(G10=0,0,IF(AND('2013-2014'!E9=1,'2013-2014'!G9=0),'Salary and Rating'!G10,1*(I10&amp;G10)))</f>
        <v>333</v>
      </c>
      <c r="K10" s="6">
        <f>VLOOKUP(H10,'Category Tables'!$A$4:$B$88,2,FALSE)</f>
        <v>5</v>
      </c>
      <c r="L10" s="6">
        <f ca="1">VLOOKUP(I10,'Category Tables'!$A$4:$B$88,2,FALSE)</f>
        <v>6</v>
      </c>
      <c r="M10" s="6">
        <f ca="1">VLOOKUP(J10,'Category Tables'!$A$4:$B$88,2,FALSE)</f>
        <v>7</v>
      </c>
    </row>
    <row r="11" spans="1:16" x14ac:dyDescent="0.25">
      <c r="A11" s="6">
        <f t="shared" si="1"/>
        <v>7</v>
      </c>
      <c r="B11" s="6" t="s">
        <v>30</v>
      </c>
      <c r="C11" s="14">
        <v>53374</v>
      </c>
      <c r="D11" s="44">
        <v>21</v>
      </c>
      <c r="E11" s="6">
        <v>3</v>
      </c>
      <c r="F11" s="6">
        <f ca="1">IF(AND('2012-2013'!E10=1,'2012-2013'!G10=0),VLOOKUP(RAND(),'Rating Probabilities'!$B$26:$C$29,2,TRUE),IF(E11=1,VLOOKUP(RAND(),'Rating Probabilities'!$B$5:$C$8,2,TRUE),IF(E11=2,VLOOKUP(RAND(),'Rating Probabilities'!$B$12:$C$15,2,TRUE),IF(E11=3,VLOOKUP(RAND(),'Rating Probabilities'!$B$19:$C$22,2,TRUE),IF(E11=4,VLOOKUP(RAND(),'Rating Probabilities'!$B$26:$C$29,2,TRUE),0)))))</f>
        <v>3</v>
      </c>
      <c r="G11" s="6">
        <f ca="1">IF(AND('2013-2014'!E10=1,'2013-2014'!G10=0),VLOOKUP(RAND(),'Rating Probabilities'!$B$26:$C$29,2,TRUE),IF(E11=1,VLOOKUP(RAND(),'Rating Probabilities'!$B$5:$C$8,2,TRUE),IF(E11=2,VLOOKUP(RAND(),'Rating Probabilities'!$B$12:$C$15,2,TRUE),IF(E11=3,VLOOKUP(RAND(),'Rating Probabilities'!$B$19:$C$22,2,TRUE),IF(E11=4,VLOOKUP(RAND(),'Rating Probabilities'!$B$26:$C$29,2,TRUE),0)))))</f>
        <v>4</v>
      </c>
      <c r="H11" s="6">
        <f t="shared" si="0"/>
        <v>3</v>
      </c>
      <c r="I11" s="6">
        <f ca="1">IF(F11=0,0,IF(AND('2012-2013'!E10=1,'2012-2013'!G10=0),'Salary and Rating'!F11,1*(E11&amp;F11)))</f>
        <v>33</v>
      </c>
      <c r="J11" s="6">
        <f ca="1">IF(G11=0,0,IF(AND('2013-2014'!E10=1,'2013-2014'!G10=0),'Salary and Rating'!G11,1*(I11&amp;G11)))</f>
        <v>334</v>
      </c>
      <c r="K11" s="6">
        <f>VLOOKUP(H11,'Category Tables'!$A$4:$B$88,2,FALSE)</f>
        <v>5</v>
      </c>
      <c r="L11" s="6">
        <f ca="1">VLOOKUP(I11,'Category Tables'!$A$4:$B$88,2,FALSE)</f>
        <v>6</v>
      </c>
      <c r="M11" s="6">
        <f ca="1">VLOOKUP(J11,'Category Tables'!$A$4:$B$88,2,FALSE)</f>
        <v>8</v>
      </c>
    </row>
    <row r="12" spans="1:16" x14ac:dyDescent="0.25">
      <c r="A12" s="6">
        <f t="shared" si="1"/>
        <v>8</v>
      </c>
      <c r="B12" s="6" t="s">
        <v>31</v>
      </c>
      <c r="C12" s="14">
        <v>54614</v>
      </c>
      <c r="D12" s="44">
        <v>21</v>
      </c>
      <c r="E12" s="6">
        <v>1</v>
      </c>
      <c r="F12" s="6">
        <f ca="1">IF(AND('2012-2013'!E11=1,'2012-2013'!G11=0),VLOOKUP(RAND(),'Rating Probabilities'!$B$26:$C$29,2,TRUE),IF(E12=1,VLOOKUP(RAND(),'Rating Probabilities'!$B$5:$C$8,2,TRUE),IF(E12=2,VLOOKUP(RAND(),'Rating Probabilities'!$B$12:$C$15,2,TRUE),IF(E12=3,VLOOKUP(RAND(),'Rating Probabilities'!$B$19:$C$22,2,TRUE),IF(E12=4,VLOOKUP(RAND(),'Rating Probabilities'!$B$26:$C$29,2,TRUE),0)))))</f>
        <v>3</v>
      </c>
      <c r="G12" s="6">
        <f ca="1">IF(AND('2013-2014'!E11=1,'2013-2014'!G11=0),VLOOKUP(RAND(),'Rating Probabilities'!$B$26:$C$29,2,TRUE),IF(E12=1,VLOOKUP(RAND(),'Rating Probabilities'!$B$5:$C$8,2,TRUE),IF(E12=2,VLOOKUP(RAND(),'Rating Probabilities'!$B$12:$C$15,2,TRUE),IF(E12=3,VLOOKUP(RAND(),'Rating Probabilities'!$B$19:$C$22,2,TRUE),IF(E12=4,VLOOKUP(RAND(),'Rating Probabilities'!$B$26:$C$29,2,TRUE),0)))))</f>
        <v>2</v>
      </c>
      <c r="H12" s="6">
        <f t="shared" si="0"/>
        <v>1</v>
      </c>
      <c r="I12" s="6">
        <f ca="1">IF(F12=0,0,IF(AND('2012-2013'!E11=1,'2012-2013'!G11=0),'Salary and Rating'!F12,1*(E12&amp;F12)))</f>
        <v>13</v>
      </c>
      <c r="J12" s="6">
        <f ca="1">IF(G12=0,0,IF(AND('2013-2014'!E11=1,'2013-2014'!G11=0),'Salary and Rating'!G12,1*(I12&amp;G12)))</f>
        <v>132</v>
      </c>
      <c r="K12" s="6">
        <f>VLOOKUP(H12,'Category Tables'!$A$4:$B$88,2,FALSE)</f>
        <v>1</v>
      </c>
      <c r="L12" s="6">
        <f ca="1">VLOOKUP(I12,'Category Tables'!$A$4:$B$88,2,FALSE)</f>
        <v>5</v>
      </c>
      <c r="M12" s="6">
        <f ca="1">VLOOKUP(J12,'Category Tables'!$A$4:$B$88,2,FALSE)</f>
        <v>2</v>
      </c>
    </row>
    <row r="13" spans="1:16" x14ac:dyDescent="0.25">
      <c r="A13" s="6">
        <f t="shared" si="1"/>
        <v>9</v>
      </c>
      <c r="B13" s="6" t="s">
        <v>32</v>
      </c>
      <c r="C13" s="14">
        <v>55294</v>
      </c>
      <c r="D13" s="44">
        <v>35</v>
      </c>
      <c r="E13" s="6">
        <v>3</v>
      </c>
      <c r="F13" s="6">
        <f ca="1">IF(AND('2012-2013'!E12=1,'2012-2013'!G12=0),VLOOKUP(RAND(),'Rating Probabilities'!$B$26:$C$29,2,TRUE),IF(E13=1,VLOOKUP(RAND(),'Rating Probabilities'!$B$5:$C$8,2,TRUE),IF(E13=2,VLOOKUP(RAND(),'Rating Probabilities'!$B$12:$C$15,2,TRUE),IF(E13=3,VLOOKUP(RAND(),'Rating Probabilities'!$B$19:$C$22,2,TRUE),IF(E13=4,VLOOKUP(RAND(),'Rating Probabilities'!$B$26:$C$29,2,TRUE),0)))))</f>
        <v>4</v>
      </c>
      <c r="G13" s="6">
        <f ca="1">IF(AND('2013-2014'!E12=1,'2013-2014'!G12=0),VLOOKUP(RAND(),'Rating Probabilities'!$B$26:$C$29,2,TRUE),IF(E13=1,VLOOKUP(RAND(),'Rating Probabilities'!$B$5:$C$8,2,TRUE),IF(E13=2,VLOOKUP(RAND(),'Rating Probabilities'!$B$12:$C$15,2,TRUE),IF(E13=3,VLOOKUP(RAND(),'Rating Probabilities'!$B$19:$C$22,2,TRUE),IF(E13=4,VLOOKUP(RAND(),'Rating Probabilities'!$B$26:$C$29,2,TRUE),0)))))</f>
        <v>3</v>
      </c>
      <c r="H13" s="6">
        <f t="shared" si="0"/>
        <v>3</v>
      </c>
      <c r="I13" s="6">
        <f ca="1">IF(F13=0,0,IF(AND('2012-2013'!E12=1,'2012-2013'!G12=0),'Salary and Rating'!F13,1*(E13&amp;F13)))</f>
        <v>4</v>
      </c>
      <c r="J13" s="6">
        <f ca="1">IF(G13=0,0,IF(AND('2013-2014'!E12=1,'2013-2014'!G12=0),'Salary and Rating'!G13,1*(I13&amp;G13)))</f>
        <v>43</v>
      </c>
      <c r="K13" s="6">
        <f>VLOOKUP(H13,'Category Tables'!$A$4:$B$88,2,FALSE)</f>
        <v>5</v>
      </c>
      <c r="L13" s="6">
        <f ca="1">VLOOKUP(I13,'Category Tables'!$A$4:$B$88,2,FALSE)</f>
        <v>8</v>
      </c>
      <c r="M13" s="6">
        <f ca="1">VLOOKUP(J13,'Category Tables'!$A$4:$B$88,2,FALSE)</f>
        <v>5</v>
      </c>
    </row>
    <row r="14" spans="1:16" x14ac:dyDescent="0.25">
      <c r="A14" s="6">
        <f t="shared" si="1"/>
        <v>10</v>
      </c>
      <c r="B14" s="6" t="s">
        <v>33</v>
      </c>
      <c r="C14" s="14">
        <v>58094</v>
      </c>
      <c r="D14" s="44">
        <v>40</v>
      </c>
      <c r="E14" s="6">
        <v>4</v>
      </c>
      <c r="F14" s="6">
        <f ca="1">IF(AND('2012-2013'!E13=1,'2012-2013'!G13=0),VLOOKUP(RAND(),'Rating Probabilities'!$B$26:$C$29,2,TRUE),IF(E14=1,VLOOKUP(RAND(),'Rating Probabilities'!$B$5:$C$8,2,TRUE),IF(E14=2,VLOOKUP(RAND(),'Rating Probabilities'!$B$12:$C$15,2,TRUE),IF(E14=3,VLOOKUP(RAND(),'Rating Probabilities'!$B$19:$C$22,2,TRUE),IF(E14=4,VLOOKUP(RAND(),'Rating Probabilities'!$B$26:$C$29,2,TRUE),0)))))</f>
        <v>3</v>
      </c>
      <c r="G14" s="6">
        <f ca="1">IF(AND('2013-2014'!E13=1,'2013-2014'!G13=0),VLOOKUP(RAND(),'Rating Probabilities'!$B$26:$C$29,2,TRUE),IF(E14=1,VLOOKUP(RAND(),'Rating Probabilities'!$B$5:$C$8,2,TRUE),IF(E14=2,VLOOKUP(RAND(),'Rating Probabilities'!$B$12:$C$15,2,TRUE),IF(E14=3,VLOOKUP(RAND(),'Rating Probabilities'!$B$19:$C$22,2,TRUE),IF(E14=4,VLOOKUP(RAND(),'Rating Probabilities'!$B$26:$C$29,2,TRUE),0)))))</f>
        <v>4</v>
      </c>
      <c r="H14" s="6">
        <f t="shared" si="0"/>
        <v>4</v>
      </c>
      <c r="I14" s="6">
        <f ca="1">IF(F14=0,0,IF(AND('2012-2013'!E13=1,'2012-2013'!G13=0),'Salary and Rating'!F14,1*(E14&amp;F14)))</f>
        <v>3</v>
      </c>
      <c r="J14" s="6">
        <f ca="1">IF(G14=0,0,IF(AND('2013-2014'!E13=1,'2013-2014'!G13=0),'Salary and Rating'!G14,1*(I14&amp;G14)))</f>
        <v>34</v>
      </c>
      <c r="K14" s="6">
        <f>VLOOKUP(H14,'Category Tables'!$A$4:$B$88,2,FALSE)</f>
        <v>8</v>
      </c>
      <c r="L14" s="6">
        <f ca="1">VLOOKUP(I14,'Category Tables'!$A$4:$B$88,2,FALSE)</f>
        <v>5</v>
      </c>
      <c r="M14" s="6">
        <f ca="1">VLOOKUP(J14,'Category Tables'!$A$4:$B$88,2,FALSE)</f>
        <v>8</v>
      </c>
    </row>
    <row r="15" spans="1:16" x14ac:dyDescent="0.25">
      <c r="A15" s="6">
        <f t="shared" si="1"/>
        <v>11</v>
      </c>
      <c r="B15" s="6">
        <v>0</v>
      </c>
      <c r="C15" s="6">
        <v>0</v>
      </c>
      <c r="D15" s="6">
        <v>0</v>
      </c>
      <c r="E15" s="6">
        <v>0</v>
      </c>
      <c r="F15" s="6">
        <f ca="1">IF(AND('2012-2013'!E14=1,'2012-2013'!G14=0),VLOOKUP(RAND(),'Rating Probabilities'!$B$26:$C$29,2,TRUE),IF(E15=1,VLOOKUP(RAND(),'Rating Probabilities'!$B$5:$C$8,2,TRUE),IF(E15=2,VLOOKUP(RAND(),'Rating Probabilities'!$B$12:$C$15,2,TRUE),IF(E15=3,VLOOKUP(RAND(),'Rating Probabilities'!$B$19:$C$22,2,TRUE),IF(E15=4,VLOOKUP(RAND(),'Rating Probabilities'!$B$26:$C$29,2,TRUE),0)))))</f>
        <v>0</v>
      </c>
      <c r="G15" s="6">
        <f ca="1">IF(AND('2013-2014'!E14=1,'2013-2014'!G14=0),VLOOKUP(RAND(),'Rating Probabilities'!$B$26:$C$29,2,TRUE),IF(E15=1,VLOOKUP(RAND(),'Rating Probabilities'!$B$5:$C$8,2,TRUE),IF(E15=2,VLOOKUP(RAND(),'Rating Probabilities'!$B$12:$C$15,2,TRUE),IF(E15=3,VLOOKUP(RAND(),'Rating Probabilities'!$B$19:$C$22,2,TRUE),IF(E15=4,VLOOKUP(RAND(),'Rating Probabilities'!$B$26:$C$29,2,TRUE),0)))))</f>
        <v>0</v>
      </c>
      <c r="H15" s="6">
        <f t="shared" si="0"/>
        <v>0</v>
      </c>
      <c r="I15" s="6">
        <f ca="1">IF(F15=0,0,IF(AND('2012-2013'!E14=1,'2012-2013'!G14=0),'Salary and Rating'!F15,1*(E15&amp;F15)))</f>
        <v>0</v>
      </c>
      <c r="J15" s="6">
        <f ca="1">IF(G15=0,0,IF(AND('2013-2014'!E14=1,'2013-2014'!G14=0),'Salary and Rating'!G15,1*(I15&amp;G15)))</f>
        <v>0</v>
      </c>
      <c r="K15" s="6">
        <f>VLOOKUP(H15,'Category Tables'!$A$4:$B$88,2,FALSE)</f>
        <v>0</v>
      </c>
      <c r="L15" s="6">
        <f ca="1">VLOOKUP(I15,'Category Tables'!$A$4:$B$88,2,FALSE)</f>
        <v>0</v>
      </c>
      <c r="M15" s="6">
        <f ca="1">VLOOKUP(J15,'Category Tables'!$A$4:$B$88,2,FALSE)</f>
        <v>0</v>
      </c>
    </row>
    <row r="16" spans="1:16" x14ac:dyDescent="0.25">
      <c r="A16" s="6">
        <f t="shared" si="1"/>
        <v>12</v>
      </c>
      <c r="B16" s="6">
        <v>0</v>
      </c>
      <c r="C16" s="6">
        <v>0</v>
      </c>
      <c r="D16" s="6">
        <v>0</v>
      </c>
      <c r="E16" s="6">
        <v>0</v>
      </c>
      <c r="F16" s="6">
        <f ca="1">IF(AND('2012-2013'!E15=1,'2012-2013'!G15=0),VLOOKUP(RAND(),'Rating Probabilities'!$B$26:$C$29,2,TRUE),IF(E16=1,VLOOKUP(RAND(),'Rating Probabilities'!$B$5:$C$8,2,TRUE),IF(E16=2,VLOOKUP(RAND(),'Rating Probabilities'!$B$12:$C$15,2,TRUE),IF(E16=3,VLOOKUP(RAND(),'Rating Probabilities'!$B$19:$C$22,2,TRUE),IF(E16=4,VLOOKUP(RAND(),'Rating Probabilities'!$B$26:$C$29,2,TRUE),0)))))</f>
        <v>0</v>
      </c>
      <c r="G16" s="6">
        <f ca="1">IF(AND('2013-2014'!E15=1,'2013-2014'!G15=0),VLOOKUP(RAND(),'Rating Probabilities'!$B$26:$C$29,2,TRUE),IF(E16=1,VLOOKUP(RAND(),'Rating Probabilities'!$B$5:$C$8,2,TRUE),IF(E16=2,VLOOKUP(RAND(),'Rating Probabilities'!$B$12:$C$15,2,TRUE),IF(E16=3,VLOOKUP(RAND(),'Rating Probabilities'!$B$19:$C$22,2,TRUE),IF(E16=4,VLOOKUP(RAND(),'Rating Probabilities'!$B$26:$C$29,2,TRUE),0)))))</f>
        <v>0</v>
      </c>
      <c r="H16" s="6">
        <f t="shared" si="0"/>
        <v>0</v>
      </c>
      <c r="I16" s="6">
        <f ca="1">IF(F16=0,0,IF(AND('2012-2013'!E15=1,'2012-2013'!G15=0),'Salary and Rating'!F16,1*(E16&amp;F16)))</f>
        <v>0</v>
      </c>
      <c r="J16" s="6">
        <f ca="1">IF(G16=0,0,IF(AND('2013-2014'!E15=1,'2013-2014'!G15=0),'Salary and Rating'!G16,1*(I16&amp;G16)))</f>
        <v>0</v>
      </c>
      <c r="K16" s="6">
        <f>VLOOKUP(H16,'Category Tables'!$A$4:$B$88,2,FALSE)</f>
        <v>0</v>
      </c>
      <c r="L16" s="6">
        <f ca="1">VLOOKUP(I16,'Category Tables'!$A$4:$B$88,2,FALSE)</f>
        <v>0</v>
      </c>
      <c r="M16" s="6">
        <f ca="1">VLOOKUP(J16,'Category Tables'!$A$4:$B$88,2,FALSE)</f>
        <v>0</v>
      </c>
    </row>
    <row r="17" spans="1:13" x14ac:dyDescent="0.25">
      <c r="A17" s="6">
        <f t="shared" si="1"/>
        <v>13</v>
      </c>
      <c r="B17" s="6">
        <v>0</v>
      </c>
      <c r="C17" s="6">
        <v>0</v>
      </c>
      <c r="D17" s="6">
        <v>0</v>
      </c>
      <c r="E17" s="6">
        <v>0</v>
      </c>
      <c r="F17" s="6">
        <f ca="1">IF(AND('2012-2013'!E16=1,'2012-2013'!G16=0),VLOOKUP(RAND(),'Rating Probabilities'!$B$26:$C$29,2,TRUE),IF(E17=1,VLOOKUP(RAND(),'Rating Probabilities'!$B$5:$C$8,2,TRUE),IF(E17=2,VLOOKUP(RAND(),'Rating Probabilities'!$B$12:$C$15,2,TRUE),IF(E17=3,VLOOKUP(RAND(),'Rating Probabilities'!$B$19:$C$22,2,TRUE),IF(E17=4,VLOOKUP(RAND(),'Rating Probabilities'!$B$26:$C$29,2,TRUE),0)))))</f>
        <v>0</v>
      </c>
      <c r="G17" s="6">
        <f ca="1">IF(AND('2013-2014'!E16=1,'2013-2014'!G16=0),VLOOKUP(RAND(),'Rating Probabilities'!$B$26:$C$29,2,TRUE),IF(E17=1,VLOOKUP(RAND(),'Rating Probabilities'!$B$5:$C$8,2,TRUE),IF(E17=2,VLOOKUP(RAND(),'Rating Probabilities'!$B$12:$C$15,2,TRUE),IF(E17=3,VLOOKUP(RAND(),'Rating Probabilities'!$B$19:$C$22,2,TRUE),IF(E17=4,VLOOKUP(RAND(),'Rating Probabilities'!$B$26:$C$29,2,TRUE),0)))))</f>
        <v>0</v>
      </c>
      <c r="H17" s="6">
        <f t="shared" si="0"/>
        <v>0</v>
      </c>
      <c r="I17" s="6">
        <f ca="1">IF(F17=0,0,IF(AND('2012-2013'!E16=1,'2012-2013'!G16=0),'Salary and Rating'!F17,1*(E17&amp;F17)))</f>
        <v>0</v>
      </c>
      <c r="J17" s="6">
        <f ca="1">IF(G17=0,0,IF(AND('2013-2014'!E16=1,'2013-2014'!G16=0),'Salary and Rating'!G17,1*(I17&amp;G17)))</f>
        <v>0</v>
      </c>
      <c r="K17" s="6">
        <f>VLOOKUP(H17,'Category Tables'!$A$4:$B$88,2,FALSE)</f>
        <v>0</v>
      </c>
      <c r="L17" s="6">
        <f ca="1">VLOOKUP(I17,'Category Tables'!$A$4:$B$88,2,FALSE)</f>
        <v>0</v>
      </c>
      <c r="M17" s="6">
        <f ca="1">VLOOKUP(J17,'Category Tables'!$A$4:$B$88,2,FALSE)</f>
        <v>0</v>
      </c>
    </row>
    <row r="18" spans="1:13" x14ac:dyDescent="0.25">
      <c r="A18" s="6">
        <f t="shared" si="1"/>
        <v>14</v>
      </c>
      <c r="B18" s="6">
        <v>0</v>
      </c>
      <c r="C18" s="6">
        <v>0</v>
      </c>
      <c r="D18" s="6">
        <v>0</v>
      </c>
      <c r="E18" s="6">
        <v>0</v>
      </c>
      <c r="F18" s="6">
        <f ca="1">IF(AND('2012-2013'!E17=1,'2012-2013'!G17=0),VLOOKUP(RAND(),'Rating Probabilities'!$B$26:$C$29,2,TRUE),IF(E18=1,VLOOKUP(RAND(),'Rating Probabilities'!$B$5:$C$8,2,TRUE),IF(E18=2,VLOOKUP(RAND(),'Rating Probabilities'!$B$12:$C$15,2,TRUE),IF(E18=3,VLOOKUP(RAND(),'Rating Probabilities'!$B$19:$C$22,2,TRUE),IF(E18=4,VLOOKUP(RAND(),'Rating Probabilities'!$B$26:$C$29,2,TRUE),0)))))</f>
        <v>0</v>
      </c>
      <c r="G18" s="6">
        <f ca="1">IF(AND('2013-2014'!E17=1,'2013-2014'!G17=0),VLOOKUP(RAND(),'Rating Probabilities'!$B$26:$C$29,2,TRUE),IF(E18=1,VLOOKUP(RAND(),'Rating Probabilities'!$B$5:$C$8,2,TRUE),IF(E18=2,VLOOKUP(RAND(),'Rating Probabilities'!$B$12:$C$15,2,TRUE),IF(E18=3,VLOOKUP(RAND(),'Rating Probabilities'!$B$19:$C$22,2,TRUE),IF(E18=4,VLOOKUP(RAND(),'Rating Probabilities'!$B$26:$C$29,2,TRUE),0)))))</f>
        <v>0</v>
      </c>
      <c r="H18" s="6">
        <f t="shared" si="0"/>
        <v>0</v>
      </c>
      <c r="I18" s="6">
        <f ca="1">IF(F18=0,0,IF(AND('2012-2013'!E17=1,'2012-2013'!G17=0),'Salary and Rating'!F18,1*(E18&amp;F18)))</f>
        <v>0</v>
      </c>
      <c r="J18" s="6">
        <f ca="1">IF(G18=0,0,IF(AND('2013-2014'!E17=1,'2013-2014'!G17=0),'Salary and Rating'!G18,1*(I18&amp;G18)))</f>
        <v>0</v>
      </c>
      <c r="K18" s="6">
        <f>VLOOKUP(H18,'Category Tables'!$A$4:$B$88,2,FALSE)</f>
        <v>0</v>
      </c>
      <c r="L18" s="6">
        <f ca="1">VLOOKUP(I18,'Category Tables'!$A$4:$B$88,2,FALSE)</f>
        <v>0</v>
      </c>
      <c r="M18" s="6">
        <f ca="1">VLOOKUP(J18,'Category Tables'!$A$4:$B$88,2,FALSE)</f>
        <v>0</v>
      </c>
    </row>
    <row r="19" spans="1:13" x14ac:dyDescent="0.25">
      <c r="A19" s="6">
        <f t="shared" si="1"/>
        <v>15</v>
      </c>
      <c r="B19" s="6">
        <v>0</v>
      </c>
      <c r="C19" s="6">
        <v>0</v>
      </c>
      <c r="D19" s="6">
        <v>0</v>
      </c>
      <c r="E19" s="6">
        <v>0</v>
      </c>
      <c r="F19" s="6">
        <f ca="1">IF(AND('2012-2013'!E18=1,'2012-2013'!G18=0),VLOOKUP(RAND(),'Rating Probabilities'!$B$26:$C$29,2,TRUE),IF(E19=1,VLOOKUP(RAND(),'Rating Probabilities'!$B$5:$C$8,2,TRUE),IF(E19=2,VLOOKUP(RAND(),'Rating Probabilities'!$B$12:$C$15,2,TRUE),IF(E19=3,VLOOKUP(RAND(),'Rating Probabilities'!$B$19:$C$22,2,TRUE),IF(E19=4,VLOOKUP(RAND(),'Rating Probabilities'!$B$26:$C$29,2,TRUE),0)))))</f>
        <v>0</v>
      </c>
      <c r="G19" s="6">
        <f ca="1">IF(AND('2013-2014'!E18=1,'2013-2014'!G18=0),VLOOKUP(RAND(),'Rating Probabilities'!$B$26:$C$29,2,TRUE),IF(E19=1,VLOOKUP(RAND(),'Rating Probabilities'!$B$5:$C$8,2,TRUE),IF(E19=2,VLOOKUP(RAND(),'Rating Probabilities'!$B$12:$C$15,2,TRUE),IF(E19=3,VLOOKUP(RAND(),'Rating Probabilities'!$B$19:$C$22,2,TRUE),IF(E19=4,VLOOKUP(RAND(),'Rating Probabilities'!$B$26:$C$29,2,TRUE),0)))))</f>
        <v>0</v>
      </c>
      <c r="H19" s="6">
        <f t="shared" si="0"/>
        <v>0</v>
      </c>
      <c r="I19" s="6">
        <f ca="1">IF(F19=0,0,IF(AND('2012-2013'!E18=1,'2012-2013'!G18=0),'Salary and Rating'!F19,1*(E19&amp;F19)))</f>
        <v>0</v>
      </c>
      <c r="J19" s="6">
        <f ca="1">IF(G19=0,0,IF(AND('2013-2014'!E18=1,'2013-2014'!G18=0),'Salary and Rating'!G19,1*(I19&amp;G19)))</f>
        <v>0</v>
      </c>
      <c r="K19" s="6">
        <f>VLOOKUP(H19,'Category Tables'!$A$4:$B$88,2,FALSE)</f>
        <v>0</v>
      </c>
      <c r="L19" s="6">
        <f ca="1">VLOOKUP(I19,'Category Tables'!$A$4:$B$88,2,FALSE)</f>
        <v>0</v>
      </c>
      <c r="M19" s="6">
        <f ca="1">VLOOKUP(J19,'Category Tables'!$A$4:$B$88,2,FALSE)</f>
        <v>0</v>
      </c>
    </row>
    <row r="20" spans="1:13" x14ac:dyDescent="0.25">
      <c r="A20" s="6">
        <f t="shared" si="1"/>
        <v>16</v>
      </c>
      <c r="B20" s="6">
        <v>0</v>
      </c>
      <c r="C20" s="6">
        <v>0</v>
      </c>
      <c r="D20" s="6">
        <v>0</v>
      </c>
      <c r="E20" s="6">
        <v>0</v>
      </c>
      <c r="F20" s="6">
        <f ca="1">IF(AND('2012-2013'!E19=1,'2012-2013'!G19=0),VLOOKUP(RAND(),'Rating Probabilities'!$B$26:$C$29,2,TRUE),IF(E20=1,VLOOKUP(RAND(),'Rating Probabilities'!$B$5:$C$8,2,TRUE),IF(E20=2,VLOOKUP(RAND(),'Rating Probabilities'!$B$12:$C$15,2,TRUE),IF(E20=3,VLOOKUP(RAND(),'Rating Probabilities'!$B$19:$C$22,2,TRUE),IF(E20=4,VLOOKUP(RAND(),'Rating Probabilities'!$B$26:$C$29,2,TRUE),0)))))</f>
        <v>0</v>
      </c>
      <c r="G20" s="6">
        <f ca="1">IF(AND('2013-2014'!E19=1,'2013-2014'!G19=0),VLOOKUP(RAND(),'Rating Probabilities'!$B$26:$C$29,2,TRUE),IF(E20=1,VLOOKUP(RAND(),'Rating Probabilities'!$B$5:$C$8,2,TRUE),IF(E20=2,VLOOKUP(RAND(),'Rating Probabilities'!$B$12:$C$15,2,TRUE),IF(E20=3,VLOOKUP(RAND(),'Rating Probabilities'!$B$19:$C$22,2,TRUE),IF(E20=4,VLOOKUP(RAND(),'Rating Probabilities'!$B$26:$C$29,2,TRUE),0)))))</f>
        <v>0</v>
      </c>
      <c r="H20" s="6">
        <f t="shared" si="0"/>
        <v>0</v>
      </c>
      <c r="I20" s="6">
        <f ca="1">IF(F20=0,0,IF(AND('2012-2013'!E19=1,'2012-2013'!G19=0),'Salary and Rating'!F20,1*(E20&amp;F20)))</f>
        <v>0</v>
      </c>
      <c r="J20" s="6">
        <f ca="1">IF(G20=0,0,IF(AND('2013-2014'!E19=1,'2013-2014'!G19=0),'Salary and Rating'!G20,1*(I20&amp;G20)))</f>
        <v>0</v>
      </c>
      <c r="K20" s="6">
        <f>VLOOKUP(H20,'Category Tables'!$A$4:$B$88,2,FALSE)</f>
        <v>0</v>
      </c>
      <c r="L20" s="6">
        <f ca="1">VLOOKUP(I20,'Category Tables'!$A$4:$B$88,2,FALSE)</f>
        <v>0</v>
      </c>
      <c r="M20" s="6">
        <f ca="1">VLOOKUP(J20,'Category Tables'!$A$4:$B$88,2,FALSE)</f>
        <v>0</v>
      </c>
    </row>
    <row r="21" spans="1:13" x14ac:dyDescent="0.25">
      <c r="A21" s="6">
        <f t="shared" si="1"/>
        <v>17</v>
      </c>
      <c r="B21" s="6">
        <v>0</v>
      </c>
      <c r="C21" s="6">
        <v>0</v>
      </c>
      <c r="D21" s="6">
        <v>0</v>
      </c>
      <c r="E21" s="6">
        <v>0</v>
      </c>
      <c r="F21" s="6">
        <f ca="1">IF(AND('2012-2013'!E20=1,'2012-2013'!G20=0),VLOOKUP(RAND(),'Rating Probabilities'!$B$26:$C$29,2,TRUE),IF(E21=1,VLOOKUP(RAND(),'Rating Probabilities'!$B$5:$C$8,2,TRUE),IF(E21=2,VLOOKUP(RAND(),'Rating Probabilities'!$B$12:$C$15,2,TRUE),IF(E21=3,VLOOKUP(RAND(),'Rating Probabilities'!$B$19:$C$22,2,TRUE),IF(E21=4,VLOOKUP(RAND(),'Rating Probabilities'!$B$26:$C$29,2,TRUE),0)))))</f>
        <v>0</v>
      </c>
      <c r="G21" s="6">
        <f ca="1">IF(AND('2013-2014'!E20=1,'2013-2014'!G20=0),VLOOKUP(RAND(),'Rating Probabilities'!$B$26:$C$29,2,TRUE),IF(E21=1,VLOOKUP(RAND(),'Rating Probabilities'!$B$5:$C$8,2,TRUE),IF(E21=2,VLOOKUP(RAND(),'Rating Probabilities'!$B$12:$C$15,2,TRUE),IF(E21=3,VLOOKUP(RAND(),'Rating Probabilities'!$B$19:$C$22,2,TRUE),IF(E21=4,VLOOKUP(RAND(),'Rating Probabilities'!$B$26:$C$29,2,TRUE),0)))))</f>
        <v>0</v>
      </c>
      <c r="H21" s="6">
        <f t="shared" si="0"/>
        <v>0</v>
      </c>
      <c r="I21" s="6">
        <f ca="1">IF(F21=0,0,IF(AND('2012-2013'!E20=1,'2012-2013'!G20=0),'Salary and Rating'!F21,1*(E21&amp;F21)))</f>
        <v>0</v>
      </c>
      <c r="J21" s="6">
        <f ca="1">IF(G21=0,0,IF(AND('2013-2014'!E20=1,'2013-2014'!G20=0),'Salary and Rating'!G21,1*(I21&amp;G21)))</f>
        <v>0</v>
      </c>
      <c r="K21" s="6">
        <f>VLOOKUP(H21,'Category Tables'!$A$4:$B$88,2,FALSE)</f>
        <v>0</v>
      </c>
      <c r="L21" s="6">
        <f ca="1">VLOOKUP(I21,'Category Tables'!$A$4:$B$88,2,FALSE)</f>
        <v>0</v>
      </c>
      <c r="M21" s="6">
        <f ca="1">VLOOKUP(J21,'Category Tables'!$A$4:$B$88,2,FALSE)</f>
        <v>0</v>
      </c>
    </row>
    <row r="22" spans="1:13" x14ac:dyDescent="0.25">
      <c r="A22" s="6">
        <f t="shared" si="1"/>
        <v>18</v>
      </c>
      <c r="B22" s="6">
        <v>0</v>
      </c>
      <c r="C22" s="6">
        <v>0</v>
      </c>
      <c r="D22" s="6">
        <v>0</v>
      </c>
      <c r="E22" s="6">
        <v>0</v>
      </c>
      <c r="F22" s="6">
        <f ca="1">IF(AND('2012-2013'!E21=1,'2012-2013'!G21=0),VLOOKUP(RAND(),'Rating Probabilities'!$B$26:$C$29,2,TRUE),IF(E22=1,VLOOKUP(RAND(),'Rating Probabilities'!$B$5:$C$8,2,TRUE),IF(E22=2,VLOOKUP(RAND(),'Rating Probabilities'!$B$12:$C$15,2,TRUE),IF(E22=3,VLOOKUP(RAND(),'Rating Probabilities'!$B$19:$C$22,2,TRUE),IF(E22=4,VLOOKUP(RAND(),'Rating Probabilities'!$B$26:$C$29,2,TRUE),0)))))</f>
        <v>0</v>
      </c>
      <c r="G22" s="6">
        <f ca="1">IF(AND('2013-2014'!E21=1,'2013-2014'!G21=0),VLOOKUP(RAND(),'Rating Probabilities'!$B$26:$C$29,2,TRUE),IF(E22=1,VLOOKUP(RAND(),'Rating Probabilities'!$B$5:$C$8,2,TRUE),IF(E22=2,VLOOKUP(RAND(),'Rating Probabilities'!$B$12:$C$15,2,TRUE),IF(E22=3,VLOOKUP(RAND(),'Rating Probabilities'!$B$19:$C$22,2,TRUE),IF(E22=4,VLOOKUP(RAND(),'Rating Probabilities'!$B$26:$C$29,2,TRUE),0)))))</f>
        <v>0</v>
      </c>
      <c r="H22" s="6">
        <f t="shared" si="0"/>
        <v>0</v>
      </c>
      <c r="I22" s="6">
        <f ca="1">IF(F22=0,0,IF(AND('2012-2013'!E21=1,'2012-2013'!G21=0),'Salary and Rating'!F22,1*(E22&amp;F22)))</f>
        <v>0</v>
      </c>
      <c r="J22" s="6">
        <f ca="1">IF(G22=0,0,IF(AND('2013-2014'!E21=1,'2013-2014'!G21=0),'Salary and Rating'!G22,1*(I22&amp;G22)))</f>
        <v>0</v>
      </c>
      <c r="K22" s="6">
        <f>VLOOKUP(H22,'Category Tables'!$A$4:$B$88,2,FALSE)</f>
        <v>0</v>
      </c>
      <c r="L22" s="6">
        <f ca="1">VLOOKUP(I22,'Category Tables'!$A$4:$B$88,2,FALSE)</f>
        <v>0</v>
      </c>
      <c r="M22" s="6">
        <f ca="1">VLOOKUP(J22,'Category Tables'!$A$4:$B$88,2,FALSE)</f>
        <v>0</v>
      </c>
    </row>
    <row r="23" spans="1:13" x14ac:dyDescent="0.25">
      <c r="A23" s="6">
        <f t="shared" si="1"/>
        <v>19</v>
      </c>
      <c r="B23" s="6">
        <v>0</v>
      </c>
      <c r="C23" s="6">
        <v>0</v>
      </c>
      <c r="D23" s="6">
        <v>0</v>
      </c>
      <c r="E23" s="6">
        <v>0</v>
      </c>
      <c r="F23" s="6">
        <f ca="1">IF(AND('2012-2013'!E22=1,'2012-2013'!G22=0),VLOOKUP(RAND(),'Rating Probabilities'!$B$26:$C$29,2,TRUE),IF(E23=1,VLOOKUP(RAND(),'Rating Probabilities'!$B$5:$C$8,2,TRUE),IF(E23=2,VLOOKUP(RAND(),'Rating Probabilities'!$B$12:$C$15,2,TRUE),IF(E23=3,VLOOKUP(RAND(),'Rating Probabilities'!$B$19:$C$22,2,TRUE),IF(E23=4,VLOOKUP(RAND(),'Rating Probabilities'!$B$26:$C$29,2,TRUE),0)))))</f>
        <v>0</v>
      </c>
      <c r="G23" s="6">
        <f ca="1">IF(AND('2013-2014'!E22=1,'2013-2014'!G22=0),VLOOKUP(RAND(),'Rating Probabilities'!$B$26:$C$29,2,TRUE),IF(E23=1,VLOOKUP(RAND(),'Rating Probabilities'!$B$5:$C$8,2,TRUE),IF(E23=2,VLOOKUP(RAND(),'Rating Probabilities'!$B$12:$C$15,2,TRUE),IF(E23=3,VLOOKUP(RAND(),'Rating Probabilities'!$B$19:$C$22,2,TRUE),IF(E23=4,VLOOKUP(RAND(),'Rating Probabilities'!$B$26:$C$29,2,TRUE),0)))))</f>
        <v>0</v>
      </c>
      <c r="H23" s="6">
        <f t="shared" si="0"/>
        <v>0</v>
      </c>
      <c r="I23" s="6">
        <f ca="1">IF(F23=0,0,IF(AND('2012-2013'!E22=1,'2012-2013'!G22=0),'Salary and Rating'!F23,1*(E23&amp;F23)))</f>
        <v>0</v>
      </c>
      <c r="J23" s="6">
        <f ca="1">IF(G23=0,0,IF(AND('2013-2014'!E22=1,'2013-2014'!G22=0),'Salary and Rating'!G23,1*(I23&amp;G23)))</f>
        <v>0</v>
      </c>
      <c r="K23" s="6">
        <f>VLOOKUP(H23,'Category Tables'!$A$4:$B$88,2,FALSE)</f>
        <v>0</v>
      </c>
      <c r="L23" s="6">
        <f ca="1">VLOOKUP(I23,'Category Tables'!$A$4:$B$88,2,FALSE)</f>
        <v>0</v>
      </c>
      <c r="M23" s="6">
        <f ca="1">VLOOKUP(J23,'Category Tables'!$A$4:$B$88,2,FALSE)</f>
        <v>0</v>
      </c>
    </row>
    <row r="24" spans="1:13" x14ac:dyDescent="0.25">
      <c r="A24" s="6">
        <f t="shared" si="1"/>
        <v>20</v>
      </c>
      <c r="B24" s="6">
        <v>0</v>
      </c>
      <c r="C24" s="6">
        <v>0</v>
      </c>
      <c r="D24" s="6">
        <v>0</v>
      </c>
      <c r="E24" s="6">
        <v>0</v>
      </c>
      <c r="F24" s="6">
        <f ca="1">IF(AND('2012-2013'!E23=1,'2012-2013'!G23=0),VLOOKUP(RAND(),'Rating Probabilities'!$B$26:$C$29,2,TRUE),IF(E24=1,VLOOKUP(RAND(),'Rating Probabilities'!$B$5:$C$8,2,TRUE),IF(E24=2,VLOOKUP(RAND(),'Rating Probabilities'!$B$12:$C$15,2,TRUE),IF(E24=3,VLOOKUP(RAND(),'Rating Probabilities'!$B$19:$C$22,2,TRUE),IF(E24=4,VLOOKUP(RAND(),'Rating Probabilities'!$B$26:$C$29,2,TRUE),0)))))</f>
        <v>0</v>
      </c>
      <c r="G24" s="6">
        <f ca="1">IF(AND('2013-2014'!E23=1,'2013-2014'!G23=0),VLOOKUP(RAND(),'Rating Probabilities'!$B$26:$C$29,2,TRUE),IF(E24=1,VLOOKUP(RAND(),'Rating Probabilities'!$B$5:$C$8,2,TRUE),IF(E24=2,VLOOKUP(RAND(),'Rating Probabilities'!$B$12:$C$15,2,TRUE),IF(E24=3,VLOOKUP(RAND(),'Rating Probabilities'!$B$19:$C$22,2,TRUE),IF(E24=4,VLOOKUP(RAND(),'Rating Probabilities'!$B$26:$C$29,2,TRUE),0)))))</f>
        <v>0</v>
      </c>
      <c r="H24" s="6">
        <f t="shared" si="0"/>
        <v>0</v>
      </c>
      <c r="I24" s="6">
        <f ca="1">IF(F24=0,0,IF(AND('2012-2013'!E23=1,'2012-2013'!G23=0),'Salary and Rating'!F24,1*(E24&amp;F24)))</f>
        <v>0</v>
      </c>
      <c r="J24" s="6">
        <f ca="1">IF(G24=0,0,IF(AND('2013-2014'!E23=1,'2013-2014'!G23=0),'Salary and Rating'!G24,1*(I24&amp;G24)))</f>
        <v>0</v>
      </c>
      <c r="K24" s="6">
        <f>VLOOKUP(H24,'Category Tables'!$A$4:$B$88,2,FALSE)</f>
        <v>0</v>
      </c>
      <c r="L24" s="6">
        <f ca="1">VLOOKUP(I24,'Category Tables'!$A$4:$B$88,2,FALSE)</f>
        <v>0</v>
      </c>
      <c r="M24" s="6">
        <f ca="1">VLOOKUP(J24,'Category Tables'!$A$4:$B$88,2,FALSE)</f>
        <v>0</v>
      </c>
    </row>
    <row r="25" spans="1:13" x14ac:dyDescent="0.25">
      <c r="A25" s="6">
        <v>0</v>
      </c>
      <c r="B25" s="6">
        <v>0</v>
      </c>
      <c r="C25" s="14">
        <v>0</v>
      </c>
      <c r="D25" s="6">
        <v>0</v>
      </c>
      <c r="E25" s="6">
        <v>0</v>
      </c>
      <c r="F25" s="6">
        <f ca="1">IF(AND('2012-2013'!E24=1,'2012-2013'!G24=0),VLOOKUP(RAND(),'Rating Probabilities'!$B$26:$C$29,2,TRUE),IF(E25=1,VLOOKUP(RAND(),'Rating Probabilities'!$B$5:$C$8,2,TRUE),IF(E25=2,VLOOKUP(RAND(),'Rating Probabilities'!$B$12:$C$15,2,TRUE),IF(E25=3,VLOOKUP(RAND(),'Rating Probabilities'!$B$19:$C$22,2,TRUE),IF(E25=4,VLOOKUP(RAND(),'Rating Probabilities'!$B$26:$C$29,2,TRUE),0)))))</f>
        <v>0</v>
      </c>
      <c r="G25" s="6">
        <f ca="1">IF(AND('2013-2014'!E24=1,'2013-2014'!G24=0),VLOOKUP(RAND(),'Rating Probabilities'!$B$26:$C$29,2,TRUE),IF(E25=1,VLOOKUP(RAND(),'Rating Probabilities'!$B$5:$C$8,2,TRUE),IF(E25=2,VLOOKUP(RAND(),'Rating Probabilities'!$B$12:$C$15,2,TRUE),IF(E25=3,VLOOKUP(RAND(),'Rating Probabilities'!$B$19:$C$22,2,TRUE),IF(E25=4,VLOOKUP(RAND(),'Rating Probabilities'!$B$26:$C$29,2,TRUE),0)))))</f>
        <v>0</v>
      </c>
      <c r="H25" s="6">
        <f t="shared" si="0"/>
        <v>0</v>
      </c>
      <c r="I25" s="6">
        <f ca="1">IF(F25=0,0,IF(AND('2012-2013'!E24=1,'2012-2013'!G24=0),'Salary and Rating'!F25,1*(E25&amp;F25)))</f>
        <v>0</v>
      </c>
      <c r="J25" s="6">
        <f ca="1">IF(G25=0,0,IF(AND('2013-2014'!E24=1,'2013-2014'!G24=0),'Salary and Rating'!G25,1*(I25&amp;G25)))</f>
        <v>0</v>
      </c>
      <c r="K25" s="6">
        <f>VLOOKUP(H25,'Category Tables'!$A$4:$B$88,2,FALSE)</f>
        <v>0</v>
      </c>
      <c r="L25" s="6">
        <f ca="1">VLOOKUP(I25,'Category Tables'!$A$4:$B$88,2,FALSE)</f>
        <v>0</v>
      </c>
      <c r="M25" s="6">
        <f ca="1">VLOOKUP(J25,'Category Tables'!$A$4:$B$88,2,FALSE)</f>
        <v>0</v>
      </c>
    </row>
    <row r="26" spans="1:13" x14ac:dyDescent="0.25">
      <c r="A26" s="6">
        <v>0</v>
      </c>
      <c r="B26" s="6">
        <v>0</v>
      </c>
      <c r="C26" s="14">
        <v>0</v>
      </c>
      <c r="D26" s="6">
        <v>0</v>
      </c>
      <c r="E26" s="6">
        <v>0</v>
      </c>
      <c r="F26" s="6">
        <f ca="1">IF(AND('2012-2013'!E25=1,'2012-2013'!G25=0),VLOOKUP(RAND(),'Rating Probabilities'!$B$26:$C$29,2,TRUE),IF(E26=1,VLOOKUP(RAND(),'Rating Probabilities'!$B$5:$C$8,2,TRUE),IF(E26=2,VLOOKUP(RAND(),'Rating Probabilities'!$B$12:$C$15,2,TRUE),IF(E26=3,VLOOKUP(RAND(),'Rating Probabilities'!$B$19:$C$22,2,TRUE),IF(E26=4,VLOOKUP(RAND(),'Rating Probabilities'!$B$26:$C$29,2,TRUE),0)))))</f>
        <v>0</v>
      </c>
      <c r="G26" s="6">
        <f ca="1">IF(AND('2013-2014'!E25=1,'2013-2014'!G25=0),VLOOKUP(RAND(),'Rating Probabilities'!$B$26:$C$29,2,TRUE),IF(E26=1,VLOOKUP(RAND(),'Rating Probabilities'!$B$5:$C$8,2,TRUE),IF(E26=2,VLOOKUP(RAND(),'Rating Probabilities'!$B$12:$C$15,2,TRUE),IF(E26=3,VLOOKUP(RAND(),'Rating Probabilities'!$B$19:$C$22,2,TRUE),IF(E26=4,VLOOKUP(RAND(),'Rating Probabilities'!$B$26:$C$29,2,TRUE),0)))))</f>
        <v>0</v>
      </c>
      <c r="H26" s="6">
        <f t="shared" ref="H26:H88" si="2">E26</f>
        <v>0</v>
      </c>
      <c r="I26" s="6">
        <f ca="1">IF(F26=0,0,IF(AND('2012-2013'!E25=1,'2012-2013'!G25=0),'Salary and Rating'!F26,1*(E26&amp;F26)))</f>
        <v>0</v>
      </c>
      <c r="J26" s="6">
        <f ca="1">IF(G26=0,0,IF(AND('2013-2014'!E25=1,'2013-2014'!G25=0),'Salary and Rating'!G26,1*(I26&amp;G26)))</f>
        <v>0</v>
      </c>
      <c r="K26" s="6">
        <f>VLOOKUP(H26,'Category Tables'!$A$4:$B$88,2,FALSE)</f>
        <v>0</v>
      </c>
      <c r="L26" s="6">
        <f ca="1">VLOOKUP(I26,'Category Tables'!$A$4:$B$88,2,FALSE)</f>
        <v>0</v>
      </c>
      <c r="M26" s="6">
        <f ca="1">VLOOKUP(J26,'Category Tables'!$A$4:$B$88,2,FALSE)</f>
        <v>0</v>
      </c>
    </row>
    <row r="27" spans="1:13" x14ac:dyDescent="0.25">
      <c r="A27" s="6">
        <v>0</v>
      </c>
      <c r="B27" s="6">
        <v>0</v>
      </c>
      <c r="C27" s="14">
        <v>0</v>
      </c>
      <c r="D27" s="6">
        <v>0</v>
      </c>
      <c r="E27" s="6">
        <v>0</v>
      </c>
      <c r="F27" s="6">
        <f ca="1">IF(AND('2012-2013'!E26=1,'2012-2013'!G26=0),VLOOKUP(RAND(),'Rating Probabilities'!$B$26:$C$29,2,TRUE),IF(E27=1,VLOOKUP(RAND(),'Rating Probabilities'!$B$5:$C$8,2,TRUE),IF(E27=2,VLOOKUP(RAND(),'Rating Probabilities'!$B$12:$C$15,2,TRUE),IF(E27=3,VLOOKUP(RAND(),'Rating Probabilities'!$B$19:$C$22,2,TRUE),IF(E27=4,VLOOKUP(RAND(),'Rating Probabilities'!$B$26:$C$29,2,TRUE),0)))))</f>
        <v>0</v>
      </c>
      <c r="G27" s="6">
        <f ca="1">IF(AND('2013-2014'!E26=1,'2013-2014'!G26=0),VLOOKUP(RAND(),'Rating Probabilities'!$B$26:$C$29,2,TRUE),IF(E27=1,VLOOKUP(RAND(),'Rating Probabilities'!$B$5:$C$8,2,TRUE),IF(E27=2,VLOOKUP(RAND(),'Rating Probabilities'!$B$12:$C$15,2,TRUE),IF(E27=3,VLOOKUP(RAND(),'Rating Probabilities'!$B$19:$C$22,2,TRUE),IF(E27=4,VLOOKUP(RAND(),'Rating Probabilities'!$B$26:$C$29,2,TRUE),0)))))</f>
        <v>0</v>
      </c>
      <c r="H27" s="6">
        <f t="shared" si="2"/>
        <v>0</v>
      </c>
      <c r="I27" s="6">
        <f ca="1">IF(F27=0,0,IF(AND('2012-2013'!E26=1,'2012-2013'!G26=0),'Salary and Rating'!F27,1*(E27&amp;F27)))</f>
        <v>0</v>
      </c>
      <c r="J27" s="6">
        <f ca="1">IF(G27=0,0,IF(AND('2013-2014'!E26=1,'2013-2014'!G26=0),'Salary and Rating'!G27,1*(I27&amp;G27)))</f>
        <v>0</v>
      </c>
      <c r="K27" s="6">
        <f>VLOOKUP(H27,'Category Tables'!$A$4:$B$88,2,FALSE)</f>
        <v>0</v>
      </c>
      <c r="L27" s="6">
        <f ca="1">VLOOKUP(I27,'Category Tables'!$A$4:$B$88,2,FALSE)</f>
        <v>0</v>
      </c>
      <c r="M27" s="6">
        <f ca="1">VLOOKUP(J27,'Category Tables'!$A$4:$B$88,2,FALSE)</f>
        <v>0</v>
      </c>
    </row>
    <row r="28" spans="1:13" x14ac:dyDescent="0.25">
      <c r="A28" s="6">
        <v>0</v>
      </c>
      <c r="B28" s="6">
        <v>0</v>
      </c>
      <c r="C28" s="14">
        <v>0</v>
      </c>
      <c r="D28" s="6">
        <v>0</v>
      </c>
      <c r="E28" s="6">
        <v>0</v>
      </c>
      <c r="F28" s="6">
        <f ca="1">IF(AND('2012-2013'!E27=1,'2012-2013'!G27=0),VLOOKUP(RAND(),'Rating Probabilities'!$B$26:$C$29,2,TRUE),IF(E28=1,VLOOKUP(RAND(),'Rating Probabilities'!$B$5:$C$8,2,TRUE),IF(E28=2,VLOOKUP(RAND(),'Rating Probabilities'!$B$12:$C$15,2,TRUE),IF(E28=3,VLOOKUP(RAND(),'Rating Probabilities'!$B$19:$C$22,2,TRUE),IF(E28=4,VLOOKUP(RAND(),'Rating Probabilities'!$B$26:$C$29,2,TRUE),0)))))</f>
        <v>0</v>
      </c>
      <c r="G28" s="6">
        <f ca="1">IF(AND('2013-2014'!E27=1,'2013-2014'!G27=0),VLOOKUP(RAND(),'Rating Probabilities'!$B$26:$C$29,2,TRUE),IF(E28=1,VLOOKUP(RAND(),'Rating Probabilities'!$B$5:$C$8,2,TRUE),IF(E28=2,VLOOKUP(RAND(),'Rating Probabilities'!$B$12:$C$15,2,TRUE),IF(E28=3,VLOOKUP(RAND(),'Rating Probabilities'!$B$19:$C$22,2,TRUE),IF(E28=4,VLOOKUP(RAND(),'Rating Probabilities'!$B$26:$C$29,2,TRUE),0)))))</f>
        <v>0</v>
      </c>
      <c r="H28" s="6">
        <f t="shared" si="2"/>
        <v>0</v>
      </c>
      <c r="I28" s="6">
        <f ca="1">IF(F28=0,0,IF(AND('2012-2013'!E27=1,'2012-2013'!G27=0),'Salary and Rating'!F28,1*(E28&amp;F28)))</f>
        <v>0</v>
      </c>
      <c r="J28" s="6">
        <f ca="1">IF(G28=0,0,IF(AND('2013-2014'!E27=1,'2013-2014'!G27=0),'Salary and Rating'!G28,1*(I28&amp;G28)))</f>
        <v>0</v>
      </c>
      <c r="K28" s="6">
        <f>VLOOKUP(H28,'Category Tables'!$A$4:$B$88,2,FALSE)</f>
        <v>0</v>
      </c>
      <c r="L28" s="6">
        <f ca="1">VLOOKUP(I28,'Category Tables'!$A$4:$B$88,2,FALSE)</f>
        <v>0</v>
      </c>
      <c r="M28" s="6">
        <f ca="1">VLOOKUP(J28,'Category Tables'!$A$4:$B$88,2,FALSE)</f>
        <v>0</v>
      </c>
    </row>
    <row r="29" spans="1:13" x14ac:dyDescent="0.25">
      <c r="A29" s="6">
        <v>0</v>
      </c>
      <c r="B29" s="6">
        <v>0</v>
      </c>
      <c r="C29" s="14">
        <v>0</v>
      </c>
      <c r="D29" s="6">
        <v>0</v>
      </c>
      <c r="E29" s="6">
        <v>0</v>
      </c>
      <c r="F29" s="6">
        <f ca="1">IF(AND('2012-2013'!E28=1,'2012-2013'!G28=0),VLOOKUP(RAND(),'Rating Probabilities'!$B$26:$C$29,2,TRUE),IF(E29=1,VLOOKUP(RAND(),'Rating Probabilities'!$B$5:$C$8,2,TRUE),IF(E29=2,VLOOKUP(RAND(),'Rating Probabilities'!$B$12:$C$15,2,TRUE),IF(E29=3,VLOOKUP(RAND(),'Rating Probabilities'!$B$19:$C$22,2,TRUE),IF(E29=4,VLOOKUP(RAND(),'Rating Probabilities'!$B$26:$C$29,2,TRUE),0)))))</f>
        <v>0</v>
      </c>
      <c r="G29" s="6">
        <f ca="1">IF(AND('2013-2014'!E28=1,'2013-2014'!G28=0),VLOOKUP(RAND(),'Rating Probabilities'!$B$26:$C$29,2,TRUE),IF(E29=1,VLOOKUP(RAND(),'Rating Probabilities'!$B$5:$C$8,2,TRUE),IF(E29=2,VLOOKUP(RAND(),'Rating Probabilities'!$B$12:$C$15,2,TRUE),IF(E29=3,VLOOKUP(RAND(),'Rating Probabilities'!$B$19:$C$22,2,TRUE),IF(E29=4,VLOOKUP(RAND(),'Rating Probabilities'!$B$26:$C$29,2,TRUE),0)))))</f>
        <v>0</v>
      </c>
      <c r="H29" s="6">
        <f t="shared" si="2"/>
        <v>0</v>
      </c>
      <c r="I29" s="6">
        <f ca="1">IF(F29=0,0,IF(AND('2012-2013'!E28=1,'2012-2013'!G28=0),'Salary and Rating'!F29,1*(E29&amp;F29)))</f>
        <v>0</v>
      </c>
      <c r="J29" s="6">
        <f ca="1">IF(G29=0,0,IF(AND('2013-2014'!E28=1,'2013-2014'!G28=0),'Salary and Rating'!G29,1*(I29&amp;G29)))</f>
        <v>0</v>
      </c>
      <c r="K29" s="6">
        <f>VLOOKUP(H29,'Category Tables'!$A$4:$B$88,2,FALSE)</f>
        <v>0</v>
      </c>
      <c r="L29" s="6">
        <f ca="1">VLOOKUP(I29,'Category Tables'!$A$4:$B$88,2,FALSE)</f>
        <v>0</v>
      </c>
      <c r="M29" s="6">
        <f ca="1">VLOOKUP(J29,'Category Tables'!$A$4:$B$88,2,FALSE)</f>
        <v>0</v>
      </c>
    </row>
    <row r="30" spans="1:13" x14ac:dyDescent="0.25">
      <c r="A30" s="6">
        <v>0</v>
      </c>
      <c r="B30" s="6">
        <v>0</v>
      </c>
      <c r="C30" s="14">
        <v>0</v>
      </c>
      <c r="D30" s="6">
        <v>0</v>
      </c>
      <c r="E30" s="6">
        <v>0</v>
      </c>
      <c r="F30" s="6">
        <f ca="1">IF(AND('2012-2013'!E29=1,'2012-2013'!G29=0),VLOOKUP(RAND(),'Rating Probabilities'!$B$26:$C$29,2,TRUE),IF(E30=1,VLOOKUP(RAND(),'Rating Probabilities'!$B$5:$C$8,2,TRUE),IF(E30=2,VLOOKUP(RAND(),'Rating Probabilities'!$B$12:$C$15,2,TRUE),IF(E30=3,VLOOKUP(RAND(),'Rating Probabilities'!$B$19:$C$22,2,TRUE),IF(E30=4,VLOOKUP(RAND(),'Rating Probabilities'!$B$26:$C$29,2,TRUE),0)))))</f>
        <v>0</v>
      </c>
      <c r="G30" s="6">
        <f ca="1">IF(AND('2013-2014'!E29=1,'2013-2014'!G29=0),VLOOKUP(RAND(),'Rating Probabilities'!$B$26:$C$29,2,TRUE),IF(E30=1,VLOOKUP(RAND(),'Rating Probabilities'!$B$5:$C$8,2,TRUE),IF(E30=2,VLOOKUP(RAND(),'Rating Probabilities'!$B$12:$C$15,2,TRUE),IF(E30=3,VLOOKUP(RAND(),'Rating Probabilities'!$B$19:$C$22,2,TRUE),IF(E30=4,VLOOKUP(RAND(),'Rating Probabilities'!$B$26:$C$29,2,TRUE),0)))))</f>
        <v>0</v>
      </c>
      <c r="H30" s="6">
        <f t="shared" si="2"/>
        <v>0</v>
      </c>
      <c r="I30" s="6">
        <f ca="1">IF(F30=0,0,IF(AND('2012-2013'!E29=1,'2012-2013'!G29=0),'Salary and Rating'!F30,1*(E30&amp;F30)))</f>
        <v>0</v>
      </c>
      <c r="J30" s="6">
        <f ca="1">IF(G30=0,0,IF(AND('2013-2014'!E29=1,'2013-2014'!G29=0),'Salary and Rating'!G30,1*(I30&amp;G30)))</f>
        <v>0</v>
      </c>
      <c r="K30" s="6">
        <f>VLOOKUP(H30,'Category Tables'!$A$4:$B$88,2,FALSE)</f>
        <v>0</v>
      </c>
      <c r="L30" s="6">
        <f ca="1">VLOOKUP(I30,'Category Tables'!$A$4:$B$88,2,FALSE)</f>
        <v>0</v>
      </c>
      <c r="M30" s="6">
        <f ca="1">VLOOKUP(J30,'Category Tables'!$A$4:$B$88,2,FALSE)</f>
        <v>0</v>
      </c>
    </row>
    <row r="31" spans="1:13" x14ac:dyDescent="0.25">
      <c r="A31" s="6">
        <v>0</v>
      </c>
      <c r="B31" s="6">
        <v>0</v>
      </c>
      <c r="C31" s="14">
        <v>0</v>
      </c>
      <c r="D31" s="6">
        <v>0</v>
      </c>
      <c r="E31" s="6">
        <v>0</v>
      </c>
      <c r="F31" s="6">
        <f ca="1">IF(AND('2012-2013'!E30=1,'2012-2013'!G30=0),VLOOKUP(RAND(),'Rating Probabilities'!$B$26:$C$29,2,TRUE),IF(E31=1,VLOOKUP(RAND(),'Rating Probabilities'!$B$5:$C$8,2,TRUE),IF(E31=2,VLOOKUP(RAND(),'Rating Probabilities'!$B$12:$C$15,2,TRUE),IF(E31=3,VLOOKUP(RAND(),'Rating Probabilities'!$B$19:$C$22,2,TRUE),IF(E31=4,VLOOKUP(RAND(),'Rating Probabilities'!$B$26:$C$29,2,TRUE),0)))))</f>
        <v>0</v>
      </c>
      <c r="G31" s="6">
        <f ca="1">IF(AND('2013-2014'!E30=1,'2013-2014'!G30=0),VLOOKUP(RAND(),'Rating Probabilities'!$B$26:$C$29,2,TRUE),IF(E31=1,VLOOKUP(RAND(),'Rating Probabilities'!$B$5:$C$8,2,TRUE),IF(E31=2,VLOOKUP(RAND(),'Rating Probabilities'!$B$12:$C$15,2,TRUE),IF(E31=3,VLOOKUP(RAND(),'Rating Probabilities'!$B$19:$C$22,2,TRUE),IF(E31=4,VLOOKUP(RAND(),'Rating Probabilities'!$B$26:$C$29,2,TRUE),0)))))</f>
        <v>0</v>
      </c>
      <c r="H31" s="6">
        <f t="shared" si="2"/>
        <v>0</v>
      </c>
      <c r="I31" s="6">
        <f ca="1">IF(F31=0,0,IF(AND('2012-2013'!E30=1,'2012-2013'!G30=0),'Salary and Rating'!F31,1*(E31&amp;F31)))</f>
        <v>0</v>
      </c>
      <c r="J31" s="6">
        <f ca="1">IF(G31=0,0,IF(AND('2013-2014'!E30=1,'2013-2014'!G30=0),'Salary and Rating'!G31,1*(I31&amp;G31)))</f>
        <v>0</v>
      </c>
      <c r="K31" s="6">
        <f>VLOOKUP(H31,'Category Tables'!$A$4:$B$88,2,FALSE)</f>
        <v>0</v>
      </c>
      <c r="L31" s="6">
        <f ca="1">VLOOKUP(I31,'Category Tables'!$A$4:$B$88,2,FALSE)</f>
        <v>0</v>
      </c>
      <c r="M31" s="6">
        <f ca="1">VLOOKUP(J31,'Category Tables'!$A$4:$B$88,2,FALSE)</f>
        <v>0</v>
      </c>
    </row>
    <row r="32" spans="1:13" x14ac:dyDescent="0.25">
      <c r="A32" s="6">
        <v>0</v>
      </c>
      <c r="B32" s="6">
        <v>0</v>
      </c>
      <c r="C32" s="14">
        <v>0</v>
      </c>
      <c r="D32" s="6">
        <v>0</v>
      </c>
      <c r="E32" s="6">
        <v>0</v>
      </c>
      <c r="F32" s="6">
        <f ca="1">IF(AND('2012-2013'!E31=1,'2012-2013'!G31=0),VLOOKUP(RAND(),'Rating Probabilities'!$B$26:$C$29,2,TRUE),IF(E32=1,VLOOKUP(RAND(),'Rating Probabilities'!$B$5:$C$8,2,TRUE),IF(E32=2,VLOOKUP(RAND(),'Rating Probabilities'!$B$12:$C$15,2,TRUE),IF(E32=3,VLOOKUP(RAND(),'Rating Probabilities'!$B$19:$C$22,2,TRUE),IF(E32=4,VLOOKUP(RAND(),'Rating Probabilities'!$B$26:$C$29,2,TRUE),0)))))</f>
        <v>0</v>
      </c>
      <c r="G32" s="6">
        <f ca="1">IF(AND('2013-2014'!E31=1,'2013-2014'!G31=0),VLOOKUP(RAND(),'Rating Probabilities'!$B$26:$C$29,2,TRUE),IF(E32=1,VLOOKUP(RAND(),'Rating Probabilities'!$B$5:$C$8,2,TRUE),IF(E32=2,VLOOKUP(RAND(),'Rating Probabilities'!$B$12:$C$15,2,TRUE),IF(E32=3,VLOOKUP(RAND(),'Rating Probabilities'!$B$19:$C$22,2,TRUE),IF(E32=4,VLOOKUP(RAND(),'Rating Probabilities'!$B$26:$C$29,2,TRUE),0)))))</f>
        <v>0</v>
      </c>
      <c r="H32" s="6">
        <f t="shared" si="2"/>
        <v>0</v>
      </c>
      <c r="I32" s="6">
        <f ca="1">IF(F32=0,0,IF(AND('2012-2013'!E31=1,'2012-2013'!G31=0),'Salary and Rating'!F32,1*(E32&amp;F32)))</f>
        <v>0</v>
      </c>
      <c r="J32" s="6">
        <f ca="1">IF(G32=0,0,IF(AND('2013-2014'!E31=1,'2013-2014'!G31=0),'Salary and Rating'!G32,1*(I32&amp;G32)))</f>
        <v>0</v>
      </c>
      <c r="K32" s="6">
        <f>VLOOKUP(H32,'Category Tables'!$A$4:$B$88,2,FALSE)</f>
        <v>0</v>
      </c>
      <c r="L32" s="6">
        <f ca="1">VLOOKUP(I32,'Category Tables'!$A$4:$B$88,2,FALSE)</f>
        <v>0</v>
      </c>
      <c r="M32" s="6">
        <f ca="1">VLOOKUP(J32,'Category Tables'!$A$4:$B$88,2,FALSE)</f>
        <v>0</v>
      </c>
    </row>
    <row r="33" spans="1:13" x14ac:dyDescent="0.25">
      <c r="A33" s="6">
        <v>0</v>
      </c>
      <c r="B33" s="6">
        <v>0</v>
      </c>
      <c r="C33" s="14">
        <v>0</v>
      </c>
      <c r="D33" s="6">
        <v>0</v>
      </c>
      <c r="E33" s="6">
        <v>0</v>
      </c>
      <c r="F33" s="6">
        <f ca="1">IF(AND('2012-2013'!E32=1,'2012-2013'!G32=0),VLOOKUP(RAND(),'Rating Probabilities'!$B$26:$C$29,2,TRUE),IF(E33=1,VLOOKUP(RAND(),'Rating Probabilities'!$B$5:$C$8,2,TRUE),IF(E33=2,VLOOKUP(RAND(),'Rating Probabilities'!$B$12:$C$15,2,TRUE),IF(E33=3,VLOOKUP(RAND(),'Rating Probabilities'!$B$19:$C$22,2,TRUE),IF(E33=4,VLOOKUP(RAND(),'Rating Probabilities'!$B$26:$C$29,2,TRUE),0)))))</f>
        <v>0</v>
      </c>
      <c r="G33" s="6">
        <f ca="1">IF(AND('2013-2014'!E32=1,'2013-2014'!G32=0),VLOOKUP(RAND(),'Rating Probabilities'!$B$26:$C$29,2,TRUE),IF(E33=1,VLOOKUP(RAND(),'Rating Probabilities'!$B$5:$C$8,2,TRUE),IF(E33=2,VLOOKUP(RAND(),'Rating Probabilities'!$B$12:$C$15,2,TRUE),IF(E33=3,VLOOKUP(RAND(),'Rating Probabilities'!$B$19:$C$22,2,TRUE),IF(E33=4,VLOOKUP(RAND(),'Rating Probabilities'!$B$26:$C$29,2,TRUE),0)))))</f>
        <v>0</v>
      </c>
      <c r="H33" s="6">
        <f t="shared" si="2"/>
        <v>0</v>
      </c>
      <c r="I33" s="6">
        <f ca="1">IF(F33=0,0,IF(AND('2012-2013'!E32=1,'2012-2013'!G32=0),'Salary and Rating'!F33,1*(E33&amp;F33)))</f>
        <v>0</v>
      </c>
      <c r="J33" s="6">
        <f ca="1">IF(G33=0,0,IF(AND('2013-2014'!E32=1,'2013-2014'!G32=0),'Salary and Rating'!G33,1*(I33&amp;G33)))</f>
        <v>0</v>
      </c>
      <c r="K33" s="6">
        <f>VLOOKUP(H33,'Category Tables'!$A$4:$B$88,2,FALSE)</f>
        <v>0</v>
      </c>
      <c r="L33" s="6">
        <f ca="1">VLOOKUP(I33,'Category Tables'!$A$4:$B$88,2,FALSE)</f>
        <v>0</v>
      </c>
      <c r="M33" s="6">
        <f ca="1">VLOOKUP(J33,'Category Tables'!$A$4:$B$88,2,FALSE)</f>
        <v>0</v>
      </c>
    </row>
    <row r="34" spans="1:13" x14ac:dyDescent="0.25">
      <c r="A34" s="6">
        <v>0</v>
      </c>
      <c r="B34" s="6">
        <v>0</v>
      </c>
      <c r="C34" s="14">
        <v>0</v>
      </c>
      <c r="D34" s="6">
        <v>0</v>
      </c>
      <c r="E34" s="6">
        <v>0</v>
      </c>
      <c r="F34" s="6">
        <f ca="1">IF(AND('2012-2013'!E33=1,'2012-2013'!G33=0),VLOOKUP(RAND(),'Rating Probabilities'!$B$26:$C$29,2,TRUE),IF(E34=1,VLOOKUP(RAND(),'Rating Probabilities'!$B$5:$C$8,2,TRUE),IF(E34=2,VLOOKUP(RAND(),'Rating Probabilities'!$B$12:$C$15,2,TRUE),IF(E34=3,VLOOKUP(RAND(),'Rating Probabilities'!$B$19:$C$22,2,TRUE),IF(E34=4,VLOOKUP(RAND(),'Rating Probabilities'!$B$26:$C$29,2,TRUE),0)))))</f>
        <v>0</v>
      </c>
      <c r="G34" s="6">
        <f ca="1">IF(AND('2013-2014'!E33=1,'2013-2014'!G33=0),VLOOKUP(RAND(),'Rating Probabilities'!$B$26:$C$29,2,TRUE),IF(E34=1,VLOOKUP(RAND(),'Rating Probabilities'!$B$5:$C$8,2,TRUE),IF(E34=2,VLOOKUP(RAND(),'Rating Probabilities'!$B$12:$C$15,2,TRUE),IF(E34=3,VLOOKUP(RAND(),'Rating Probabilities'!$B$19:$C$22,2,TRUE),IF(E34=4,VLOOKUP(RAND(),'Rating Probabilities'!$B$26:$C$29,2,TRUE),0)))))</f>
        <v>0</v>
      </c>
      <c r="H34" s="6">
        <f t="shared" si="2"/>
        <v>0</v>
      </c>
      <c r="I34" s="6">
        <f ca="1">IF(F34=0,0,IF(AND('2012-2013'!E33=1,'2012-2013'!G33=0),'Salary and Rating'!F34,1*(E34&amp;F34)))</f>
        <v>0</v>
      </c>
      <c r="J34" s="6">
        <f ca="1">IF(G34=0,0,IF(AND('2013-2014'!E33=1,'2013-2014'!G33=0),'Salary and Rating'!G34,1*(I34&amp;G34)))</f>
        <v>0</v>
      </c>
      <c r="K34" s="6">
        <f>VLOOKUP(H34,'Category Tables'!$A$4:$B$88,2,FALSE)</f>
        <v>0</v>
      </c>
      <c r="L34" s="6">
        <f ca="1">VLOOKUP(I34,'Category Tables'!$A$4:$B$88,2,FALSE)</f>
        <v>0</v>
      </c>
      <c r="M34" s="6">
        <f ca="1">VLOOKUP(J34,'Category Tables'!$A$4:$B$88,2,FALSE)</f>
        <v>0</v>
      </c>
    </row>
    <row r="35" spans="1:13" x14ac:dyDescent="0.25">
      <c r="A35" s="6">
        <v>0</v>
      </c>
      <c r="B35" s="6">
        <v>0</v>
      </c>
      <c r="C35" s="14">
        <v>0</v>
      </c>
      <c r="D35" s="6">
        <v>0</v>
      </c>
      <c r="E35" s="6">
        <v>0</v>
      </c>
      <c r="F35" s="6">
        <f ca="1">IF(AND('2012-2013'!E34=1,'2012-2013'!G34=0),VLOOKUP(RAND(),'Rating Probabilities'!$B$26:$C$29,2,TRUE),IF(E35=1,VLOOKUP(RAND(),'Rating Probabilities'!$B$5:$C$8,2,TRUE),IF(E35=2,VLOOKUP(RAND(),'Rating Probabilities'!$B$12:$C$15,2,TRUE),IF(E35=3,VLOOKUP(RAND(),'Rating Probabilities'!$B$19:$C$22,2,TRUE),IF(E35=4,VLOOKUP(RAND(),'Rating Probabilities'!$B$26:$C$29,2,TRUE),0)))))</f>
        <v>0</v>
      </c>
      <c r="G35" s="6">
        <f ca="1">IF(AND('2013-2014'!E34=1,'2013-2014'!G34=0),VLOOKUP(RAND(),'Rating Probabilities'!$B$26:$C$29,2,TRUE),IF(E35=1,VLOOKUP(RAND(),'Rating Probabilities'!$B$5:$C$8,2,TRUE),IF(E35=2,VLOOKUP(RAND(),'Rating Probabilities'!$B$12:$C$15,2,TRUE),IF(E35=3,VLOOKUP(RAND(),'Rating Probabilities'!$B$19:$C$22,2,TRUE),IF(E35=4,VLOOKUP(RAND(),'Rating Probabilities'!$B$26:$C$29,2,TRUE),0)))))</f>
        <v>0</v>
      </c>
      <c r="H35" s="6">
        <f t="shared" si="2"/>
        <v>0</v>
      </c>
      <c r="I35" s="6">
        <f ca="1">IF(F35=0,0,IF(AND('2012-2013'!E34=1,'2012-2013'!G34=0),'Salary and Rating'!F35,1*(E35&amp;F35)))</f>
        <v>0</v>
      </c>
      <c r="J35" s="6">
        <f ca="1">IF(G35=0,0,IF(AND('2013-2014'!E34=1,'2013-2014'!G34=0),'Salary and Rating'!G35,1*(I35&amp;G35)))</f>
        <v>0</v>
      </c>
      <c r="K35" s="6">
        <f>VLOOKUP(H35,'Category Tables'!$A$4:$B$88,2,FALSE)</f>
        <v>0</v>
      </c>
      <c r="L35" s="6">
        <f ca="1">VLOOKUP(I35,'Category Tables'!$A$4:$B$88,2,FALSE)</f>
        <v>0</v>
      </c>
      <c r="M35" s="6">
        <f ca="1">VLOOKUP(J35,'Category Tables'!$A$4:$B$88,2,FALSE)</f>
        <v>0</v>
      </c>
    </row>
    <row r="36" spans="1:13" x14ac:dyDescent="0.25">
      <c r="A36" s="6">
        <v>0</v>
      </c>
      <c r="B36" s="6">
        <v>0</v>
      </c>
      <c r="C36" s="14">
        <v>0</v>
      </c>
      <c r="D36" s="6">
        <v>0</v>
      </c>
      <c r="E36" s="6">
        <v>0</v>
      </c>
      <c r="F36" s="6">
        <f ca="1">IF(AND('2012-2013'!E35=1,'2012-2013'!G35=0),VLOOKUP(RAND(),'Rating Probabilities'!$B$26:$C$29,2,TRUE),IF(E36=1,VLOOKUP(RAND(),'Rating Probabilities'!$B$5:$C$8,2,TRUE),IF(E36=2,VLOOKUP(RAND(),'Rating Probabilities'!$B$12:$C$15,2,TRUE),IF(E36=3,VLOOKUP(RAND(),'Rating Probabilities'!$B$19:$C$22,2,TRUE),IF(E36=4,VLOOKUP(RAND(),'Rating Probabilities'!$B$26:$C$29,2,TRUE),0)))))</f>
        <v>0</v>
      </c>
      <c r="G36" s="6">
        <f ca="1">IF(AND('2013-2014'!E35=1,'2013-2014'!G35=0),VLOOKUP(RAND(),'Rating Probabilities'!$B$26:$C$29,2,TRUE),IF(E36=1,VLOOKUP(RAND(),'Rating Probabilities'!$B$5:$C$8,2,TRUE),IF(E36=2,VLOOKUP(RAND(),'Rating Probabilities'!$B$12:$C$15,2,TRUE),IF(E36=3,VLOOKUP(RAND(),'Rating Probabilities'!$B$19:$C$22,2,TRUE),IF(E36=4,VLOOKUP(RAND(),'Rating Probabilities'!$B$26:$C$29,2,TRUE),0)))))</f>
        <v>0</v>
      </c>
      <c r="H36" s="6">
        <f t="shared" si="2"/>
        <v>0</v>
      </c>
      <c r="I36" s="6">
        <f ca="1">IF(F36=0,0,IF(AND('2012-2013'!E35=1,'2012-2013'!G35=0),'Salary and Rating'!F36,1*(E36&amp;F36)))</f>
        <v>0</v>
      </c>
      <c r="J36" s="6">
        <f ca="1">IF(G36=0,0,IF(AND('2013-2014'!E35=1,'2013-2014'!G35=0),'Salary and Rating'!G36,1*(I36&amp;G36)))</f>
        <v>0</v>
      </c>
      <c r="K36" s="6">
        <f>VLOOKUP(H36,'Category Tables'!$A$4:$B$88,2,FALSE)</f>
        <v>0</v>
      </c>
      <c r="L36" s="6">
        <f ca="1">VLOOKUP(I36,'Category Tables'!$A$4:$B$88,2,FALSE)</f>
        <v>0</v>
      </c>
      <c r="M36" s="6">
        <f ca="1">VLOOKUP(J36,'Category Tables'!$A$4:$B$88,2,FALSE)</f>
        <v>0</v>
      </c>
    </row>
    <row r="37" spans="1:13" x14ac:dyDescent="0.25">
      <c r="A37" s="6">
        <v>0</v>
      </c>
      <c r="B37" s="6">
        <v>0</v>
      </c>
      <c r="C37" s="14">
        <v>0</v>
      </c>
      <c r="D37" s="6">
        <v>0</v>
      </c>
      <c r="E37" s="6">
        <v>0</v>
      </c>
      <c r="F37" s="6">
        <f ca="1">IF(AND('2012-2013'!E36=1,'2012-2013'!G36=0),VLOOKUP(RAND(),'Rating Probabilities'!$B$26:$C$29,2,TRUE),IF(E37=1,VLOOKUP(RAND(),'Rating Probabilities'!$B$5:$C$8,2,TRUE),IF(E37=2,VLOOKUP(RAND(),'Rating Probabilities'!$B$12:$C$15,2,TRUE),IF(E37=3,VLOOKUP(RAND(),'Rating Probabilities'!$B$19:$C$22,2,TRUE),IF(E37=4,VLOOKUP(RAND(),'Rating Probabilities'!$B$26:$C$29,2,TRUE),0)))))</f>
        <v>0</v>
      </c>
      <c r="G37" s="6">
        <f ca="1">IF(AND('2013-2014'!E36=1,'2013-2014'!G36=0),VLOOKUP(RAND(),'Rating Probabilities'!$B$26:$C$29,2,TRUE),IF(E37=1,VLOOKUP(RAND(),'Rating Probabilities'!$B$5:$C$8,2,TRUE),IF(E37=2,VLOOKUP(RAND(),'Rating Probabilities'!$B$12:$C$15,2,TRUE),IF(E37=3,VLOOKUP(RAND(),'Rating Probabilities'!$B$19:$C$22,2,TRUE),IF(E37=4,VLOOKUP(RAND(),'Rating Probabilities'!$B$26:$C$29,2,TRUE),0)))))</f>
        <v>0</v>
      </c>
      <c r="H37" s="6">
        <f t="shared" si="2"/>
        <v>0</v>
      </c>
      <c r="I37" s="6">
        <f ca="1">IF(F37=0,0,IF(AND('2012-2013'!E36=1,'2012-2013'!G36=0),'Salary and Rating'!F37,1*(E37&amp;F37)))</f>
        <v>0</v>
      </c>
      <c r="J37" s="6">
        <f ca="1">IF(G37=0,0,IF(AND('2013-2014'!E36=1,'2013-2014'!G36=0),'Salary and Rating'!G37,1*(I37&amp;G37)))</f>
        <v>0</v>
      </c>
      <c r="K37" s="6">
        <f>VLOOKUP(H37,'Category Tables'!$A$4:$B$88,2,FALSE)</f>
        <v>0</v>
      </c>
      <c r="L37" s="6">
        <f ca="1">VLOOKUP(I37,'Category Tables'!$A$4:$B$88,2,FALSE)</f>
        <v>0</v>
      </c>
      <c r="M37" s="6">
        <f ca="1">VLOOKUP(J37,'Category Tables'!$A$4:$B$88,2,FALSE)</f>
        <v>0</v>
      </c>
    </row>
    <row r="38" spans="1:13" x14ac:dyDescent="0.25">
      <c r="A38" s="6">
        <v>0</v>
      </c>
      <c r="B38" s="6">
        <v>0</v>
      </c>
      <c r="C38" s="14">
        <v>0</v>
      </c>
      <c r="D38" s="6">
        <v>0</v>
      </c>
      <c r="E38" s="6">
        <v>0</v>
      </c>
      <c r="F38" s="6">
        <f ca="1">IF(AND('2012-2013'!E37=1,'2012-2013'!G37=0),VLOOKUP(RAND(),'Rating Probabilities'!$B$26:$C$29,2,TRUE),IF(E38=1,VLOOKUP(RAND(),'Rating Probabilities'!$B$5:$C$8,2,TRUE),IF(E38=2,VLOOKUP(RAND(),'Rating Probabilities'!$B$12:$C$15,2,TRUE),IF(E38=3,VLOOKUP(RAND(),'Rating Probabilities'!$B$19:$C$22,2,TRUE),IF(E38=4,VLOOKUP(RAND(),'Rating Probabilities'!$B$26:$C$29,2,TRUE),0)))))</f>
        <v>0</v>
      </c>
      <c r="G38" s="6">
        <f ca="1">IF(AND('2013-2014'!E37=1,'2013-2014'!G37=0),VLOOKUP(RAND(),'Rating Probabilities'!$B$26:$C$29,2,TRUE),IF(E38=1,VLOOKUP(RAND(),'Rating Probabilities'!$B$5:$C$8,2,TRUE),IF(E38=2,VLOOKUP(RAND(),'Rating Probabilities'!$B$12:$C$15,2,TRUE),IF(E38=3,VLOOKUP(RAND(),'Rating Probabilities'!$B$19:$C$22,2,TRUE),IF(E38=4,VLOOKUP(RAND(),'Rating Probabilities'!$B$26:$C$29,2,TRUE),0)))))</f>
        <v>0</v>
      </c>
      <c r="H38" s="6">
        <f t="shared" si="2"/>
        <v>0</v>
      </c>
      <c r="I38" s="6">
        <f ca="1">IF(F38=0,0,IF(AND('2012-2013'!E37=1,'2012-2013'!G37=0),'Salary and Rating'!F38,1*(E38&amp;F38)))</f>
        <v>0</v>
      </c>
      <c r="J38" s="6">
        <f ca="1">IF(G38=0,0,IF(AND('2013-2014'!E37=1,'2013-2014'!G37=0),'Salary and Rating'!G38,1*(I38&amp;G38)))</f>
        <v>0</v>
      </c>
      <c r="K38" s="6">
        <f>VLOOKUP(H38,'Category Tables'!$A$4:$B$88,2,FALSE)</f>
        <v>0</v>
      </c>
      <c r="L38" s="6">
        <f ca="1">VLOOKUP(I38,'Category Tables'!$A$4:$B$88,2,FALSE)</f>
        <v>0</v>
      </c>
      <c r="M38" s="6">
        <f ca="1">VLOOKUP(J38,'Category Tables'!$A$4:$B$88,2,FALSE)</f>
        <v>0</v>
      </c>
    </row>
    <row r="39" spans="1:13" x14ac:dyDescent="0.25">
      <c r="A39" s="6">
        <v>0</v>
      </c>
      <c r="B39" s="6">
        <v>0</v>
      </c>
      <c r="C39" s="14">
        <v>0</v>
      </c>
      <c r="D39" s="6">
        <v>0</v>
      </c>
      <c r="E39" s="6">
        <v>0</v>
      </c>
      <c r="F39" s="6">
        <f ca="1">IF(AND('2012-2013'!E38=1,'2012-2013'!G38=0),VLOOKUP(RAND(),'Rating Probabilities'!$B$26:$C$29,2,TRUE),IF(E39=1,VLOOKUP(RAND(),'Rating Probabilities'!$B$5:$C$8,2,TRUE),IF(E39=2,VLOOKUP(RAND(),'Rating Probabilities'!$B$12:$C$15,2,TRUE),IF(E39=3,VLOOKUP(RAND(),'Rating Probabilities'!$B$19:$C$22,2,TRUE),IF(E39=4,VLOOKUP(RAND(),'Rating Probabilities'!$B$26:$C$29,2,TRUE),0)))))</f>
        <v>0</v>
      </c>
      <c r="G39" s="6">
        <f ca="1">IF(AND('2013-2014'!E38=1,'2013-2014'!G38=0),VLOOKUP(RAND(),'Rating Probabilities'!$B$26:$C$29,2,TRUE),IF(E39=1,VLOOKUP(RAND(),'Rating Probabilities'!$B$5:$C$8,2,TRUE),IF(E39=2,VLOOKUP(RAND(),'Rating Probabilities'!$B$12:$C$15,2,TRUE),IF(E39=3,VLOOKUP(RAND(),'Rating Probabilities'!$B$19:$C$22,2,TRUE),IF(E39=4,VLOOKUP(RAND(),'Rating Probabilities'!$B$26:$C$29,2,TRUE),0)))))</f>
        <v>0</v>
      </c>
      <c r="H39" s="6">
        <f t="shared" si="2"/>
        <v>0</v>
      </c>
      <c r="I39" s="6">
        <f ca="1">IF(F39=0,0,IF(AND('2012-2013'!E38=1,'2012-2013'!G38=0),'Salary and Rating'!F39,1*(E39&amp;F39)))</f>
        <v>0</v>
      </c>
      <c r="J39" s="6">
        <f ca="1">IF(G39=0,0,IF(AND('2013-2014'!E38=1,'2013-2014'!G38=0),'Salary and Rating'!G39,1*(I39&amp;G39)))</f>
        <v>0</v>
      </c>
      <c r="K39" s="6">
        <f>VLOOKUP(H39,'Category Tables'!$A$4:$B$88,2,FALSE)</f>
        <v>0</v>
      </c>
      <c r="L39" s="6">
        <f ca="1">VLOOKUP(I39,'Category Tables'!$A$4:$B$88,2,FALSE)</f>
        <v>0</v>
      </c>
      <c r="M39" s="6">
        <f ca="1">VLOOKUP(J39,'Category Tables'!$A$4:$B$88,2,FALSE)</f>
        <v>0</v>
      </c>
    </row>
    <row r="40" spans="1:13" x14ac:dyDescent="0.25">
      <c r="A40" s="6">
        <v>0</v>
      </c>
      <c r="B40" s="6">
        <v>0</v>
      </c>
      <c r="C40" s="14">
        <v>0</v>
      </c>
      <c r="D40" s="6">
        <v>0</v>
      </c>
      <c r="E40" s="6">
        <v>0</v>
      </c>
      <c r="F40" s="6">
        <f ca="1">IF(AND('2012-2013'!E39=1,'2012-2013'!G39=0),VLOOKUP(RAND(),'Rating Probabilities'!$B$26:$C$29,2,TRUE),IF(E40=1,VLOOKUP(RAND(),'Rating Probabilities'!$B$5:$C$8,2,TRUE),IF(E40=2,VLOOKUP(RAND(),'Rating Probabilities'!$B$12:$C$15,2,TRUE),IF(E40=3,VLOOKUP(RAND(),'Rating Probabilities'!$B$19:$C$22,2,TRUE),IF(E40=4,VLOOKUP(RAND(),'Rating Probabilities'!$B$26:$C$29,2,TRUE),0)))))</f>
        <v>0</v>
      </c>
      <c r="G40" s="6">
        <f ca="1">IF(AND('2013-2014'!E39=1,'2013-2014'!G39=0),VLOOKUP(RAND(),'Rating Probabilities'!$B$26:$C$29,2,TRUE),IF(E40=1,VLOOKUP(RAND(),'Rating Probabilities'!$B$5:$C$8,2,TRUE),IF(E40=2,VLOOKUP(RAND(),'Rating Probabilities'!$B$12:$C$15,2,TRUE),IF(E40=3,VLOOKUP(RAND(),'Rating Probabilities'!$B$19:$C$22,2,TRUE),IF(E40=4,VLOOKUP(RAND(),'Rating Probabilities'!$B$26:$C$29,2,TRUE),0)))))</f>
        <v>0</v>
      </c>
      <c r="H40" s="6">
        <f t="shared" si="2"/>
        <v>0</v>
      </c>
      <c r="I40" s="6">
        <f ca="1">IF(F40=0,0,IF(AND('2012-2013'!E39=1,'2012-2013'!G39=0),'Salary and Rating'!F40,1*(E40&amp;F40)))</f>
        <v>0</v>
      </c>
      <c r="J40" s="6">
        <f ca="1">IF(G40=0,0,IF(AND('2013-2014'!E39=1,'2013-2014'!G39=0),'Salary and Rating'!G40,1*(I40&amp;G40)))</f>
        <v>0</v>
      </c>
      <c r="K40" s="6">
        <f>VLOOKUP(H40,'Category Tables'!$A$4:$B$88,2,FALSE)</f>
        <v>0</v>
      </c>
      <c r="L40" s="6">
        <f ca="1">VLOOKUP(I40,'Category Tables'!$A$4:$B$88,2,FALSE)</f>
        <v>0</v>
      </c>
      <c r="M40" s="6">
        <f ca="1">VLOOKUP(J40,'Category Tables'!$A$4:$B$88,2,FALSE)</f>
        <v>0</v>
      </c>
    </row>
    <row r="41" spans="1:13" x14ac:dyDescent="0.25">
      <c r="A41" s="6">
        <v>0</v>
      </c>
      <c r="B41" s="6">
        <v>0</v>
      </c>
      <c r="C41" s="14">
        <v>0</v>
      </c>
      <c r="D41" s="6">
        <v>0</v>
      </c>
      <c r="E41" s="6">
        <v>0</v>
      </c>
      <c r="F41" s="6">
        <f ca="1">IF(AND('2012-2013'!E40=1,'2012-2013'!G40=0),VLOOKUP(RAND(),'Rating Probabilities'!$B$26:$C$29,2,TRUE),IF(E41=1,VLOOKUP(RAND(),'Rating Probabilities'!$B$5:$C$8,2,TRUE),IF(E41=2,VLOOKUP(RAND(),'Rating Probabilities'!$B$12:$C$15,2,TRUE),IF(E41=3,VLOOKUP(RAND(),'Rating Probabilities'!$B$19:$C$22,2,TRUE),IF(E41=4,VLOOKUP(RAND(),'Rating Probabilities'!$B$26:$C$29,2,TRUE),0)))))</f>
        <v>0</v>
      </c>
      <c r="G41" s="6">
        <f ca="1">IF(AND('2013-2014'!E40=1,'2013-2014'!G40=0),VLOOKUP(RAND(),'Rating Probabilities'!$B$26:$C$29,2,TRUE),IF(E41=1,VLOOKUP(RAND(),'Rating Probabilities'!$B$5:$C$8,2,TRUE),IF(E41=2,VLOOKUP(RAND(),'Rating Probabilities'!$B$12:$C$15,2,TRUE),IF(E41=3,VLOOKUP(RAND(),'Rating Probabilities'!$B$19:$C$22,2,TRUE),IF(E41=4,VLOOKUP(RAND(),'Rating Probabilities'!$B$26:$C$29,2,TRUE),0)))))</f>
        <v>0</v>
      </c>
      <c r="H41" s="6">
        <f t="shared" si="2"/>
        <v>0</v>
      </c>
      <c r="I41" s="6">
        <f ca="1">IF(F41=0,0,IF(AND('2012-2013'!E40=1,'2012-2013'!G40=0),'Salary and Rating'!F41,1*(E41&amp;F41)))</f>
        <v>0</v>
      </c>
      <c r="J41" s="6">
        <f ca="1">IF(G41=0,0,IF(AND('2013-2014'!E40=1,'2013-2014'!G40=0),'Salary and Rating'!G41,1*(I41&amp;G41)))</f>
        <v>0</v>
      </c>
      <c r="K41" s="6">
        <f>VLOOKUP(H41,'Category Tables'!$A$4:$B$88,2,FALSE)</f>
        <v>0</v>
      </c>
      <c r="L41" s="6">
        <f ca="1">VLOOKUP(I41,'Category Tables'!$A$4:$B$88,2,FALSE)</f>
        <v>0</v>
      </c>
      <c r="M41" s="6">
        <f ca="1">VLOOKUP(J41,'Category Tables'!$A$4:$B$88,2,FALSE)</f>
        <v>0</v>
      </c>
    </row>
    <row r="42" spans="1:13" x14ac:dyDescent="0.25">
      <c r="A42" s="6">
        <v>0</v>
      </c>
      <c r="B42" s="6">
        <v>0</v>
      </c>
      <c r="C42" s="14">
        <v>0</v>
      </c>
      <c r="D42" s="6">
        <v>0</v>
      </c>
      <c r="E42" s="6">
        <v>0</v>
      </c>
      <c r="F42" s="6">
        <f ca="1">IF(AND('2012-2013'!E41=1,'2012-2013'!G41=0),VLOOKUP(RAND(),'Rating Probabilities'!$B$26:$C$29,2,TRUE),IF(E42=1,VLOOKUP(RAND(),'Rating Probabilities'!$B$5:$C$8,2,TRUE),IF(E42=2,VLOOKUP(RAND(),'Rating Probabilities'!$B$12:$C$15,2,TRUE),IF(E42=3,VLOOKUP(RAND(),'Rating Probabilities'!$B$19:$C$22,2,TRUE),IF(E42=4,VLOOKUP(RAND(),'Rating Probabilities'!$B$26:$C$29,2,TRUE),0)))))</f>
        <v>0</v>
      </c>
      <c r="G42" s="6">
        <f ca="1">IF(AND('2013-2014'!E41=1,'2013-2014'!G41=0),VLOOKUP(RAND(),'Rating Probabilities'!$B$26:$C$29,2,TRUE),IF(E42=1,VLOOKUP(RAND(),'Rating Probabilities'!$B$5:$C$8,2,TRUE),IF(E42=2,VLOOKUP(RAND(),'Rating Probabilities'!$B$12:$C$15,2,TRUE),IF(E42=3,VLOOKUP(RAND(),'Rating Probabilities'!$B$19:$C$22,2,TRUE),IF(E42=4,VLOOKUP(RAND(),'Rating Probabilities'!$B$26:$C$29,2,TRUE),0)))))</f>
        <v>0</v>
      </c>
      <c r="H42" s="6">
        <f t="shared" si="2"/>
        <v>0</v>
      </c>
      <c r="I42" s="6">
        <f ca="1">IF(F42=0,0,IF(AND('2012-2013'!E41=1,'2012-2013'!G41=0),'Salary and Rating'!F42,1*(E42&amp;F42)))</f>
        <v>0</v>
      </c>
      <c r="J42" s="6">
        <f ca="1">IF(G42=0,0,IF(AND('2013-2014'!E41=1,'2013-2014'!G41=0),'Salary and Rating'!G42,1*(I42&amp;G42)))</f>
        <v>0</v>
      </c>
      <c r="K42" s="6">
        <f>VLOOKUP(H42,'Category Tables'!$A$4:$B$88,2,FALSE)</f>
        <v>0</v>
      </c>
      <c r="L42" s="6">
        <f ca="1">VLOOKUP(I42,'Category Tables'!$A$4:$B$88,2,FALSE)</f>
        <v>0</v>
      </c>
      <c r="M42" s="6">
        <f ca="1">VLOOKUP(J42,'Category Tables'!$A$4:$B$88,2,FALSE)</f>
        <v>0</v>
      </c>
    </row>
    <row r="43" spans="1:13" x14ac:dyDescent="0.25">
      <c r="A43" s="6">
        <v>0</v>
      </c>
      <c r="B43" s="6">
        <v>0</v>
      </c>
      <c r="C43" s="14">
        <v>0</v>
      </c>
      <c r="D43" s="6">
        <v>0</v>
      </c>
      <c r="E43" s="6">
        <v>0</v>
      </c>
      <c r="F43" s="6">
        <f ca="1">IF(AND('2012-2013'!E42=1,'2012-2013'!G42=0),VLOOKUP(RAND(),'Rating Probabilities'!$B$26:$C$29,2,TRUE),IF(E43=1,VLOOKUP(RAND(),'Rating Probabilities'!$B$5:$C$8,2,TRUE),IF(E43=2,VLOOKUP(RAND(),'Rating Probabilities'!$B$12:$C$15,2,TRUE),IF(E43=3,VLOOKUP(RAND(),'Rating Probabilities'!$B$19:$C$22,2,TRUE),IF(E43=4,VLOOKUP(RAND(),'Rating Probabilities'!$B$26:$C$29,2,TRUE),0)))))</f>
        <v>0</v>
      </c>
      <c r="G43" s="6">
        <f ca="1">IF(AND('2013-2014'!E42=1,'2013-2014'!G42=0),VLOOKUP(RAND(),'Rating Probabilities'!$B$26:$C$29,2,TRUE),IF(E43=1,VLOOKUP(RAND(),'Rating Probabilities'!$B$5:$C$8,2,TRUE),IF(E43=2,VLOOKUP(RAND(),'Rating Probabilities'!$B$12:$C$15,2,TRUE),IF(E43=3,VLOOKUP(RAND(),'Rating Probabilities'!$B$19:$C$22,2,TRUE),IF(E43=4,VLOOKUP(RAND(),'Rating Probabilities'!$B$26:$C$29,2,TRUE),0)))))</f>
        <v>0</v>
      </c>
      <c r="H43" s="6">
        <f t="shared" si="2"/>
        <v>0</v>
      </c>
      <c r="I43" s="6">
        <f ca="1">IF(F43=0,0,IF(AND('2012-2013'!E42=1,'2012-2013'!G42=0),'Salary and Rating'!F43,1*(E43&amp;F43)))</f>
        <v>0</v>
      </c>
      <c r="J43" s="6">
        <f ca="1">IF(G43=0,0,IF(AND('2013-2014'!E42=1,'2013-2014'!G42=0),'Salary and Rating'!G43,1*(I43&amp;G43)))</f>
        <v>0</v>
      </c>
      <c r="K43" s="6">
        <f>VLOOKUP(H43,'Category Tables'!$A$4:$B$88,2,FALSE)</f>
        <v>0</v>
      </c>
      <c r="L43" s="6">
        <f ca="1">VLOOKUP(I43,'Category Tables'!$A$4:$B$88,2,FALSE)</f>
        <v>0</v>
      </c>
      <c r="M43" s="6">
        <f ca="1">VLOOKUP(J43,'Category Tables'!$A$4:$B$88,2,FALSE)</f>
        <v>0</v>
      </c>
    </row>
    <row r="44" spans="1:13" x14ac:dyDescent="0.25">
      <c r="A44" s="6">
        <v>0</v>
      </c>
      <c r="B44" s="6">
        <v>0</v>
      </c>
      <c r="C44" s="14">
        <v>0</v>
      </c>
      <c r="D44" s="6">
        <v>0</v>
      </c>
      <c r="E44" s="6">
        <v>0</v>
      </c>
      <c r="F44" s="6">
        <f ca="1">IF(AND('2012-2013'!E43=1,'2012-2013'!G43=0),VLOOKUP(RAND(),'Rating Probabilities'!$B$26:$C$29,2,TRUE),IF(E44=1,VLOOKUP(RAND(),'Rating Probabilities'!$B$5:$C$8,2,TRUE),IF(E44=2,VLOOKUP(RAND(),'Rating Probabilities'!$B$12:$C$15,2,TRUE),IF(E44=3,VLOOKUP(RAND(),'Rating Probabilities'!$B$19:$C$22,2,TRUE),IF(E44=4,VLOOKUP(RAND(),'Rating Probabilities'!$B$26:$C$29,2,TRUE),0)))))</f>
        <v>0</v>
      </c>
      <c r="G44" s="6">
        <f ca="1">IF(AND('2013-2014'!E43=1,'2013-2014'!G43=0),VLOOKUP(RAND(),'Rating Probabilities'!$B$26:$C$29,2,TRUE),IF(E44=1,VLOOKUP(RAND(),'Rating Probabilities'!$B$5:$C$8,2,TRUE),IF(E44=2,VLOOKUP(RAND(),'Rating Probabilities'!$B$12:$C$15,2,TRUE),IF(E44=3,VLOOKUP(RAND(),'Rating Probabilities'!$B$19:$C$22,2,TRUE),IF(E44=4,VLOOKUP(RAND(),'Rating Probabilities'!$B$26:$C$29,2,TRUE),0)))))</f>
        <v>0</v>
      </c>
      <c r="H44" s="6">
        <f t="shared" si="2"/>
        <v>0</v>
      </c>
      <c r="I44" s="6">
        <f ca="1">IF(F44=0,0,IF(AND('2012-2013'!E43=1,'2012-2013'!G43=0),'Salary and Rating'!F44,1*(E44&amp;F44)))</f>
        <v>0</v>
      </c>
      <c r="J44" s="6">
        <f ca="1">IF(G44=0,0,IF(AND('2013-2014'!E43=1,'2013-2014'!G43=0),'Salary and Rating'!G44,1*(I44&amp;G44)))</f>
        <v>0</v>
      </c>
      <c r="K44" s="6">
        <f>VLOOKUP(H44,'Category Tables'!$A$4:$B$88,2,FALSE)</f>
        <v>0</v>
      </c>
      <c r="L44" s="6">
        <f ca="1">VLOOKUP(I44,'Category Tables'!$A$4:$B$88,2,FALSE)</f>
        <v>0</v>
      </c>
      <c r="M44" s="6">
        <f ca="1">VLOOKUP(J44,'Category Tables'!$A$4:$B$88,2,FALSE)</f>
        <v>0</v>
      </c>
    </row>
    <row r="45" spans="1:13" x14ac:dyDescent="0.25">
      <c r="A45" s="6">
        <v>0</v>
      </c>
      <c r="B45" s="6">
        <v>0</v>
      </c>
      <c r="C45" s="14">
        <v>0</v>
      </c>
      <c r="D45" s="6">
        <v>0</v>
      </c>
      <c r="E45" s="6">
        <v>0</v>
      </c>
      <c r="F45" s="6">
        <f ca="1">IF(AND('2012-2013'!E44=1,'2012-2013'!G44=0),VLOOKUP(RAND(),'Rating Probabilities'!$B$26:$C$29,2,TRUE),IF(E45=1,VLOOKUP(RAND(),'Rating Probabilities'!$B$5:$C$8,2,TRUE),IF(E45=2,VLOOKUP(RAND(),'Rating Probabilities'!$B$12:$C$15,2,TRUE),IF(E45=3,VLOOKUP(RAND(),'Rating Probabilities'!$B$19:$C$22,2,TRUE),IF(E45=4,VLOOKUP(RAND(),'Rating Probabilities'!$B$26:$C$29,2,TRUE),0)))))</f>
        <v>0</v>
      </c>
      <c r="G45" s="6">
        <f ca="1">IF(AND('2013-2014'!E44=1,'2013-2014'!G44=0),VLOOKUP(RAND(),'Rating Probabilities'!$B$26:$C$29,2,TRUE),IF(E45=1,VLOOKUP(RAND(),'Rating Probabilities'!$B$5:$C$8,2,TRUE),IF(E45=2,VLOOKUP(RAND(),'Rating Probabilities'!$B$12:$C$15,2,TRUE),IF(E45=3,VLOOKUP(RAND(),'Rating Probabilities'!$B$19:$C$22,2,TRUE),IF(E45=4,VLOOKUP(RAND(),'Rating Probabilities'!$B$26:$C$29,2,TRUE),0)))))</f>
        <v>0</v>
      </c>
      <c r="H45" s="6">
        <f t="shared" si="2"/>
        <v>0</v>
      </c>
      <c r="I45" s="6">
        <f ca="1">IF(F45=0,0,IF(AND('2012-2013'!E44=1,'2012-2013'!G44=0),'Salary and Rating'!F45,1*(E45&amp;F45)))</f>
        <v>0</v>
      </c>
      <c r="J45" s="6">
        <f ca="1">IF(G45=0,0,IF(AND('2013-2014'!E44=1,'2013-2014'!G44=0),'Salary and Rating'!G45,1*(I45&amp;G45)))</f>
        <v>0</v>
      </c>
      <c r="K45" s="6">
        <f>VLOOKUP(H45,'Category Tables'!$A$4:$B$88,2,FALSE)</f>
        <v>0</v>
      </c>
      <c r="L45" s="6">
        <f ca="1">VLOOKUP(I45,'Category Tables'!$A$4:$B$88,2,FALSE)</f>
        <v>0</v>
      </c>
      <c r="M45" s="6">
        <f ca="1">VLOOKUP(J45,'Category Tables'!$A$4:$B$88,2,FALSE)</f>
        <v>0</v>
      </c>
    </row>
    <row r="46" spans="1:13" x14ac:dyDescent="0.25">
      <c r="A46" s="6">
        <v>0</v>
      </c>
      <c r="B46" s="6">
        <v>0</v>
      </c>
      <c r="C46" s="14">
        <v>0</v>
      </c>
      <c r="D46" s="6">
        <v>0</v>
      </c>
      <c r="E46" s="6">
        <v>0</v>
      </c>
      <c r="F46" s="6">
        <f ca="1">IF(AND('2012-2013'!E45=1,'2012-2013'!G45=0),VLOOKUP(RAND(),'Rating Probabilities'!$B$26:$C$29,2,TRUE),IF(E46=1,VLOOKUP(RAND(),'Rating Probabilities'!$B$5:$C$8,2,TRUE),IF(E46=2,VLOOKUP(RAND(),'Rating Probabilities'!$B$12:$C$15,2,TRUE),IF(E46=3,VLOOKUP(RAND(),'Rating Probabilities'!$B$19:$C$22,2,TRUE),IF(E46=4,VLOOKUP(RAND(),'Rating Probabilities'!$B$26:$C$29,2,TRUE),0)))))</f>
        <v>0</v>
      </c>
      <c r="G46" s="6">
        <f ca="1">IF(AND('2013-2014'!E45=1,'2013-2014'!G45=0),VLOOKUP(RAND(),'Rating Probabilities'!$B$26:$C$29,2,TRUE),IF(E46=1,VLOOKUP(RAND(),'Rating Probabilities'!$B$5:$C$8,2,TRUE),IF(E46=2,VLOOKUP(RAND(),'Rating Probabilities'!$B$12:$C$15,2,TRUE),IF(E46=3,VLOOKUP(RAND(),'Rating Probabilities'!$B$19:$C$22,2,TRUE),IF(E46=4,VLOOKUP(RAND(),'Rating Probabilities'!$B$26:$C$29,2,TRUE),0)))))</f>
        <v>0</v>
      </c>
      <c r="H46" s="6">
        <f t="shared" si="2"/>
        <v>0</v>
      </c>
      <c r="I46" s="6">
        <f ca="1">IF(F46=0,0,IF(AND('2012-2013'!E45=1,'2012-2013'!G45=0),'Salary and Rating'!F46,1*(E46&amp;F46)))</f>
        <v>0</v>
      </c>
      <c r="J46" s="6">
        <f ca="1">IF(G46=0,0,IF(AND('2013-2014'!E45=1,'2013-2014'!G45=0),'Salary and Rating'!G46,1*(I46&amp;G46)))</f>
        <v>0</v>
      </c>
      <c r="K46" s="6">
        <f>VLOOKUP(H46,'Category Tables'!$A$4:$B$88,2,FALSE)</f>
        <v>0</v>
      </c>
      <c r="L46" s="6">
        <f ca="1">VLOOKUP(I46,'Category Tables'!$A$4:$B$88,2,FALSE)</f>
        <v>0</v>
      </c>
      <c r="M46" s="6">
        <f ca="1">VLOOKUP(J46,'Category Tables'!$A$4:$B$88,2,FALSE)</f>
        <v>0</v>
      </c>
    </row>
    <row r="47" spans="1:13" x14ac:dyDescent="0.25">
      <c r="A47" s="6">
        <v>0</v>
      </c>
      <c r="B47" s="6">
        <v>0</v>
      </c>
      <c r="C47" s="14">
        <v>0</v>
      </c>
      <c r="D47" s="6">
        <v>0</v>
      </c>
      <c r="E47" s="6">
        <v>0</v>
      </c>
      <c r="F47" s="6">
        <f ca="1">IF(AND('2012-2013'!E46=1,'2012-2013'!G46=0),VLOOKUP(RAND(),'Rating Probabilities'!$B$26:$C$29,2,TRUE),IF(E47=1,VLOOKUP(RAND(),'Rating Probabilities'!$B$5:$C$8,2,TRUE),IF(E47=2,VLOOKUP(RAND(),'Rating Probabilities'!$B$12:$C$15,2,TRUE),IF(E47=3,VLOOKUP(RAND(),'Rating Probabilities'!$B$19:$C$22,2,TRUE),IF(E47=4,VLOOKUP(RAND(),'Rating Probabilities'!$B$26:$C$29,2,TRUE),0)))))</f>
        <v>0</v>
      </c>
      <c r="G47" s="6">
        <f ca="1">IF(AND('2013-2014'!E46=1,'2013-2014'!G46=0),VLOOKUP(RAND(),'Rating Probabilities'!$B$26:$C$29,2,TRUE),IF(E47=1,VLOOKUP(RAND(),'Rating Probabilities'!$B$5:$C$8,2,TRUE),IF(E47=2,VLOOKUP(RAND(),'Rating Probabilities'!$B$12:$C$15,2,TRUE),IF(E47=3,VLOOKUP(RAND(),'Rating Probabilities'!$B$19:$C$22,2,TRUE),IF(E47=4,VLOOKUP(RAND(),'Rating Probabilities'!$B$26:$C$29,2,TRUE),0)))))</f>
        <v>0</v>
      </c>
      <c r="H47" s="6">
        <f t="shared" si="2"/>
        <v>0</v>
      </c>
      <c r="I47" s="6">
        <f ca="1">IF(F47=0,0,IF(AND('2012-2013'!E46=1,'2012-2013'!G46=0),'Salary and Rating'!F47,1*(E47&amp;F47)))</f>
        <v>0</v>
      </c>
      <c r="J47" s="6">
        <f ca="1">IF(G47=0,0,IF(AND('2013-2014'!E46=1,'2013-2014'!G46=0),'Salary and Rating'!G47,1*(I47&amp;G47)))</f>
        <v>0</v>
      </c>
      <c r="K47" s="6">
        <f>VLOOKUP(H47,'Category Tables'!$A$4:$B$88,2,FALSE)</f>
        <v>0</v>
      </c>
      <c r="L47" s="6">
        <f ca="1">VLOOKUP(I47,'Category Tables'!$A$4:$B$88,2,FALSE)</f>
        <v>0</v>
      </c>
      <c r="M47" s="6">
        <f ca="1">VLOOKUP(J47,'Category Tables'!$A$4:$B$88,2,FALSE)</f>
        <v>0</v>
      </c>
    </row>
    <row r="48" spans="1:13" x14ac:dyDescent="0.25">
      <c r="A48" s="6">
        <v>0</v>
      </c>
      <c r="B48" s="6">
        <v>0</v>
      </c>
      <c r="C48" s="14">
        <v>0</v>
      </c>
      <c r="D48" s="6">
        <v>0</v>
      </c>
      <c r="E48" s="6">
        <v>0</v>
      </c>
      <c r="F48" s="6">
        <f ca="1">IF(AND('2012-2013'!E47=1,'2012-2013'!G47=0),VLOOKUP(RAND(),'Rating Probabilities'!$B$26:$C$29,2,TRUE),IF(E48=1,VLOOKUP(RAND(),'Rating Probabilities'!$B$5:$C$8,2,TRUE),IF(E48=2,VLOOKUP(RAND(),'Rating Probabilities'!$B$12:$C$15,2,TRUE),IF(E48=3,VLOOKUP(RAND(),'Rating Probabilities'!$B$19:$C$22,2,TRUE),IF(E48=4,VLOOKUP(RAND(),'Rating Probabilities'!$B$26:$C$29,2,TRUE),0)))))</f>
        <v>0</v>
      </c>
      <c r="G48" s="6">
        <f ca="1">IF(AND('2013-2014'!E47=1,'2013-2014'!G47=0),VLOOKUP(RAND(),'Rating Probabilities'!$B$26:$C$29,2,TRUE),IF(E48=1,VLOOKUP(RAND(),'Rating Probabilities'!$B$5:$C$8,2,TRUE),IF(E48=2,VLOOKUP(RAND(),'Rating Probabilities'!$B$12:$C$15,2,TRUE),IF(E48=3,VLOOKUP(RAND(),'Rating Probabilities'!$B$19:$C$22,2,TRUE),IF(E48=4,VLOOKUP(RAND(),'Rating Probabilities'!$B$26:$C$29,2,TRUE),0)))))</f>
        <v>0</v>
      </c>
      <c r="H48" s="6">
        <f t="shared" si="2"/>
        <v>0</v>
      </c>
      <c r="I48" s="6">
        <f ca="1">IF(F48=0,0,IF(AND('2012-2013'!E47=1,'2012-2013'!G47=0),'Salary and Rating'!F48,1*(E48&amp;F48)))</f>
        <v>0</v>
      </c>
      <c r="J48" s="6">
        <f ca="1">IF(G48=0,0,IF(AND('2013-2014'!E47=1,'2013-2014'!G47=0),'Salary and Rating'!G48,1*(I48&amp;G48)))</f>
        <v>0</v>
      </c>
      <c r="K48" s="6">
        <f>VLOOKUP(H48,'Category Tables'!$A$4:$B$88,2,FALSE)</f>
        <v>0</v>
      </c>
      <c r="L48" s="6">
        <f ca="1">VLOOKUP(I48,'Category Tables'!$A$4:$B$88,2,FALSE)</f>
        <v>0</v>
      </c>
      <c r="M48" s="6">
        <f ca="1">VLOOKUP(J48,'Category Tables'!$A$4:$B$88,2,FALSE)</f>
        <v>0</v>
      </c>
    </row>
    <row r="49" spans="1:13" x14ac:dyDescent="0.25">
      <c r="A49" s="6">
        <v>0</v>
      </c>
      <c r="B49" s="6">
        <v>0</v>
      </c>
      <c r="C49" s="14">
        <v>0</v>
      </c>
      <c r="D49" s="6">
        <v>0</v>
      </c>
      <c r="E49" s="6">
        <v>0</v>
      </c>
      <c r="F49" s="6">
        <f ca="1">IF(AND('2012-2013'!E48=1,'2012-2013'!G48=0),VLOOKUP(RAND(),'Rating Probabilities'!$B$26:$C$29,2,TRUE),IF(E49=1,VLOOKUP(RAND(),'Rating Probabilities'!$B$5:$C$8,2,TRUE),IF(E49=2,VLOOKUP(RAND(),'Rating Probabilities'!$B$12:$C$15,2,TRUE),IF(E49=3,VLOOKUP(RAND(),'Rating Probabilities'!$B$19:$C$22,2,TRUE),IF(E49=4,VLOOKUP(RAND(),'Rating Probabilities'!$B$26:$C$29,2,TRUE),0)))))</f>
        <v>0</v>
      </c>
      <c r="G49" s="6">
        <f ca="1">IF(AND('2013-2014'!E48=1,'2013-2014'!G48=0),VLOOKUP(RAND(),'Rating Probabilities'!$B$26:$C$29,2,TRUE),IF(E49=1,VLOOKUP(RAND(),'Rating Probabilities'!$B$5:$C$8,2,TRUE),IF(E49=2,VLOOKUP(RAND(),'Rating Probabilities'!$B$12:$C$15,2,TRUE),IF(E49=3,VLOOKUP(RAND(),'Rating Probabilities'!$B$19:$C$22,2,TRUE),IF(E49=4,VLOOKUP(RAND(),'Rating Probabilities'!$B$26:$C$29,2,TRUE),0)))))</f>
        <v>0</v>
      </c>
      <c r="H49" s="6">
        <f t="shared" si="2"/>
        <v>0</v>
      </c>
      <c r="I49" s="6">
        <f ca="1">IF(F49=0,0,IF(AND('2012-2013'!E48=1,'2012-2013'!G48=0),'Salary and Rating'!F49,1*(E49&amp;F49)))</f>
        <v>0</v>
      </c>
      <c r="J49" s="6">
        <f ca="1">IF(G49=0,0,IF(AND('2013-2014'!E48=1,'2013-2014'!G48=0),'Salary and Rating'!G49,1*(I49&amp;G49)))</f>
        <v>0</v>
      </c>
      <c r="K49" s="6">
        <f>VLOOKUP(H49,'Category Tables'!$A$4:$B$88,2,FALSE)</f>
        <v>0</v>
      </c>
      <c r="L49" s="6">
        <f ca="1">VLOOKUP(I49,'Category Tables'!$A$4:$B$88,2,FALSE)</f>
        <v>0</v>
      </c>
      <c r="M49" s="6">
        <f ca="1">VLOOKUP(J49,'Category Tables'!$A$4:$B$88,2,FALSE)</f>
        <v>0</v>
      </c>
    </row>
    <row r="50" spans="1:13" x14ac:dyDescent="0.25">
      <c r="A50" s="6">
        <v>0</v>
      </c>
      <c r="B50" s="6">
        <v>0</v>
      </c>
      <c r="C50" s="14">
        <v>0</v>
      </c>
      <c r="D50" s="6">
        <v>0</v>
      </c>
      <c r="E50" s="6">
        <v>0</v>
      </c>
      <c r="F50" s="6">
        <f ca="1">IF(AND('2012-2013'!E49=1,'2012-2013'!G49=0),VLOOKUP(RAND(),'Rating Probabilities'!$B$26:$C$29,2,TRUE),IF(E50=1,VLOOKUP(RAND(),'Rating Probabilities'!$B$5:$C$8,2,TRUE),IF(E50=2,VLOOKUP(RAND(),'Rating Probabilities'!$B$12:$C$15,2,TRUE),IF(E50=3,VLOOKUP(RAND(),'Rating Probabilities'!$B$19:$C$22,2,TRUE),IF(E50=4,VLOOKUP(RAND(),'Rating Probabilities'!$B$26:$C$29,2,TRUE),0)))))</f>
        <v>0</v>
      </c>
      <c r="G50" s="6">
        <f ca="1">IF(AND('2013-2014'!E49=1,'2013-2014'!G49=0),VLOOKUP(RAND(),'Rating Probabilities'!$B$26:$C$29,2,TRUE),IF(E50=1,VLOOKUP(RAND(),'Rating Probabilities'!$B$5:$C$8,2,TRUE),IF(E50=2,VLOOKUP(RAND(),'Rating Probabilities'!$B$12:$C$15,2,TRUE),IF(E50=3,VLOOKUP(RAND(),'Rating Probabilities'!$B$19:$C$22,2,TRUE),IF(E50=4,VLOOKUP(RAND(),'Rating Probabilities'!$B$26:$C$29,2,TRUE),0)))))</f>
        <v>0</v>
      </c>
      <c r="H50" s="6">
        <f t="shared" si="2"/>
        <v>0</v>
      </c>
      <c r="I50" s="6">
        <f ca="1">IF(F50=0,0,IF(AND('2012-2013'!E49=1,'2012-2013'!G49=0),'Salary and Rating'!F50,1*(E50&amp;F50)))</f>
        <v>0</v>
      </c>
      <c r="J50" s="6">
        <f ca="1">IF(G50=0,0,IF(AND('2013-2014'!E49=1,'2013-2014'!G49=0),'Salary and Rating'!G50,1*(I50&amp;G50)))</f>
        <v>0</v>
      </c>
      <c r="K50" s="6">
        <f>VLOOKUP(H50,'Category Tables'!$A$4:$B$88,2,FALSE)</f>
        <v>0</v>
      </c>
      <c r="L50" s="6">
        <f ca="1">VLOOKUP(I50,'Category Tables'!$A$4:$B$88,2,FALSE)</f>
        <v>0</v>
      </c>
      <c r="M50" s="6">
        <f ca="1">VLOOKUP(J50,'Category Tables'!$A$4:$B$88,2,FALSE)</f>
        <v>0</v>
      </c>
    </row>
    <row r="51" spans="1:13" x14ac:dyDescent="0.25">
      <c r="A51" s="6">
        <v>0</v>
      </c>
      <c r="B51" s="6">
        <v>0</v>
      </c>
      <c r="C51" s="14">
        <v>0</v>
      </c>
      <c r="D51" s="6">
        <v>0</v>
      </c>
      <c r="E51" s="6">
        <v>0</v>
      </c>
      <c r="F51" s="6">
        <f ca="1">IF(AND('2012-2013'!E50=1,'2012-2013'!G50=0),VLOOKUP(RAND(),'Rating Probabilities'!$B$26:$C$29,2,TRUE),IF(E51=1,VLOOKUP(RAND(),'Rating Probabilities'!$B$5:$C$8,2,TRUE),IF(E51=2,VLOOKUP(RAND(),'Rating Probabilities'!$B$12:$C$15,2,TRUE),IF(E51=3,VLOOKUP(RAND(),'Rating Probabilities'!$B$19:$C$22,2,TRUE),IF(E51=4,VLOOKUP(RAND(),'Rating Probabilities'!$B$26:$C$29,2,TRUE),0)))))</f>
        <v>0</v>
      </c>
      <c r="G51" s="6">
        <f ca="1">IF(AND('2013-2014'!E50=1,'2013-2014'!G50=0),VLOOKUP(RAND(),'Rating Probabilities'!$B$26:$C$29,2,TRUE),IF(E51=1,VLOOKUP(RAND(),'Rating Probabilities'!$B$5:$C$8,2,TRUE),IF(E51=2,VLOOKUP(RAND(),'Rating Probabilities'!$B$12:$C$15,2,TRUE),IF(E51=3,VLOOKUP(RAND(),'Rating Probabilities'!$B$19:$C$22,2,TRUE),IF(E51=4,VLOOKUP(RAND(),'Rating Probabilities'!$B$26:$C$29,2,TRUE),0)))))</f>
        <v>0</v>
      </c>
      <c r="H51" s="6">
        <f t="shared" si="2"/>
        <v>0</v>
      </c>
      <c r="I51" s="6">
        <f ca="1">IF(F51=0,0,IF(AND('2012-2013'!E50=1,'2012-2013'!G50=0),'Salary and Rating'!F51,1*(E51&amp;F51)))</f>
        <v>0</v>
      </c>
      <c r="J51" s="6">
        <f ca="1">IF(G51=0,0,IF(AND('2013-2014'!E50=1,'2013-2014'!G50=0),'Salary and Rating'!G51,1*(I51&amp;G51)))</f>
        <v>0</v>
      </c>
      <c r="K51" s="6">
        <f>VLOOKUP(H51,'Category Tables'!$A$4:$B$88,2,FALSE)</f>
        <v>0</v>
      </c>
      <c r="L51" s="6">
        <f ca="1">VLOOKUP(I51,'Category Tables'!$A$4:$B$88,2,FALSE)</f>
        <v>0</v>
      </c>
      <c r="M51" s="6">
        <f ca="1">VLOOKUP(J51,'Category Tables'!$A$4:$B$88,2,FALSE)</f>
        <v>0</v>
      </c>
    </row>
    <row r="52" spans="1:13" x14ac:dyDescent="0.25">
      <c r="A52" s="6">
        <v>0</v>
      </c>
      <c r="B52" s="6">
        <v>0</v>
      </c>
      <c r="C52" s="14">
        <v>0</v>
      </c>
      <c r="D52" s="6">
        <v>0</v>
      </c>
      <c r="E52" s="6">
        <v>0</v>
      </c>
      <c r="F52" s="6">
        <f ca="1">IF(AND('2012-2013'!E51=1,'2012-2013'!G51=0),VLOOKUP(RAND(),'Rating Probabilities'!$B$26:$C$29,2,TRUE),IF(E52=1,VLOOKUP(RAND(),'Rating Probabilities'!$B$5:$C$8,2,TRUE),IF(E52=2,VLOOKUP(RAND(),'Rating Probabilities'!$B$12:$C$15,2,TRUE),IF(E52=3,VLOOKUP(RAND(),'Rating Probabilities'!$B$19:$C$22,2,TRUE),IF(E52=4,VLOOKUP(RAND(),'Rating Probabilities'!$B$26:$C$29,2,TRUE),0)))))</f>
        <v>0</v>
      </c>
      <c r="G52" s="6">
        <f ca="1">IF(AND('2013-2014'!E51=1,'2013-2014'!G51=0),VLOOKUP(RAND(),'Rating Probabilities'!$B$26:$C$29,2,TRUE),IF(E52=1,VLOOKUP(RAND(),'Rating Probabilities'!$B$5:$C$8,2,TRUE),IF(E52=2,VLOOKUP(RAND(),'Rating Probabilities'!$B$12:$C$15,2,TRUE),IF(E52=3,VLOOKUP(RAND(),'Rating Probabilities'!$B$19:$C$22,2,TRUE),IF(E52=4,VLOOKUP(RAND(),'Rating Probabilities'!$B$26:$C$29,2,TRUE),0)))))</f>
        <v>0</v>
      </c>
      <c r="H52" s="6">
        <f t="shared" si="2"/>
        <v>0</v>
      </c>
      <c r="I52" s="6">
        <f ca="1">IF(F52=0,0,IF(AND('2012-2013'!E51=1,'2012-2013'!G51=0),'Salary and Rating'!F52,1*(E52&amp;F52)))</f>
        <v>0</v>
      </c>
      <c r="J52" s="6">
        <f ca="1">IF(G52=0,0,IF(AND('2013-2014'!E51=1,'2013-2014'!G51=0),'Salary and Rating'!G52,1*(I52&amp;G52)))</f>
        <v>0</v>
      </c>
      <c r="K52" s="6">
        <f>VLOOKUP(H52,'Category Tables'!$A$4:$B$88,2,FALSE)</f>
        <v>0</v>
      </c>
      <c r="L52" s="6">
        <f ca="1">VLOOKUP(I52,'Category Tables'!$A$4:$B$88,2,FALSE)</f>
        <v>0</v>
      </c>
      <c r="M52" s="6">
        <f ca="1">VLOOKUP(J52,'Category Tables'!$A$4:$B$88,2,FALSE)</f>
        <v>0</v>
      </c>
    </row>
    <row r="53" spans="1:13" x14ac:dyDescent="0.25">
      <c r="A53" s="6">
        <v>0</v>
      </c>
      <c r="B53" s="6">
        <v>0</v>
      </c>
      <c r="C53" s="14">
        <v>0</v>
      </c>
      <c r="D53" s="6">
        <v>0</v>
      </c>
      <c r="E53" s="6">
        <v>0</v>
      </c>
      <c r="F53" s="6">
        <f ca="1">IF(AND('2012-2013'!E52=1,'2012-2013'!G52=0),VLOOKUP(RAND(),'Rating Probabilities'!$B$26:$C$29,2,TRUE),IF(E53=1,VLOOKUP(RAND(),'Rating Probabilities'!$B$5:$C$8,2,TRUE),IF(E53=2,VLOOKUP(RAND(),'Rating Probabilities'!$B$12:$C$15,2,TRUE),IF(E53=3,VLOOKUP(RAND(),'Rating Probabilities'!$B$19:$C$22,2,TRUE),IF(E53=4,VLOOKUP(RAND(),'Rating Probabilities'!$B$26:$C$29,2,TRUE),0)))))</f>
        <v>0</v>
      </c>
      <c r="G53" s="6">
        <f ca="1">IF(AND('2013-2014'!E52=1,'2013-2014'!G52=0),VLOOKUP(RAND(),'Rating Probabilities'!$B$26:$C$29,2,TRUE),IF(E53=1,VLOOKUP(RAND(),'Rating Probabilities'!$B$5:$C$8,2,TRUE),IF(E53=2,VLOOKUP(RAND(),'Rating Probabilities'!$B$12:$C$15,2,TRUE),IF(E53=3,VLOOKUP(RAND(),'Rating Probabilities'!$B$19:$C$22,2,TRUE),IF(E53=4,VLOOKUP(RAND(),'Rating Probabilities'!$B$26:$C$29,2,TRUE),0)))))</f>
        <v>0</v>
      </c>
      <c r="H53" s="6">
        <f t="shared" si="2"/>
        <v>0</v>
      </c>
      <c r="I53" s="6">
        <f ca="1">IF(F53=0,0,IF(AND('2012-2013'!E52=1,'2012-2013'!G52=0),'Salary and Rating'!F53,1*(E53&amp;F53)))</f>
        <v>0</v>
      </c>
      <c r="J53" s="6">
        <f ca="1">IF(G53=0,0,IF(AND('2013-2014'!E52=1,'2013-2014'!G52=0),'Salary and Rating'!G53,1*(I53&amp;G53)))</f>
        <v>0</v>
      </c>
      <c r="K53" s="6">
        <f>VLOOKUP(H53,'Category Tables'!$A$4:$B$88,2,FALSE)</f>
        <v>0</v>
      </c>
      <c r="L53" s="6">
        <f ca="1">VLOOKUP(I53,'Category Tables'!$A$4:$B$88,2,FALSE)</f>
        <v>0</v>
      </c>
      <c r="M53" s="6">
        <f ca="1">VLOOKUP(J53,'Category Tables'!$A$4:$B$88,2,FALSE)</f>
        <v>0</v>
      </c>
    </row>
    <row r="54" spans="1:13" x14ac:dyDescent="0.25">
      <c r="A54" s="6">
        <v>0</v>
      </c>
      <c r="B54" s="6">
        <v>0</v>
      </c>
      <c r="C54" s="14">
        <v>0</v>
      </c>
      <c r="D54" s="6">
        <v>0</v>
      </c>
      <c r="E54" s="6">
        <v>0</v>
      </c>
      <c r="F54" s="6">
        <f ca="1">IF(AND('2012-2013'!E53=1,'2012-2013'!G53=0),VLOOKUP(RAND(),'Rating Probabilities'!$B$26:$C$29,2,TRUE),IF(E54=1,VLOOKUP(RAND(),'Rating Probabilities'!$B$5:$C$8,2,TRUE),IF(E54=2,VLOOKUP(RAND(),'Rating Probabilities'!$B$12:$C$15,2,TRUE),IF(E54=3,VLOOKUP(RAND(),'Rating Probabilities'!$B$19:$C$22,2,TRUE),IF(E54=4,VLOOKUP(RAND(),'Rating Probabilities'!$B$26:$C$29,2,TRUE),0)))))</f>
        <v>0</v>
      </c>
      <c r="G54" s="6">
        <f ca="1">IF(AND('2013-2014'!E53=1,'2013-2014'!G53=0),VLOOKUP(RAND(),'Rating Probabilities'!$B$26:$C$29,2,TRUE),IF(E54=1,VLOOKUP(RAND(),'Rating Probabilities'!$B$5:$C$8,2,TRUE),IF(E54=2,VLOOKUP(RAND(),'Rating Probabilities'!$B$12:$C$15,2,TRUE),IF(E54=3,VLOOKUP(RAND(),'Rating Probabilities'!$B$19:$C$22,2,TRUE),IF(E54=4,VLOOKUP(RAND(),'Rating Probabilities'!$B$26:$C$29,2,TRUE),0)))))</f>
        <v>0</v>
      </c>
      <c r="H54" s="6">
        <f t="shared" si="2"/>
        <v>0</v>
      </c>
      <c r="I54" s="6">
        <f ca="1">IF(F54=0,0,IF(AND('2012-2013'!E53=1,'2012-2013'!G53=0),'Salary and Rating'!F54,1*(E54&amp;F54)))</f>
        <v>0</v>
      </c>
      <c r="J54" s="6">
        <f ca="1">IF(G54=0,0,IF(AND('2013-2014'!E53=1,'2013-2014'!G53=0),'Salary and Rating'!G54,1*(I54&amp;G54)))</f>
        <v>0</v>
      </c>
      <c r="K54" s="6">
        <f>VLOOKUP(H54,'Category Tables'!$A$4:$B$88,2,FALSE)</f>
        <v>0</v>
      </c>
      <c r="L54" s="6">
        <f ca="1">VLOOKUP(I54,'Category Tables'!$A$4:$B$88,2,FALSE)</f>
        <v>0</v>
      </c>
      <c r="M54" s="6">
        <f ca="1">VLOOKUP(J54,'Category Tables'!$A$4:$B$88,2,FALSE)</f>
        <v>0</v>
      </c>
    </row>
    <row r="55" spans="1:13" x14ac:dyDescent="0.25">
      <c r="A55" s="6">
        <v>0</v>
      </c>
      <c r="B55" s="6">
        <v>0</v>
      </c>
      <c r="C55" s="14">
        <v>0</v>
      </c>
      <c r="D55" s="6">
        <v>0</v>
      </c>
      <c r="E55" s="6">
        <v>0</v>
      </c>
      <c r="F55" s="6">
        <f ca="1">IF(AND('2012-2013'!E54=1,'2012-2013'!G54=0),VLOOKUP(RAND(),'Rating Probabilities'!$B$26:$C$29,2,TRUE),IF(E55=1,VLOOKUP(RAND(),'Rating Probabilities'!$B$5:$C$8,2,TRUE),IF(E55=2,VLOOKUP(RAND(),'Rating Probabilities'!$B$12:$C$15,2,TRUE),IF(E55=3,VLOOKUP(RAND(),'Rating Probabilities'!$B$19:$C$22,2,TRUE),IF(E55=4,VLOOKUP(RAND(),'Rating Probabilities'!$B$26:$C$29,2,TRUE),0)))))</f>
        <v>0</v>
      </c>
      <c r="G55" s="6">
        <f ca="1">IF(AND('2013-2014'!E54=1,'2013-2014'!G54=0),VLOOKUP(RAND(),'Rating Probabilities'!$B$26:$C$29,2,TRUE),IF(E55=1,VLOOKUP(RAND(),'Rating Probabilities'!$B$5:$C$8,2,TRUE),IF(E55=2,VLOOKUP(RAND(),'Rating Probabilities'!$B$12:$C$15,2,TRUE),IF(E55=3,VLOOKUP(RAND(),'Rating Probabilities'!$B$19:$C$22,2,TRUE),IF(E55=4,VLOOKUP(RAND(),'Rating Probabilities'!$B$26:$C$29,2,TRUE),0)))))</f>
        <v>0</v>
      </c>
      <c r="H55" s="6">
        <f t="shared" si="2"/>
        <v>0</v>
      </c>
      <c r="I55" s="6">
        <f ca="1">IF(F55=0,0,IF(AND('2012-2013'!E54=1,'2012-2013'!G54=0),'Salary and Rating'!F55,1*(E55&amp;F55)))</f>
        <v>0</v>
      </c>
      <c r="J55" s="6">
        <f ca="1">IF(G55=0,0,IF(AND('2013-2014'!E54=1,'2013-2014'!G54=0),'Salary and Rating'!G55,1*(I55&amp;G55)))</f>
        <v>0</v>
      </c>
      <c r="K55" s="6">
        <f>VLOOKUP(H55,'Category Tables'!$A$4:$B$88,2,FALSE)</f>
        <v>0</v>
      </c>
      <c r="L55" s="6">
        <f ca="1">VLOOKUP(I55,'Category Tables'!$A$4:$B$88,2,FALSE)</f>
        <v>0</v>
      </c>
      <c r="M55" s="6">
        <f ca="1">VLOOKUP(J55,'Category Tables'!$A$4:$B$88,2,FALSE)</f>
        <v>0</v>
      </c>
    </row>
    <row r="56" spans="1:13" x14ac:dyDescent="0.25">
      <c r="A56" s="6">
        <v>0</v>
      </c>
      <c r="B56" s="6">
        <v>0</v>
      </c>
      <c r="C56" s="14">
        <v>0</v>
      </c>
      <c r="D56" s="6">
        <v>0</v>
      </c>
      <c r="E56" s="6">
        <v>0</v>
      </c>
      <c r="F56" s="6">
        <f ca="1">IF(AND('2012-2013'!E55=1,'2012-2013'!G55=0),VLOOKUP(RAND(),'Rating Probabilities'!$B$26:$C$29,2,TRUE),IF(E56=1,VLOOKUP(RAND(),'Rating Probabilities'!$B$5:$C$8,2,TRUE),IF(E56=2,VLOOKUP(RAND(),'Rating Probabilities'!$B$12:$C$15,2,TRUE),IF(E56=3,VLOOKUP(RAND(),'Rating Probabilities'!$B$19:$C$22,2,TRUE),IF(E56=4,VLOOKUP(RAND(),'Rating Probabilities'!$B$26:$C$29,2,TRUE),0)))))</f>
        <v>0</v>
      </c>
      <c r="G56" s="6">
        <f ca="1">IF(AND('2013-2014'!E55=1,'2013-2014'!G55=0),VLOOKUP(RAND(),'Rating Probabilities'!$B$26:$C$29,2,TRUE),IF(E56=1,VLOOKUP(RAND(),'Rating Probabilities'!$B$5:$C$8,2,TRUE),IF(E56=2,VLOOKUP(RAND(),'Rating Probabilities'!$B$12:$C$15,2,TRUE),IF(E56=3,VLOOKUP(RAND(),'Rating Probabilities'!$B$19:$C$22,2,TRUE),IF(E56=4,VLOOKUP(RAND(),'Rating Probabilities'!$B$26:$C$29,2,TRUE),0)))))</f>
        <v>0</v>
      </c>
      <c r="H56" s="6">
        <f t="shared" si="2"/>
        <v>0</v>
      </c>
      <c r="I56" s="6">
        <f ca="1">IF(F56=0,0,IF(AND('2012-2013'!E55=1,'2012-2013'!G55=0),'Salary and Rating'!F56,1*(E56&amp;F56)))</f>
        <v>0</v>
      </c>
      <c r="J56" s="6">
        <f ca="1">IF(G56=0,0,IF(AND('2013-2014'!E55=1,'2013-2014'!G55=0),'Salary and Rating'!G56,1*(I56&amp;G56)))</f>
        <v>0</v>
      </c>
      <c r="K56" s="6">
        <f>VLOOKUP(H56,'Category Tables'!$A$4:$B$88,2,FALSE)</f>
        <v>0</v>
      </c>
      <c r="L56" s="6">
        <f ca="1">VLOOKUP(I56,'Category Tables'!$A$4:$B$88,2,FALSE)</f>
        <v>0</v>
      </c>
      <c r="M56" s="6">
        <f ca="1">VLOOKUP(J56,'Category Tables'!$A$4:$B$88,2,FALSE)</f>
        <v>0</v>
      </c>
    </row>
    <row r="57" spans="1:13" x14ac:dyDescent="0.25">
      <c r="A57" s="6">
        <v>0</v>
      </c>
      <c r="B57" s="6">
        <v>0</v>
      </c>
      <c r="C57" s="14">
        <v>0</v>
      </c>
      <c r="D57" s="6">
        <v>0</v>
      </c>
      <c r="E57" s="6">
        <v>0</v>
      </c>
      <c r="F57" s="6">
        <f ca="1">IF(AND('2012-2013'!E56=1,'2012-2013'!G56=0),VLOOKUP(RAND(),'Rating Probabilities'!$B$26:$C$29,2,TRUE),IF(E57=1,VLOOKUP(RAND(),'Rating Probabilities'!$B$5:$C$8,2,TRUE),IF(E57=2,VLOOKUP(RAND(),'Rating Probabilities'!$B$12:$C$15,2,TRUE),IF(E57=3,VLOOKUP(RAND(),'Rating Probabilities'!$B$19:$C$22,2,TRUE),IF(E57=4,VLOOKUP(RAND(),'Rating Probabilities'!$B$26:$C$29,2,TRUE),0)))))</f>
        <v>0</v>
      </c>
      <c r="G57" s="6">
        <f ca="1">IF(AND('2013-2014'!E56=1,'2013-2014'!G56=0),VLOOKUP(RAND(),'Rating Probabilities'!$B$26:$C$29,2,TRUE),IF(E57=1,VLOOKUP(RAND(),'Rating Probabilities'!$B$5:$C$8,2,TRUE),IF(E57=2,VLOOKUP(RAND(),'Rating Probabilities'!$B$12:$C$15,2,TRUE),IF(E57=3,VLOOKUP(RAND(),'Rating Probabilities'!$B$19:$C$22,2,TRUE),IF(E57=4,VLOOKUP(RAND(),'Rating Probabilities'!$B$26:$C$29,2,TRUE),0)))))</f>
        <v>0</v>
      </c>
      <c r="H57" s="6">
        <f t="shared" si="2"/>
        <v>0</v>
      </c>
      <c r="I57" s="6">
        <f ca="1">IF(F57=0,0,IF(AND('2012-2013'!E56=1,'2012-2013'!G56=0),'Salary and Rating'!F57,1*(E57&amp;F57)))</f>
        <v>0</v>
      </c>
      <c r="J57" s="6">
        <f ca="1">IF(G57=0,0,IF(AND('2013-2014'!E56=1,'2013-2014'!G56=0),'Salary and Rating'!G57,1*(I57&amp;G57)))</f>
        <v>0</v>
      </c>
      <c r="K57" s="6">
        <f>VLOOKUP(H57,'Category Tables'!$A$4:$B$88,2,FALSE)</f>
        <v>0</v>
      </c>
      <c r="L57" s="6">
        <f ca="1">VLOOKUP(I57,'Category Tables'!$A$4:$B$88,2,FALSE)</f>
        <v>0</v>
      </c>
      <c r="M57" s="6">
        <f ca="1">VLOOKUP(J57,'Category Tables'!$A$4:$B$88,2,FALSE)</f>
        <v>0</v>
      </c>
    </row>
    <row r="58" spans="1:13" x14ac:dyDescent="0.25">
      <c r="A58" s="6">
        <v>0</v>
      </c>
      <c r="B58" s="6">
        <v>0</v>
      </c>
      <c r="C58" s="14">
        <v>0</v>
      </c>
      <c r="D58" s="6">
        <v>0</v>
      </c>
      <c r="E58" s="6">
        <v>0</v>
      </c>
      <c r="F58" s="6">
        <f ca="1">IF(AND('2012-2013'!E57=1,'2012-2013'!G57=0),VLOOKUP(RAND(),'Rating Probabilities'!$B$26:$C$29,2,TRUE),IF(E58=1,VLOOKUP(RAND(),'Rating Probabilities'!$B$5:$C$8,2,TRUE),IF(E58=2,VLOOKUP(RAND(),'Rating Probabilities'!$B$12:$C$15,2,TRUE),IF(E58=3,VLOOKUP(RAND(),'Rating Probabilities'!$B$19:$C$22,2,TRUE),IF(E58=4,VLOOKUP(RAND(),'Rating Probabilities'!$B$26:$C$29,2,TRUE),0)))))</f>
        <v>0</v>
      </c>
      <c r="G58" s="6">
        <f ca="1">IF(AND('2013-2014'!E57=1,'2013-2014'!G57=0),VLOOKUP(RAND(),'Rating Probabilities'!$B$26:$C$29,2,TRUE),IF(E58=1,VLOOKUP(RAND(),'Rating Probabilities'!$B$5:$C$8,2,TRUE),IF(E58=2,VLOOKUP(RAND(),'Rating Probabilities'!$B$12:$C$15,2,TRUE),IF(E58=3,VLOOKUP(RAND(),'Rating Probabilities'!$B$19:$C$22,2,TRUE),IF(E58=4,VLOOKUP(RAND(),'Rating Probabilities'!$B$26:$C$29,2,TRUE),0)))))</f>
        <v>0</v>
      </c>
      <c r="H58" s="6">
        <f t="shared" si="2"/>
        <v>0</v>
      </c>
      <c r="I58" s="6">
        <f ca="1">IF(F58=0,0,IF(AND('2012-2013'!E57=1,'2012-2013'!G57=0),'Salary and Rating'!F58,1*(E58&amp;F58)))</f>
        <v>0</v>
      </c>
      <c r="J58" s="6">
        <f ca="1">IF(G58=0,0,IF(AND('2013-2014'!E57=1,'2013-2014'!G57=0),'Salary and Rating'!G58,1*(I58&amp;G58)))</f>
        <v>0</v>
      </c>
      <c r="K58" s="6">
        <f>VLOOKUP(H58,'Category Tables'!$A$4:$B$88,2,FALSE)</f>
        <v>0</v>
      </c>
      <c r="L58" s="6">
        <f ca="1">VLOOKUP(I58,'Category Tables'!$A$4:$B$88,2,FALSE)</f>
        <v>0</v>
      </c>
      <c r="M58" s="6">
        <f ca="1">VLOOKUP(J58,'Category Tables'!$A$4:$B$88,2,FALSE)</f>
        <v>0</v>
      </c>
    </row>
    <row r="59" spans="1:13" x14ac:dyDescent="0.25">
      <c r="A59" s="6">
        <v>0</v>
      </c>
      <c r="B59" s="6">
        <v>0</v>
      </c>
      <c r="C59" s="14">
        <v>0</v>
      </c>
      <c r="D59" s="6">
        <v>0</v>
      </c>
      <c r="E59" s="6">
        <v>0</v>
      </c>
      <c r="F59" s="6">
        <f ca="1">IF(AND('2012-2013'!E58=1,'2012-2013'!G58=0),VLOOKUP(RAND(),'Rating Probabilities'!$B$26:$C$29,2,TRUE),IF(E59=1,VLOOKUP(RAND(),'Rating Probabilities'!$B$5:$C$8,2,TRUE),IF(E59=2,VLOOKUP(RAND(),'Rating Probabilities'!$B$12:$C$15,2,TRUE),IF(E59=3,VLOOKUP(RAND(),'Rating Probabilities'!$B$19:$C$22,2,TRUE),IF(E59=4,VLOOKUP(RAND(),'Rating Probabilities'!$B$26:$C$29,2,TRUE),0)))))</f>
        <v>0</v>
      </c>
      <c r="G59" s="6">
        <f ca="1">IF(AND('2013-2014'!E58=1,'2013-2014'!G58=0),VLOOKUP(RAND(),'Rating Probabilities'!$B$26:$C$29,2,TRUE),IF(E59=1,VLOOKUP(RAND(),'Rating Probabilities'!$B$5:$C$8,2,TRUE),IF(E59=2,VLOOKUP(RAND(),'Rating Probabilities'!$B$12:$C$15,2,TRUE),IF(E59=3,VLOOKUP(RAND(),'Rating Probabilities'!$B$19:$C$22,2,TRUE),IF(E59=4,VLOOKUP(RAND(),'Rating Probabilities'!$B$26:$C$29,2,TRUE),0)))))</f>
        <v>0</v>
      </c>
      <c r="H59" s="6">
        <f t="shared" si="2"/>
        <v>0</v>
      </c>
      <c r="I59" s="6">
        <f ca="1">IF(F59=0,0,IF(AND('2012-2013'!E58=1,'2012-2013'!G58=0),'Salary and Rating'!F59,1*(E59&amp;F59)))</f>
        <v>0</v>
      </c>
      <c r="J59" s="6">
        <f ca="1">IF(G59=0,0,IF(AND('2013-2014'!E58=1,'2013-2014'!G58=0),'Salary and Rating'!G59,1*(I59&amp;G59)))</f>
        <v>0</v>
      </c>
      <c r="K59" s="6">
        <f>VLOOKUP(H59,'Category Tables'!$A$4:$B$88,2,FALSE)</f>
        <v>0</v>
      </c>
      <c r="L59" s="6">
        <f ca="1">VLOOKUP(I59,'Category Tables'!$A$4:$B$88,2,FALSE)</f>
        <v>0</v>
      </c>
      <c r="M59" s="6">
        <f ca="1">VLOOKUP(J59,'Category Tables'!$A$4:$B$88,2,FALSE)</f>
        <v>0</v>
      </c>
    </row>
    <row r="60" spans="1:13" x14ac:dyDescent="0.25">
      <c r="A60" s="6">
        <v>0</v>
      </c>
      <c r="B60" s="6">
        <v>0</v>
      </c>
      <c r="C60" s="14">
        <v>0</v>
      </c>
      <c r="D60" s="6">
        <v>0</v>
      </c>
      <c r="E60" s="6">
        <v>0</v>
      </c>
      <c r="F60" s="6">
        <f ca="1">IF(AND('2012-2013'!E59=1,'2012-2013'!G59=0),VLOOKUP(RAND(),'Rating Probabilities'!$B$26:$C$29,2,TRUE),IF(E60=1,VLOOKUP(RAND(),'Rating Probabilities'!$B$5:$C$8,2,TRUE),IF(E60=2,VLOOKUP(RAND(),'Rating Probabilities'!$B$12:$C$15,2,TRUE),IF(E60=3,VLOOKUP(RAND(),'Rating Probabilities'!$B$19:$C$22,2,TRUE),IF(E60=4,VLOOKUP(RAND(),'Rating Probabilities'!$B$26:$C$29,2,TRUE),0)))))</f>
        <v>0</v>
      </c>
      <c r="G60" s="6">
        <f ca="1">IF(AND('2013-2014'!E59=1,'2013-2014'!G59=0),VLOOKUP(RAND(),'Rating Probabilities'!$B$26:$C$29,2,TRUE),IF(E60=1,VLOOKUP(RAND(),'Rating Probabilities'!$B$5:$C$8,2,TRUE),IF(E60=2,VLOOKUP(RAND(),'Rating Probabilities'!$B$12:$C$15,2,TRUE),IF(E60=3,VLOOKUP(RAND(),'Rating Probabilities'!$B$19:$C$22,2,TRUE),IF(E60=4,VLOOKUP(RAND(),'Rating Probabilities'!$B$26:$C$29,2,TRUE),0)))))</f>
        <v>0</v>
      </c>
      <c r="H60" s="6">
        <f t="shared" si="2"/>
        <v>0</v>
      </c>
      <c r="I60" s="6">
        <f ca="1">IF(F60=0,0,IF(AND('2012-2013'!E59=1,'2012-2013'!G59=0),'Salary and Rating'!F60,1*(E60&amp;F60)))</f>
        <v>0</v>
      </c>
      <c r="J60" s="6">
        <f ca="1">IF(G60=0,0,IF(AND('2013-2014'!E59=1,'2013-2014'!G59=0),'Salary and Rating'!G60,1*(I60&amp;G60)))</f>
        <v>0</v>
      </c>
      <c r="K60" s="6">
        <f>VLOOKUP(H60,'Category Tables'!$A$4:$B$88,2,FALSE)</f>
        <v>0</v>
      </c>
      <c r="L60" s="6">
        <f ca="1">VLOOKUP(I60,'Category Tables'!$A$4:$B$88,2,FALSE)</f>
        <v>0</v>
      </c>
      <c r="M60" s="6">
        <f ca="1">VLOOKUP(J60,'Category Tables'!$A$4:$B$88,2,FALSE)</f>
        <v>0</v>
      </c>
    </row>
    <row r="61" spans="1:13" x14ac:dyDescent="0.25">
      <c r="A61" s="6">
        <v>0</v>
      </c>
      <c r="B61" s="6">
        <v>0</v>
      </c>
      <c r="C61" s="14">
        <v>0</v>
      </c>
      <c r="D61" s="6">
        <v>0</v>
      </c>
      <c r="E61" s="6">
        <v>0</v>
      </c>
      <c r="F61" s="6">
        <f ca="1">IF(AND('2012-2013'!E60=1,'2012-2013'!G60=0),VLOOKUP(RAND(),'Rating Probabilities'!$B$26:$C$29,2,TRUE),IF(E61=1,VLOOKUP(RAND(),'Rating Probabilities'!$B$5:$C$8,2,TRUE),IF(E61=2,VLOOKUP(RAND(),'Rating Probabilities'!$B$12:$C$15,2,TRUE),IF(E61=3,VLOOKUP(RAND(),'Rating Probabilities'!$B$19:$C$22,2,TRUE),IF(E61=4,VLOOKUP(RAND(),'Rating Probabilities'!$B$26:$C$29,2,TRUE),0)))))</f>
        <v>0</v>
      </c>
      <c r="G61" s="6">
        <f ca="1">IF(AND('2013-2014'!E60=1,'2013-2014'!G60=0),VLOOKUP(RAND(),'Rating Probabilities'!$B$26:$C$29,2,TRUE),IF(E61=1,VLOOKUP(RAND(),'Rating Probabilities'!$B$5:$C$8,2,TRUE),IF(E61=2,VLOOKUP(RAND(),'Rating Probabilities'!$B$12:$C$15,2,TRUE),IF(E61=3,VLOOKUP(RAND(),'Rating Probabilities'!$B$19:$C$22,2,TRUE),IF(E61=4,VLOOKUP(RAND(),'Rating Probabilities'!$B$26:$C$29,2,TRUE),0)))))</f>
        <v>0</v>
      </c>
      <c r="H61" s="6">
        <f t="shared" si="2"/>
        <v>0</v>
      </c>
      <c r="I61" s="6">
        <f ca="1">IF(F61=0,0,IF(AND('2012-2013'!E60=1,'2012-2013'!G60=0),'Salary and Rating'!F61,1*(E61&amp;F61)))</f>
        <v>0</v>
      </c>
      <c r="J61" s="6">
        <f ca="1">IF(G61=0,0,IF(AND('2013-2014'!E60=1,'2013-2014'!G60=0),'Salary and Rating'!G61,1*(I61&amp;G61)))</f>
        <v>0</v>
      </c>
      <c r="K61" s="6">
        <f>VLOOKUP(H61,'Category Tables'!$A$4:$B$88,2,FALSE)</f>
        <v>0</v>
      </c>
      <c r="L61" s="6">
        <f ca="1">VLOOKUP(I61,'Category Tables'!$A$4:$B$88,2,FALSE)</f>
        <v>0</v>
      </c>
      <c r="M61" s="6">
        <f ca="1">VLOOKUP(J61,'Category Tables'!$A$4:$B$88,2,FALSE)</f>
        <v>0</v>
      </c>
    </row>
    <row r="62" spans="1:13" x14ac:dyDescent="0.25">
      <c r="A62" s="6">
        <v>0</v>
      </c>
      <c r="B62" s="6">
        <v>0</v>
      </c>
      <c r="C62" s="14">
        <v>0</v>
      </c>
      <c r="D62" s="6">
        <v>0</v>
      </c>
      <c r="E62" s="6">
        <v>0</v>
      </c>
      <c r="F62" s="6">
        <f ca="1">IF(AND('2012-2013'!E61=1,'2012-2013'!G61=0),VLOOKUP(RAND(),'Rating Probabilities'!$B$26:$C$29,2,TRUE),IF(E62=1,VLOOKUP(RAND(),'Rating Probabilities'!$B$5:$C$8,2,TRUE),IF(E62=2,VLOOKUP(RAND(),'Rating Probabilities'!$B$12:$C$15,2,TRUE),IF(E62=3,VLOOKUP(RAND(),'Rating Probabilities'!$B$19:$C$22,2,TRUE),IF(E62=4,VLOOKUP(RAND(),'Rating Probabilities'!$B$26:$C$29,2,TRUE),0)))))</f>
        <v>0</v>
      </c>
      <c r="G62" s="6">
        <f ca="1">IF(AND('2013-2014'!E61=1,'2013-2014'!G61=0),VLOOKUP(RAND(),'Rating Probabilities'!$B$26:$C$29,2,TRUE),IF(E62=1,VLOOKUP(RAND(),'Rating Probabilities'!$B$5:$C$8,2,TRUE),IF(E62=2,VLOOKUP(RAND(),'Rating Probabilities'!$B$12:$C$15,2,TRUE),IF(E62=3,VLOOKUP(RAND(),'Rating Probabilities'!$B$19:$C$22,2,TRUE),IF(E62=4,VLOOKUP(RAND(),'Rating Probabilities'!$B$26:$C$29,2,TRUE),0)))))</f>
        <v>0</v>
      </c>
      <c r="H62" s="6">
        <f t="shared" si="2"/>
        <v>0</v>
      </c>
      <c r="I62" s="6">
        <f ca="1">IF(F62=0,0,IF(AND('2012-2013'!E61=1,'2012-2013'!G61=0),'Salary and Rating'!F62,1*(E62&amp;F62)))</f>
        <v>0</v>
      </c>
      <c r="J62" s="6">
        <f ca="1">IF(G62=0,0,IF(AND('2013-2014'!E61=1,'2013-2014'!G61=0),'Salary and Rating'!G62,1*(I62&amp;G62)))</f>
        <v>0</v>
      </c>
      <c r="K62" s="6">
        <f>VLOOKUP(H62,'Category Tables'!$A$4:$B$88,2,FALSE)</f>
        <v>0</v>
      </c>
      <c r="L62" s="6">
        <f ca="1">VLOOKUP(I62,'Category Tables'!$A$4:$B$88,2,FALSE)</f>
        <v>0</v>
      </c>
      <c r="M62" s="6">
        <f ca="1">VLOOKUP(J62,'Category Tables'!$A$4:$B$88,2,FALSE)</f>
        <v>0</v>
      </c>
    </row>
    <row r="63" spans="1:13" x14ac:dyDescent="0.25">
      <c r="A63" s="6">
        <v>0</v>
      </c>
      <c r="B63" s="6">
        <v>0</v>
      </c>
      <c r="C63" s="14">
        <v>0</v>
      </c>
      <c r="D63" s="6">
        <v>0</v>
      </c>
      <c r="E63" s="6">
        <v>0</v>
      </c>
      <c r="F63" s="6">
        <f ca="1">IF(AND('2012-2013'!E62=1,'2012-2013'!G62=0),VLOOKUP(RAND(),'Rating Probabilities'!$B$26:$C$29,2,TRUE),IF(E63=1,VLOOKUP(RAND(),'Rating Probabilities'!$B$5:$C$8,2,TRUE),IF(E63=2,VLOOKUP(RAND(),'Rating Probabilities'!$B$12:$C$15,2,TRUE),IF(E63=3,VLOOKUP(RAND(),'Rating Probabilities'!$B$19:$C$22,2,TRUE),IF(E63=4,VLOOKUP(RAND(),'Rating Probabilities'!$B$26:$C$29,2,TRUE),0)))))</f>
        <v>0</v>
      </c>
      <c r="G63" s="6">
        <f ca="1">IF(AND('2013-2014'!E62=1,'2013-2014'!G62=0),VLOOKUP(RAND(),'Rating Probabilities'!$B$26:$C$29,2,TRUE),IF(E63=1,VLOOKUP(RAND(),'Rating Probabilities'!$B$5:$C$8,2,TRUE),IF(E63=2,VLOOKUP(RAND(),'Rating Probabilities'!$B$12:$C$15,2,TRUE),IF(E63=3,VLOOKUP(RAND(),'Rating Probabilities'!$B$19:$C$22,2,TRUE),IF(E63=4,VLOOKUP(RAND(),'Rating Probabilities'!$B$26:$C$29,2,TRUE),0)))))</f>
        <v>0</v>
      </c>
      <c r="H63" s="6">
        <f t="shared" si="2"/>
        <v>0</v>
      </c>
      <c r="I63" s="6">
        <f ca="1">IF(F63=0,0,IF(AND('2012-2013'!E62=1,'2012-2013'!G62=0),'Salary and Rating'!F63,1*(E63&amp;F63)))</f>
        <v>0</v>
      </c>
      <c r="J63" s="6">
        <f ca="1">IF(G63=0,0,IF(AND('2013-2014'!E62=1,'2013-2014'!G62=0),'Salary and Rating'!G63,1*(I63&amp;G63)))</f>
        <v>0</v>
      </c>
      <c r="K63" s="6">
        <f>VLOOKUP(H63,'Category Tables'!$A$4:$B$88,2,FALSE)</f>
        <v>0</v>
      </c>
      <c r="L63" s="6">
        <f ca="1">VLOOKUP(I63,'Category Tables'!$A$4:$B$88,2,FALSE)</f>
        <v>0</v>
      </c>
      <c r="M63" s="6">
        <f ca="1">VLOOKUP(J63,'Category Tables'!$A$4:$B$88,2,FALSE)</f>
        <v>0</v>
      </c>
    </row>
    <row r="64" spans="1:13" x14ac:dyDescent="0.25">
      <c r="A64" s="6">
        <v>0</v>
      </c>
      <c r="B64" s="6">
        <v>0</v>
      </c>
      <c r="C64" s="14">
        <v>0</v>
      </c>
      <c r="D64" s="6">
        <v>0</v>
      </c>
      <c r="E64" s="6">
        <v>0</v>
      </c>
      <c r="F64" s="6">
        <f ca="1">IF(AND('2012-2013'!E63=1,'2012-2013'!G63=0),VLOOKUP(RAND(),'Rating Probabilities'!$B$26:$C$29,2,TRUE),IF(E64=1,VLOOKUP(RAND(),'Rating Probabilities'!$B$5:$C$8,2,TRUE),IF(E64=2,VLOOKUP(RAND(),'Rating Probabilities'!$B$12:$C$15,2,TRUE),IF(E64=3,VLOOKUP(RAND(),'Rating Probabilities'!$B$19:$C$22,2,TRUE),IF(E64=4,VLOOKUP(RAND(),'Rating Probabilities'!$B$26:$C$29,2,TRUE),0)))))</f>
        <v>0</v>
      </c>
      <c r="G64" s="6">
        <f ca="1">IF(AND('2013-2014'!E63=1,'2013-2014'!G63=0),VLOOKUP(RAND(),'Rating Probabilities'!$B$26:$C$29,2,TRUE),IF(E64=1,VLOOKUP(RAND(),'Rating Probabilities'!$B$5:$C$8,2,TRUE),IF(E64=2,VLOOKUP(RAND(),'Rating Probabilities'!$B$12:$C$15,2,TRUE),IF(E64=3,VLOOKUP(RAND(),'Rating Probabilities'!$B$19:$C$22,2,TRUE),IF(E64=4,VLOOKUP(RAND(),'Rating Probabilities'!$B$26:$C$29,2,TRUE),0)))))</f>
        <v>0</v>
      </c>
      <c r="H64" s="6">
        <f t="shared" si="2"/>
        <v>0</v>
      </c>
      <c r="I64" s="6">
        <f ca="1">IF(F64=0,0,IF(AND('2012-2013'!E63=1,'2012-2013'!G63=0),'Salary and Rating'!F64,1*(E64&amp;F64)))</f>
        <v>0</v>
      </c>
      <c r="J64" s="6">
        <f ca="1">IF(G64=0,0,IF(AND('2013-2014'!E63=1,'2013-2014'!G63=0),'Salary and Rating'!G64,1*(I64&amp;G64)))</f>
        <v>0</v>
      </c>
      <c r="K64" s="6">
        <f>VLOOKUP(H64,'Category Tables'!$A$4:$B$88,2,FALSE)</f>
        <v>0</v>
      </c>
      <c r="L64" s="6">
        <f ca="1">VLOOKUP(I64,'Category Tables'!$A$4:$B$88,2,FALSE)</f>
        <v>0</v>
      </c>
      <c r="M64" s="6">
        <f ca="1">VLOOKUP(J64,'Category Tables'!$A$4:$B$88,2,FALSE)</f>
        <v>0</v>
      </c>
    </row>
    <row r="65" spans="1:13" x14ac:dyDescent="0.25">
      <c r="A65" s="6">
        <v>0</v>
      </c>
      <c r="B65" s="6">
        <v>0</v>
      </c>
      <c r="C65" s="14">
        <v>0</v>
      </c>
      <c r="D65" s="6">
        <v>0</v>
      </c>
      <c r="E65" s="6">
        <v>0</v>
      </c>
      <c r="F65" s="6">
        <f ca="1">IF(AND('2012-2013'!E64=1,'2012-2013'!G64=0),VLOOKUP(RAND(),'Rating Probabilities'!$B$26:$C$29,2,TRUE),IF(E65=1,VLOOKUP(RAND(),'Rating Probabilities'!$B$5:$C$8,2,TRUE),IF(E65=2,VLOOKUP(RAND(),'Rating Probabilities'!$B$12:$C$15,2,TRUE),IF(E65=3,VLOOKUP(RAND(),'Rating Probabilities'!$B$19:$C$22,2,TRUE),IF(E65=4,VLOOKUP(RAND(),'Rating Probabilities'!$B$26:$C$29,2,TRUE),0)))))</f>
        <v>0</v>
      </c>
      <c r="G65" s="6">
        <f ca="1">IF(AND('2013-2014'!E64=1,'2013-2014'!G64=0),VLOOKUP(RAND(),'Rating Probabilities'!$B$26:$C$29,2,TRUE),IF(E65=1,VLOOKUP(RAND(),'Rating Probabilities'!$B$5:$C$8,2,TRUE),IF(E65=2,VLOOKUP(RAND(),'Rating Probabilities'!$B$12:$C$15,2,TRUE),IF(E65=3,VLOOKUP(RAND(),'Rating Probabilities'!$B$19:$C$22,2,TRUE),IF(E65=4,VLOOKUP(RAND(),'Rating Probabilities'!$B$26:$C$29,2,TRUE),0)))))</f>
        <v>0</v>
      </c>
      <c r="H65" s="6">
        <f t="shared" si="2"/>
        <v>0</v>
      </c>
      <c r="I65" s="6">
        <f ca="1">IF(F65=0,0,IF(AND('2012-2013'!E64=1,'2012-2013'!G64=0),'Salary and Rating'!F65,1*(E65&amp;F65)))</f>
        <v>0</v>
      </c>
      <c r="J65" s="6">
        <f ca="1">IF(G65=0,0,IF(AND('2013-2014'!E64=1,'2013-2014'!G64=0),'Salary and Rating'!G65,1*(I65&amp;G65)))</f>
        <v>0</v>
      </c>
      <c r="K65" s="6">
        <f>VLOOKUP(H65,'Category Tables'!$A$4:$B$88,2,FALSE)</f>
        <v>0</v>
      </c>
      <c r="L65" s="6">
        <f ca="1">VLOOKUP(I65,'Category Tables'!$A$4:$B$88,2,FALSE)</f>
        <v>0</v>
      </c>
      <c r="M65" s="6">
        <f ca="1">VLOOKUP(J65,'Category Tables'!$A$4:$B$88,2,FALSE)</f>
        <v>0</v>
      </c>
    </row>
    <row r="66" spans="1:13" x14ac:dyDescent="0.25">
      <c r="A66" s="6">
        <v>0</v>
      </c>
      <c r="B66" s="6">
        <v>0</v>
      </c>
      <c r="C66" s="14">
        <v>0</v>
      </c>
      <c r="D66" s="6">
        <v>0</v>
      </c>
      <c r="E66" s="6">
        <v>0</v>
      </c>
      <c r="F66" s="6">
        <f ca="1">IF(AND('2012-2013'!E65=1,'2012-2013'!G65=0),VLOOKUP(RAND(),'Rating Probabilities'!$B$26:$C$29,2,TRUE),IF(E66=1,VLOOKUP(RAND(),'Rating Probabilities'!$B$5:$C$8,2,TRUE),IF(E66=2,VLOOKUP(RAND(),'Rating Probabilities'!$B$12:$C$15,2,TRUE),IF(E66=3,VLOOKUP(RAND(),'Rating Probabilities'!$B$19:$C$22,2,TRUE),IF(E66=4,VLOOKUP(RAND(),'Rating Probabilities'!$B$26:$C$29,2,TRUE),0)))))</f>
        <v>0</v>
      </c>
      <c r="G66" s="6">
        <f ca="1">IF(AND('2013-2014'!E65=1,'2013-2014'!G65=0),VLOOKUP(RAND(),'Rating Probabilities'!$B$26:$C$29,2,TRUE),IF(E66=1,VLOOKUP(RAND(),'Rating Probabilities'!$B$5:$C$8,2,TRUE),IF(E66=2,VLOOKUP(RAND(),'Rating Probabilities'!$B$12:$C$15,2,TRUE),IF(E66=3,VLOOKUP(RAND(),'Rating Probabilities'!$B$19:$C$22,2,TRUE),IF(E66=4,VLOOKUP(RAND(),'Rating Probabilities'!$B$26:$C$29,2,TRUE),0)))))</f>
        <v>0</v>
      </c>
      <c r="H66" s="6">
        <f t="shared" si="2"/>
        <v>0</v>
      </c>
      <c r="I66" s="6">
        <f ca="1">IF(F66=0,0,IF(AND('2012-2013'!E65=1,'2012-2013'!G65=0),'Salary and Rating'!F66,1*(E66&amp;F66)))</f>
        <v>0</v>
      </c>
      <c r="J66" s="6">
        <f ca="1">IF(G66=0,0,IF(AND('2013-2014'!E65=1,'2013-2014'!G65=0),'Salary and Rating'!G66,1*(I66&amp;G66)))</f>
        <v>0</v>
      </c>
      <c r="K66" s="6">
        <f>VLOOKUP(H66,'Category Tables'!$A$4:$B$88,2,FALSE)</f>
        <v>0</v>
      </c>
      <c r="L66" s="6">
        <f ca="1">VLOOKUP(I66,'Category Tables'!$A$4:$B$88,2,FALSE)</f>
        <v>0</v>
      </c>
      <c r="M66" s="6">
        <f ca="1">VLOOKUP(J66,'Category Tables'!$A$4:$B$88,2,FALSE)</f>
        <v>0</v>
      </c>
    </row>
    <row r="67" spans="1:13" x14ac:dyDescent="0.25">
      <c r="A67" s="6">
        <v>0</v>
      </c>
      <c r="B67" s="6">
        <v>0</v>
      </c>
      <c r="C67" s="14">
        <v>0</v>
      </c>
      <c r="D67" s="6">
        <v>0</v>
      </c>
      <c r="E67" s="6">
        <v>0</v>
      </c>
      <c r="F67" s="6">
        <f ca="1">IF(AND('2012-2013'!E66=1,'2012-2013'!G66=0),VLOOKUP(RAND(),'Rating Probabilities'!$B$26:$C$29,2,TRUE),IF(E67=1,VLOOKUP(RAND(),'Rating Probabilities'!$B$5:$C$8,2,TRUE),IF(E67=2,VLOOKUP(RAND(),'Rating Probabilities'!$B$12:$C$15,2,TRUE),IF(E67=3,VLOOKUP(RAND(),'Rating Probabilities'!$B$19:$C$22,2,TRUE),IF(E67=4,VLOOKUP(RAND(),'Rating Probabilities'!$B$26:$C$29,2,TRUE),0)))))</f>
        <v>0</v>
      </c>
      <c r="G67" s="6">
        <f ca="1">IF(AND('2013-2014'!E66=1,'2013-2014'!G66=0),VLOOKUP(RAND(),'Rating Probabilities'!$B$26:$C$29,2,TRUE),IF(E67=1,VLOOKUP(RAND(),'Rating Probabilities'!$B$5:$C$8,2,TRUE),IF(E67=2,VLOOKUP(RAND(),'Rating Probabilities'!$B$12:$C$15,2,TRUE),IF(E67=3,VLOOKUP(RAND(),'Rating Probabilities'!$B$19:$C$22,2,TRUE),IF(E67=4,VLOOKUP(RAND(),'Rating Probabilities'!$B$26:$C$29,2,TRUE),0)))))</f>
        <v>0</v>
      </c>
      <c r="H67" s="6">
        <f t="shared" si="2"/>
        <v>0</v>
      </c>
      <c r="I67" s="6">
        <f ca="1">IF(F67=0,0,IF(AND('2012-2013'!E66=1,'2012-2013'!G66=0),'Salary and Rating'!F67,1*(E67&amp;F67)))</f>
        <v>0</v>
      </c>
      <c r="J67" s="6">
        <f ca="1">IF(G67=0,0,IF(AND('2013-2014'!E66=1,'2013-2014'!G66=0),'Salary and Rating'!G67,1*(I67&amp;G67)))</f>
        <v>0</v>
      </c>
      <c r="K67" s="6">
        <f>VLOOKUP(H67,'Category Tables'!$A$4:$B$88,2,FALSE)</f>
        <v>0</v>
      </c>
      <c r="L67" s="6">
        <f ca="1">VLOOKUP(I67,'Category Tables'!$A$4:$B$88,2,FALSE)</f>
        <v>0</v>
      </c>
      <c r="M67" s="6">
        <f ca="1">VLOOKUP(J67,'Category Tables'!$A$4:$B$88,2,FALSE)</f>
        <v>0</v>
      </c>
    </row>
    <row r="68" spans="1:13" x14ac:dyDescent="0.25">
      <c r="A68" s="6">
        <v>0</v>
      </c>
      <c r="B68" s="6">
        <v>0</v>
      </c>
      <c r="C68" s="14">
        <v>0</v>
      </c>
      <c r="D68" s="6">
        <v>0</v>
      </c>
      <c r="E68" s="6">
        <v>0</v>
      </c>
      <c r="F68" s="6">
        <f ca="1">IF(AND('2012-2013'!E67=1,'2012-2013'!G67=0),VLOOKUP(RAND(),'Rating Probabilities'!$B$26:$C$29,2,TRUE),IF(E68=1,VLOOKUP(RAND(),'Rating Probabilities'!$B$5:$C$8,2,TRUE),IF(E68=2,VLOOKUP(RAND(),'Rating Probabilities'!$B$12:$C$15,2,TRUE),IF(E68=3,VLOOKUP(RAND(),'Rating Probabilities'!$B$19:$C$22,2,TRUE),IF(E68=4,VLOOKUP(RAND(),'Rating Probabilities'!$B$26:$C$29,2,TRUE),0)))))</f>
        <v>0</v>
      </c>
      <c r="G68" s="6">
        <f ca="1">IF(AND('2013-2014'!E67=1,'2013-2014'!G67=0),VLOOKUP(RAND(),'Rating Probabilities'!$B$26:$C$29,2,TRUE),IF(E68=1,VLOOKUP(RAND(),'Rating Probabilities'!$B$5:$C$8,2,TRUE),IF(E68=2,VLOOKUP(RAND(),'Rating Probabilities'!$B$12:$C$15,2,TRUE),IF(E68=3,VLOOKUP(RAND(),'Rating Probabilities'!$B$19:$C$22,2,TRUE),IF(E68=4,VLOOKUP(RAND(),'Rating Probabilities'!$B$26:$C$29,2,TRUE),0)))))</f>
        <v>0</v>
      </c>
      <c r="H68" s="6">
        <f t="shared" si="2"/>
        <v>0</v>
      </c>
      <c r="I68" s="6">
        <f ca="1">IF(F68=0,0,IF(AND('2012-2013'!E67=1,'2012-2013'!G67=0),'Salary and Rating'!F68,1*(E68&amp;F68)))</f>
        <v>0</v>
      </c>
      <c r="J68" s="6">
        <f ca="1">IF(G68=0,0,IF(AND('2013-2014'!E67=1,'2013-2014'!G67=0),'Salary and Rating'!G68,1*(I68&amp;G68)))</f>
        <v>0</v>
      </c>
      <c r="K68" s="6">
        <f>VLOOKUP(H68,'Category Tables'!$A$4:$B$88,2,FALSE)</f>
        <v>0</v>
      </c>
      <c r="L68" s="6">
        <f ca="1">VLOOKUP(I68,'Category Tables'!$A$4:$B$88,2,FALSE)</f>
        <v>0</v>
      </c>
      <c r="M68" s="6">
        <f ca="1">VLOOKUP(J68,'Category Tables'!$A$4:$B$88,2,FALSE)</f>
        <v>0</v>
      </c>
    </row>
    <row r="69" spans="1:13" x14ac:dyDescent="0.25">
      <c r="A69" s="6">
        <v>0</v>
      </c>
      <c r="B69" s="6">
        <v>0</v>
      </c>
      <c r="C69" s="14">
        <v>0</v>
      </c>
      <c r="D69" s="6">
        <v>0</v>
      </c>
      <c r="E69" s="6">
        <v>0</v>
      </c>
      <c r="F69" s="6">
        <f ca="1">IF(AND('2012-2013'!E68=1,'2012-2013'!G68=0),VLOOKUP(RAND(),'Rating Probabilities'!$B$26:$C$29,2,TRUE),IF(E69=1,VLOOKUP(RAND(),'Rating Probabilities'!$B$5:$C$8,2,TRUE),IF(E69=2,VLOOKUP(RAND(),'Rating Probabilities'!$B$12:$C$15,2,TRUE),IF(E69=3,VLOOKUP(RAND(),'Rating Probabilities'!$B$19:$C$22,2,TRUE),IF(E69=4,VLOOKUP(RAND(),'Rating Probabilities'!$B$26:$C$29,2,TRUE),0)))))</f>
        <v>0</v>
      </c>
      <c r="G69" s="6">
        <f ca="1">IF(AND('2013-2014'!E68=1,'2013-2014'!G68=0),VLOOKUP(RAND(),'Rating Probabilities'!$B$26:$C$29,2,TRUE),IF(E69=1,VLOOKUP(RAND(),'Rating Probabilities'!$B$5:$C$8,2,TRUE),IF(E69=2,VLOOKUP(RAND(),'Rating Probabilities'!$B$12:$C$15,2,TRUE),IF(E69=3,VLOOKUP(RAND(),'Rating Probabilities'!$B$19:$C$22,2,TRUE),IF(E69=4,VLOOKUP(RAND(),'Rating Probabilities'!$B$26:$C$29,2,TRUE),0)))))</f>
        <v>0</v>
      </c>
      <c r="H69" s="6">
        <f t="shared" si="2"/>
        <v>0</v>
      </c>
      <c r="I69" s="6">
        <f ca="1">IF(F69=0,0,IF(AND('2012-2013'!E68=1,'2012-2013'!G68=0),'Salary and Rating'!F69,1*(E69&amp;F69)))</f>
        <v>0</v>
      </c>
      <c r="J69" s="6">
        <f ca="1">IF(G69=0,0,IF(AND('2013-2014'!E68=1,'2013-2014'!G68=0),'Salary and Rating'!G69,1*(I69&amp;G69)))</f>
        <v>0</v>
      </c>
      <c r="K69" s="6">
        <f>VLOOKUP(H69,'Category Tables'!$A$4:$B$88,2,FALSE)</f>
        <v>0</v>
      </c>
      <c r="L69" s="6">
        <f ca="1">VLOOKUP(I69,'Category Tables'!$A$4:$B$88,2,FALSE)</f>
        <v>0</v>
      </c>
      <c r="M69" s="6">
        <f ca="1">VLOOKUP(J69,'Category Tables'!$A$4:$B$88,2,FALSE)</f>
        <v>0</v>
      </c>
    </row>
    <row r="70" spans="1:13" x14ac:dyDescent="0.25">
      <c r="A70" s="6">
        <v>0</v>
      </c>
      <c r="B70" s="6">
        <v>0</v>
      </c>
      <c r="C70" s="14">
        <v>0</v>
      </c>
      <c r="D70" s="6">
        <v>0</v>
      </c>
      <c r="E70" s="6">
        <v>0</v>
      </c>
      <c r="F70" s="6">
        <f ca="1">IF(AND('2012-2013'!E69=1,'2012-2013'!G69=0),VLOOKUP(RAND(),'Rating Probabilities'!$B$26:$C$29,2,TRUE),IF(E70=1,VLOOKUP(RAND(),'Rating Probabilities'!$B$5:$C$8,2,TRUE),IF(E70=2,VLOOKUP(RAND(),'Rating Probabilities'!$B$12:$C$15,2,TRUE),IF(E70=3,VLOOKUP(RAND(),'Rating Probabilities'!$B$19:$C$22,2,TRUE),IF(E70=4,VLOOKUP(RAND(),'Rating Probabilities'!$B$26:$C$29,2,TRUE),0)))))</f>
        <v>0</v>
      </c>
      <c r="G70" s="6">
        <f ca="1">IF(AND('2013-2014'!E69=1,'2013-2014'!G69=0),VLOOKUP(RAND(),'Rating Probabilities'!$B$26:$C$29,2,TRUE),IF(E70=1,VLOOKUP(RAND(),'Rating Probabilities'!$B$5:$C$8,2,TRUE),IF(E70=2,VLOOKUP(RAND(),'Rating Probabilities'!$B$12:$C$15,2,TRUE),IF(E70=3,VLOOKUP(RAND(),'Rating Probabilities'!$B$19:$C$22,2,TRUE),IF(E70=4,VLOOKUP(RAND(),'Rating Probabilities'!$B$26:$C$29,2,TRUE),0)))))</f>
        <v>0</v>
      </c>
      <c r="H70" s="6">
        <f t="shared" si="2"/>
        <v>0</v>
      </c>
      <c r="I70" s="6">
        <f ca="1">IF(F70=0,0,IF(AND('2012-2013'!E69=1,'2012-2013'!G69=0),'Salary and Rating'!F70,1*(E70&amp;F70)))</f>
        <v>0</v>
      </c>
      <c r="J70" s="6">
        <f ca="1">IF(G70=0,0,IF(AND('2013-2014'!E69=1,'2013-2014'!G69=0),'Salary and Rating'!G70,1*(I70&amp;G70)))</f>
        <v>0</v>
      </c>
      <c r="K70" s="6">
        <f>VLOOKUP(H70,'Category Tables'!$A$4:$B$88,2,FALSE)</f>
        <v>0</v>
      </c>
      <c r="L70" s="6">
        <f ca="1">VLOOKUP(I70,'Category Tables'!$A$4:$B$88,2,FALSE)</f>
        <v>0</v>
      </c>
      <c r="M70" s="6">
        <f ca="1">VLOOKUP(J70,'Category Tables'!$A$4:$B$88,2,FALSE)</f>
        <v>0</v>
      </c>
    </row>
    <row r="71" spans="1:13" x14ac:dyDescent="0.25">
      <c r="A71" s="6">
        <v>0</v>
      </c>
      <c r="B71" s="6">
        <v>0</v>
      </c>
      <c r="C71" s="14">
        <v>0</v>
      </c>
      <c r="D71" s="6">
        <v>0</v>
      </c>
      <c r="E71" s="6">
        <v>0</v>
      </c>
      <c r="F71" s="6">
        <f ca="1">IF(AND('2012-2013'!E70=1,'2012-2013'!G70=0),VLOOKUP(RAND(),'Rating Probabilities'!$B$26:$C$29,2,TRUE),IF(E71=1,VLOOKUP(RAND(),'Rating Probabilities'!$B$5:$C$8,2,TRUE),IF(E71=2,VLOOKUP(RAND(),'Rating Probabilities'!$B$12:$C$15,2,TRUE),IF(E71=3,VLOOKUP(RAND(),'Rating Probabilities'!$B$19:$C$22,2,TRUE),IF(E71=4,VLOOKUP(RAND(),'Rating Probabilities'!$B$26:$C$29,2,TRUE),0)))))</f>
        <v>0</v>
      </c>
      <c r="G71" s="6">
        <f ca="1">IF(AND('2013-2014'!E70=1,'2013-2014'!G70=0),VLOOKUP(RAND(),'Rating Probabilities'!$B$26:$C$29,2,TRUE),IF(E71=1,VLOOKUP(RAND(),'Rating Probabilities'!$B$5:$C$8,2,TRUE),IF(E71=2,VLOOKUP(RAND(),'Rating Probabilities'!$B$12:$C$15,2,TRUE),IF(E71=3,VLOOKUP(RAND(),'Rating Probabilities'!$B$19:$C$22,2,TRUE),IF(E71=4,VLOOKUP(RAND(),'Rating Probabilities'!$B$26:$C$29,2,TRUE),0)))))</f>
        <v>0</v>
      </c>
      <c r="H71" s="6">
        <f t="shared" si="2"/>
        <v>0</v>
      </c>
      <c r="I71" s="6">
        <f ca="1">IF(F71=0,0,IF(AND('2012-2013'!E70=1,'2012-2013'!G70=0),'Salary and Rating'!F71,1*(E71&amp;F71)))</f>
        <v>0</v>
      </c>
      <c r="J71" s="6">
        <f ca="1">IF(G71=0,0,IF(AND('2013-2014'!E70=1,'2013-2014'!G70=0),'Salary and Rating'!G71,1*(I71&amp;G71)))</f>
        <v>0</v>
      </c>
      <c r="K71" s="6">
        <f>VLOOKUP(H71,'Category Tables'!$A$4:$B$88,2,FALSE)</f>
        <v>0</v>
      </c>
      <c r="L71" s="6">
        <f ca="1">VLOOKUP(I71,'Category Tables'!$A$4:$B$88,2,FALSE)</f>
        <v>0</v>
      </c>
      <c r="M71" s="6">
        <f ca="1">VLOOKUP(J71,'Category Tables'!$A$4:$B$88,2,FALSE)</f>
        <v>0</v>
      </c>
    </row>
    <row r="72" spans="1:13" x14ac:dyDescent="0.25">
      <c r="A72" s="6">
        <v>0</v>
      </c>
      <c r="B72" s="6">
        <v>0</v>
      </c>
      <c r="C72" s="14">
        <v>0</v>
      </c>
      <c r="D72" s="6">
        <v>0</v>
      </c>
      <c r="E72" s="6">
        <v>0</v>
      </c>
      <c r="F72" s="6">
        <f ca="1">IF(AND('2012-2013'!E71=1,'2012-2013'!G71=0),VLOOKUP(RAND(),'Rating Probabilities'!$B$26:$C$29,2,TRUE),IF(E72=1,VLOOKUP(RAND(),'Rating Probabilities'!$B$5:$C$8,2,TRUE),IF(E72=2,VLOOKUP(RAND(),'Rating Probabilities'!$B$12:$C$15,2,TRUE),IF(E72=3,VLOOKUP(RAND(),'Rating Probabilities'!$B$19:$C$22,2,TRUE),IF(E72=4,VLOOKUP(RAND(),'Rating Probabilities'!$B$26:$C$29,2,TRUE),0)))))</f>
        <v>0</v>
      </c>
      <c r="G72" s="6">
        <f ca="1">IF(AND('2013-2014'!E71=1,'2013-2014'!G71=0),VLOOKUP(RAND(),'Rating Probabilities'!$B$26:$C$29,2,TRUE),IF(E72=1,VLOOKUP(RAND(),'Rating Probabilities'!$B$5:$C$8,2,TRUE),IF(E72=2,VLOOKUP(RAND(),'Rating Probabilities'!$B$12:$C$15,2,TRUE),IF(E72=3,VLOOKUP(RAND(),'Rating Probabilities'!$B$19:$C$22,2,TRUE),IF(E72=4,VLOOKUP(RAND(),'Rating Probabilities'!$B$26:$C$29,2,TRUE),0)))))</f>
        <v>0</v>
      </c>
      <c r="H72" s="6">
        <f t="shared" si="2"/>
        <v>0</v>
      </c>
      <c r="I72" s="6">
        <f ca="1">IF(F72=0,0,IF(AND('2012-2013'!E71=1,'2012-2013'!G71=0),'Salary and Rating'!F72,1*(E72&amp;F72)))</f>
        <v>0</v>
      </c>
      <c r="J72" s="6">
        <f ca="1">IF(G72=0,0,IF(AND('2013-2014'!E71=1,'2013-2014'!G71=0),'Salary and Rating'!G72,1*(I72&amp;G72)))</f>
        <v>0</v>
      </c>
      <c r="K72" s="6">
        <f>VLOOKUP(H72,'Category Tables'!$A$4:$B$88,2,FALSE)</f>
        <v>0</v>
      </c>
      <c r="L72" s="6">
        <f ca="1">VLOOKUP(I72,'Category Tables'!$A$4:$B$88,2,FALSE)</f>
        <v>0</v>
      </c>
      <c r="M72" s="6">
        <f ca="1">VLOOKUP(J72,'Category Tables'!$A$4:$B$88,2,FALSE)</f>
        <v>0</v>
      </c>
    </row>
    <row r="73" spans="1:13" x14ac:dyDescent="0.25">
      <c r="A73" s="6">
        <v>0</v>
      </c>
      <c r="B73" s="6">
        <v>0</v>
      </c>
      <c r="C73" s="14">
        <v>0</v>
      </c>
      <c r="D73" s="6">
        <v>0</v>
      </c>
      <c r="E73" s="6">
        <v>0</v>
      </c>
      <c r="F73" s="6">
        <f ca="1">IF(AND('2012-2013'!E72=1,'2012-2013'!G72=0),VLOOKUP(RAND(),'Rating Probabilities'!$B$26:$C$29,2,TRUE),IF(E73=1,VLOOKUP(RAND(),'Rating Probabilities'!$B$5:$C$8,2,TRUE),IF(E73=2,VLOOKUP(RAND(),'Rating Probabilities'!$B$12:$C$15,2,TRUE),IF(E73=3,VLOOKUP(RAND(),'Rating Probabilities'!$B$19:$C$22,2,TRUE),IF(E73=4,VLOOKUP(RAND(),'Rating Probabilities'!$B$26:$C$29,2,TRUE),0)))))</f>
        <v>0</v>
      </c>
      <c r="G73" s="6">
        <f ca="1">IF(AND('2013-2014'!E72=1,'2013-2014'!G72=0),VLOOKUP(RAND(),'Rating Probabilities'!$B$26:$C$29,2,TRUE),IF(E73=1,VLOOKUP(RAND(),'Rating Probabilities'!$B$5:$C$8,2,TRUE),IF(E73=2,VLOOKUP(RAND(),'Rating Probabilities'!$B$12:$C$15,2,TRUE),IF(E73=3,VLOOKUP(RAND(),'Rating Probabilities'!$B$19:$C$22,2,TRUE),IF(E73=4,VLOOKUP(RAND(),'Rating Probabilities'!$B$26:$C$29,2,TRUE),0)))))</f>
        <v>0</v>
      </c>
      <c r="H73" s="6">
        <f t="shared" si="2"/>
        <v>0</v>
      </c>
      <c r="I73" s="6">
        <f ca="1">IF(F73=0,0,IF(AND('2012-2013'!E72=1,'2012-2013'!G72=0),'Salary and Rating'!F73,1*(E73&amp;F73)))</f>
        <v>0</v>
      </c>
      <c r="J73" s="6">
        <f ca="1">IF(G73=0,0,IF(AND('2013-2014'!E72=1,'2013-2014'!G72=0),'Salary and Rating'!G73,1*(I73&amp;G73)))</f>
        <v>0</v>
      </c>
      <c r="K73" s="6">
        <f>VLOOKUP(H73,'Category Tables'!$A$4:$B$88,2,FALSE)</f>
        <v>0</v>
      </c>
      <c r="L73" s="6">
        <f ca="1">VLOOKUP(I73,'Category Tables'!$A$4:$B$88,2,FALSE)</f>
        <v>0</v>
      </c>
      <c r="M73" s="6">
        <f ca="1">VLOOKUP(J73,'Category Tables'!$A$4:$B$88,2,FALSE)</f>
        <v>0</v>
      </c>
    </row>
    <row r="74" spans="1:13" x14ac:dyDescent="0.25">
      <c r="A74" s="6">
        <v>0</v>
      </c>
      <c r="B74" s="6">
        <v>0</v>
      </c>
      <c r="C74" s="14">
        <v>0</v>
      </c>
      <c r="D74" s="6">
        <v>0</v>
      </c>
      <c r="E74" s="6">
        <v>0</v>
      </c>
      <c r="F74" s="6">
        <f ca="1">IF(AND('2012-2013'!E73=1,'2012-2013'!G73=0),VLOOKUP(RAND(),'Rating Probabilities'!$B$26:$C$29,2,TRUE),IF(E74=1,VLOOKUP(RAND(),'Rating Probabilities'!$B$5:$C$8,2,TRUE),IF(E74=2,VLOOKUP(RAND(),'Rating Probabilities'!$B$12:$C$15,2,TRUE),IF(E74=3,VLOOKUP(RAND(),'Rating Probabilities'!$B$19:$C$22,2,TRUE),IF(E74=4,VLOOKUP(RAND(),'Rating Probabilities'!$B$26:$C$29,2,TRUE),0)))))</f>
        <v>0</v>
      </c>
      <c r="G74" s="6">
        <f ca="1">IF(AND('2013-2014'!E73=1,'2013-2014'!G73=0),VLOOKUP(RAND(),'Rating Probabilities'!$B$26:$C$29,2,TRUE),IF(E74=1,VLOOKUP(RAND(),'Rating Probabilities'!$B$5:$C$8,2,TRUE),IF(E74=2,VLOOKUP(RAND(),'Rating Probabilities'!$B$12:$C$15,2,TRUE),IF(E74=3,VLOOKUP(RAND(),'Rating Probabilities'!$B$19:$C$22,2,TRUE),IF(E74=4,VLOOKUP(RAND(),'Rating Probabilities'!$B$26:$C$29,2,TRUE),0)))))</f>
        <v>0</v>
      </c>
      <c r="H74" s="6">
        <f t="shared" si="2"/>
        <v>0</v>
      </c>
      <c r="I74" s="6">
        <f ca="1">IF(F74=0,0,IF(AND('2012-2013'!E73=1,'2012-2013'!G73=0),'Salary and Rating'!F74,1*(E74&amp;F74)))</f>
        <v>0</v>
      </c>
      <c r="J74" s="6">
        <f ca="1">IF(G74=0,0,IF(AND('2013-2014'!E73=1,'2013-2014'!G73=0),'Salary and Rating'!G74,1*(I74&amp;G74)))</f>
        <v>0</v>
      </c>
      <c r="K74" s="6">
        <f>VLOOKUP(H74,'Category Tables'!$A$4:$B$88,2,FALSE)</f>
        <v>0</v>
      </c>
      <c r="L74" s="6">
        <f ca="1">VLOOKUP(I74,'Category Tables'!$A$4:$B$88,2,FALSE)</f>
        <v>0</v>
      </c>
      <c r="M74" s="6">
        <f ca="1">VLOOKUP(J74,'Category Tables'!$A$4:$B$88,2,FALSE)</f>
        <v>0</v>
      </c>
    </row>
    <row r="75" spans="1:13" x14ac:dyDescent="0.25">
      <c r="A75" s="6">
        <v>0</v>
      </c>
      <c r="B75" s="6">
        <v>0</v>
      </c>
      <c r="C75" s="14">
        <v>0</v>
      </c>
      <c r="D75" s="6">
        <v>0</v>
      </c>
      <c r="E75" s="6">
        <v>0</v>
      </c>
      <c r="F75" s="6">
        <f ca="1">IF(AND('2012-2013'!E74=1,'2012-2013'!G74=0),VLOOKUP(RAND(),'Rating Probabilities'!$B$26:$C$29,2,TRUE),IF(E75=1,VLOOKUP(RAND(),'Rating Probabilities'!$B$5:$C$8,2,TRUE),IF(E75=2,VLOOKUP(RAND(),'Rating Probabilities'!$B$12:$C$15,2,TRUE),IF(E75=3,VLOOKUP(RAND(),'Rating Probabilities'!$B$19:$C$22,2,TRUE),IF(E75=4,VLOOKUP(RAND(),'Rating Probabilities'!$B$26:$C$29,2,TRUE),0)))))</f>
        <v>0</v>
      </c>
      <c r="G75" s="6">
        <f ca="1">IF(AND('2013-2014'!E74=1,'2013-2014'!G74=0),VLOOKUP(RAND(),'Rating Probabilities'!$B$26:$C$29,2,TRUE),IF(E75=1,VLOOKUP(RAND(),'Rating Probabilities'!$B$5:$C$8,2,TRUE),IF(E75=2,VLOOKUP(RAND(),'Rating Probabilities'!$B$12:$C$15,2,TRUE),IF(E75=3,VLOOKUP(RAND(),'Rating Probabilities'!$B$19:$C$22,2,TRUE),IF(E75=4,VLOOKUP(RAND(),'Rating Probabilities'!$B$26:$C$29,2,TRUE),0)))))</f>
        <v>0</v>
      </c>
      <c r="H75" s="6">
        <f t="shared" si="2"/>
        <v>0</v>
      </c>
      <c r="I75" s="6">
        <f ca="1">IF(F75=0,0,IF(AND('2012-2013'!E74=1,'2012-2013'!G74=0),'Salary and Rating'!F75,1*(E75&amp;F75)))</f>
        <v>0</v>
      </c>
      <c r="J75" s="6">
        <f ca="1">IF(G75=0,0,IF(AND('2013-2014'!E74=1,'2013-2014'!G74=0),'Salary and Rating'!G75,1*(I75&amp;G75)))</f>
        <v>0</v>
      </c>
      <c r="K75" s="6">
        <f>VLOOKUP(H75,'Category Tables'!$A$4:$B$88,2,FALSE)</f>
        <v>0</v>
      </c>
      <c r="L75" s="6">
        <f ca="1">VLOOKUP(I75,'Category Tables'!$A$4:$B$88,2,FALSE)</f>
        <v>0</v>
      </c>
      <c r="M75" s="6">
        <f ca="1">VLOOKUP(J75,'Category Tables'!$A$4:$B$88,2,FALSE)</f>
        <v>0</v>
      </c>
    </row>
    <row r="76" spans="1:13" x14ac:dyDescent="0.25">
      <c r="A76" s="6">
        <v>0</v>
      </c>
      <c r="B76" s="6">
        <v>0</v>
      </c>
      <c r="C76" s="14">
        <v>0</v>
      </c>
      <c r="D76" s="6">
        <v>0</v>
      </c>
      <c r="E76" s="6">
        <v>0</v>
      </c>
      <c r="F76" s="6">
        <f ca="1">IF(AND('2012-2013'!E75=1,'2012-2013'!G75=0),VLOOKUP(RAND(),'Rating Probabilities'!$B$26:$C$29,2,TRUE),IF(E76=1,VLOOKUP(RAND(),'Rating Probabilities'!$B$5:$C$8,2,TRUE),IF(E76=2,VLOOKUP(RAND(),'Rating Probabilities'!$B$12:$C$15,2,TRUE),IF(E76=3,VLOOKUP(RAND(),'Rating Probabilities'!$B$19:$C$22,2,TRUE),IF(E76=4,VLOOKUP(RAND(),'Rating Probabilities'!$B$26:$C$29,2,TRUE),0)))))</f>
        <v>0</v>
      </c>
      <c r="G76" s="6">
        <f ca="1">IF(AND('2013-2014'!E75=1,'2013-2014'!G75=0),VLOOKUP(RAND(),'Rating Probabilities'!$B$26:$C$29,2,TRUE),IF(E76=1,VLOOKUP(RAND(),'Rating Probabilities'!$B$5:$C$8,2,TRUE),IF(E76=2,VLOOKUP(RAND(),'Rating Probabilities'!$B$12:$C$15,2,TRUE),IF(E76=3,VLOOKUP(RAND(),'Rating Probabilities'!$B$19:$C$22,2,TRUE),IF(E76=4,VLOOKUP(RAND(),'Rating Probabilities'!$B$26:$C$29,2,TRUE),0)))))</f>
        <v>0</v>
      </c>
      <c r="H76" s="6">
        <f t="shared" si="2"/>
        <v>0</v>
      </c>
      <c r="I76" s="6">
        <f ca="1">IF(F76=0,0,IF(AND('2012-2013'!E75=1,'2012-2013'!G75=0),'Salary and Rating'!F76,1*(E76&amp;F76)))</f>
        <v>0</v>
      </c>
      <c r="J76" s="6">
        <f ca="1">IF(G76=0,0,IF(AND('2013-2014'!E75=1,'2013-2014'!G75=0),'Salary and Rating'!G76,1*(I76&amp;G76)))</f>
        <v>0</v>
      </c>
      <c r="K76" s="6">
        <f>VLOOKUP(H76,'Category Tables'!$A$4:$B$88,2,FALSE)</f>
        <v>0</v>
      </c>
      <c r="L76" s="6">
        <f ca="1">VLOOKUP(I76,'Category Tables'!$A$4:$B$88,2,FALSE)</f>
        <v>0</v>
      </c>
      <c r="M76" s="6">
        <f ca="1">VLOOKUP(J76,'Category Tables'!$A$4:$B$88,2,FALSE)</f>
        <v>0</v>
      </c>
    </row>
    <row r="77" spans="1:13" x14ac:dyDescent="0.25">
      <c r="A77" s="6">
        <v>0</v>
      </c>
      <c r="B77" s="6">
        <v>0</v>
      </c>
      <c r="C77" s="14">
        <v>0</v>
      </c>
      <c r="D77" s="6">
        <v>0</v>
      </c>
      <c r="E77" s="6">
        <v>0</v>
      </c>
      <c r="F77" s="6">
        <f ca="1">IF(AND('2012-2013'!E76=1,'2012-2013'!G76=0),VLOOKUP(RAND(),'Rating Probabilities'!$B$26:$C$29,2,TRUE),IF(E77=1,VLOOKUP(RAND(),'Rating Probabilities'!$B$5:$C$8,2,TRUE),IF(E77=2,VLOOKUP(RAND(),'Rating Probabilities'!$B$12:$C$15,2,TRUE),IF(E77=3,VLOOKUP(RAND(),'Rating Probabilities'!$B$19:$C$22,2,TRUE),IF(E77=4,VLOOKUP(RAND(),'Rating Probabilities'!$B$26:$C$29,2,TRUE),0)))))</f>
        <v>0</v>
      </c>
      <c r="G77" s="6">
        <f ca="1">IF(AND('2013-2014'!E76=1,'2013-2014'!G76=0),VLOOKUP(RAND(),'Rating Probabilities'!$B$26:$C$29,2,TRUE),IF(E77=1,VLOOKUP(RAND(),'Rating Probabilities'!$B$5:$C$8,2,TRUE),IF(E77=2,VLOOKUP(RAND(),'Rating Probabilities'!$B$12:$C$15,2,TRUE),IF(E77=3,VLOOKUP(RAND(),'Rating Probabilities'!$B$19:$C$22,2,TRUE),IF(E77=4,VLOOKUP(RAND(),'Rating Probabilities'!$B$26:$C$29,2,TRUE),0)))))</f>
        <v>0</v>
      </c>
      <c r="H77" s="6">
        <f t="shared" si="2"/>
        <v>0</v>
      </c>
      <c r="I77" s="6">
        <f ca="1">IF(F77=0,0,IF(AND('2012-2013'!E76=1,'2012-2013'!G76=0),'Salary and Rating'!F77,1*(E77&amp;F77)))</f>
        <v>0</v>
      </c>
      <c r="J77" s="6">
        <f ca="1">IF(G77=0,0,IF(AND('2013-2014'!E76=1,'2013-2014'!G76=0),'Salary and Rating'!G77,1*(I77&amp;G77)))</f>
        <v>0</v>
      </c>
      <c r="K77" s="6">
        <f>VLOOKUP(H77,'Category Tables'!$A$4:$B$88,2,FALSE)</f>
        <v>0</v>
      </c>
      <c r="L77" s="6">
        <f ca="1">VLOOKUP(I77,'Category Tables'!$A$4:$B$88,2,FALSE)</f>
        <v>0</v>
      </c>
      <c r="M77" s="6">
        <f ca="1">VLOOKUP(J77,'Category Tables'!$A$4:$B$88,2,FALSE)</f>
        <v>0</v>
      </c>
    </row>
    <row r="78" spans="1:13" x14ac:dyDescent="0.25">
      <c r="A78" s="6">
        <v>0</v>
      </c>
      <c r="B78" s="6">
        <v>0</v>
      </c>
      <c r="C78" s="14">
        <v>0</v>
      </c>
      <c r="D78" s="6">
        <v>0</v>
      </c>
      <c r="E78" s="6">
        <v>0</v>
      </c>
      <c r="F78" s="6">
        <f ca="1">IF(AND('2012-2013'!E77=1,'2012-2013'!G77=0),VLOOKUP(RAND(),'Rating Probabilities'!$B$26:$C$29,2,TRUE),IF(E78=1,VLOOKUP(RAND(),'Rating Probabilities'!$B$5:$C$8,2,TRUE),IF(E78=2,VLOOKUP(RAND(),'Rating Probabilities'!$B$12:$C$15,2,TRUE),IF(E78=3,VLOOKUP(RAND(),'Rating Probabilities'!$B$19:$C$22,2,TRUE),IF(E78=4,VLOOKUP(RAND(),'Rating Probabilities'!$B$26:$C$29,2,TRUE),0)))))</f>
        <v>0</v>
      </c>
      <c r="G78" s="6">
        <f ca="1">IF(AND('2013-2014'!E77=1,'2013-2014'!G77=0),VLOOKUP(RAND(),'Rating Probabilities'!$B$26:$C$29,2,TRUE),IF(E78=1,VLOOKUP(RAND(),'Rating Probabilities'!$B$5:$C$8,2,TRUE),IF(E78=2,VLOOKUP(RAND(),'Rating Probabilities'!$B$12:$C$15,2,TRUE),IF(E78=3,VLOOKUP(RAND(),'Rating Probabilities'!$B$19:$C$22,2,TRUE),IF(E78=4,VLOOKUP(RAND(),'Rating Probabilities'!$B$26:$C$29,2,TRUE),0)))))</f>
        <v>0</v>
      </c>
      <c r="H78" s="6">
        <f t="shared" si="2"/>
        <v>0</v>
      </c>
      <c r="I78" s="6">
        <f ca="1">IF(F78=0,0,IF(AND('2012-2013'!E77=1,'2012-2013'!G77=0),'Salary and Rating'!F78,1*(E78&amp;F78)))</f>
        <v>0</v>
      </c>
      <c r="J78" s="6">
        <f ca="1">IF(G78=0,0,IF(AND('2013-2014'!E77=1,'2013-2014'!G77=0),'Salary and Rating'!G78,1*(I78&amp;G78)))</f>
        <v>0</v>
      </c>
      <c r="K78" s="6">
        <f>VLOOKUP(H78,'Category Tables'!$A$4:$B$88,2,FALSE)</f>
        <v>0</v>
      </c>
      <c r="L78" s="6">
        <f ca="1">VLOOKUP(I78,'Category Tables'!$A$4:$B$88,2,FALSE)</f>
        <v>0</v>
      </c>
      <c r="M78" s="6">
        <f ca="1">VLOOKUP(J78,'Category Tables'!$A$4:$B$88,2,FALSE)</f>
        <v>0</v>
      </c>
    </row>
    <row r="79" spans="1:13" x14ac:dyDescent="0.25">
      <c r="A79" s="6">
        <v>0</v>
      </c>
      <c r="B79" s="6">
        <v>0</v>
      </c>
      <c r="C79" s="14">
        <v>0</v>
      </c>
      <c r="D79" s="6">
        <v>0</v>
      </c>
      <c r="E79" s="6">
        <v>0</v>
      </c>
      <c r="F79" s="6">
        <f ca="1">IF(AND('2012-2013'!E78=1,'2012-2013'!G78=0),VLOOKUP(RAND(),'Rating Probabilities'!$B$26:$C$29,2,TRUE),IF(E79=1,VLOOKUP(RAND(),'Rating Probabilities'!$B$5:$C$8,2,TRUE),IF(E79=2,VLOOKUP(RAND(),'Rating Probabilities'!$B$12:$C$15,2,TRUE),IF(E79=3,VLOOKUP(RAND(),'Rating Probabilities'!$B$19:$C$22,2,TRUE),IF(E79=4,VLOOKUP(RAND(),'Rating Probabilities'!$B$26:$C$29,2,TRUE),0)))))</f>
        <v>0</v>
      </c>
      <c r="G79" s="6">
        <f ca="1">IF(AND('2013-2014'!E78=1,'2013-2014'!G78=0),VLOOKUP(RAND(),'Rating Probabilities'!$B$26:$C$29,2,TRUE),IF(E79=1,VLOOKUP(RAND(),'Rating Probabilities'!$B$5:$C$8,2,TRUE),IF(E79=2,VLOOKUP(RAND(),'Rating Probabilities'!$B$12:$C$15,2,TRUE),IF(E79=3,VLOOKUP(RAND(),'Rating Probabilities'!$B$19:$C$22,2,TRUE),IF(E79=4,VLOOKUP(RAND(),'Rating Probabilities'!$B$26:$C$29,2,TRUE),0)))))</f>
        <v>0</v>
      </c>
      <c r="H79" s="6">
        <f t="shared" si="2"/>
        <v>0</v>
      </c>
      <c r="I79" s="6">
        <f ca="1">IF(F79=0,0,IF(AND('2012-2013'!E78=1,'2012-2013'!G78=0),'Salary and Rating'!F79,1*(E79&amp;F79)))</f>
        <v>0</v>
      </c>
      <c r="J79" s="6">
        <f ca="1">IF(G79=0,0,IF(AND('2013-2014'!E78=1,'2013-2014'!G78=0),'Salary and Rating'!G79,1*(I79&amp;G79)))</f>
        <v>0</v>
      </c>
      <c r="K79" s="6">
        <f>VLOOKUP(H79,'Category Tables'!$A$4:$B$88,2,FALSE)</f>
        <v>0</v>
      </c>
      <c r="L79" s="6">
        <f ca="1">VLOOKUP(I79,'Category Tables'!$A$4:$B$88,2,FALSE)</f>
        <v>0</v>
      </c>
      <c r="M79" s="6">
        <f ca="1">VLOOKUP(J79,'Category Tables'!$A$4:$B$88,2,FALSE)</f>
        <v>0</v>
      </c>
    </row>
    <row r="80" spans="1:13" x14ac:dyDescent="0.25">
      <c r="A80" s="6">
        <v>0</v>
      </c>
      <c r="B80" s="6">
        <v>0</v>
      </c>
      <c r="C80" s="14">
        <v>0</v>
      </c>
      <c r="D80" s="6">
        <v>0</v>
      </c>
      <c r="E80" s="6">
        <v>0</v>
      </c>
      <c r="F80" s="6">
        <f ca="1">IF(AND('2012-2013'!E79=1,'2012-2013'!G79=0),VLOOKUP(RAND(),'Rating Probabilities'!$B$26:$C$29,2,TRUE),IF(E80=1,VLOOKUP(RAND(),'Rating Probabilities'!$B$5:$C$8,2,TRUE),IF(E80=2,VLOOKUP(RAND(),'Rating Probabilities'!$B$12:$C$15,2,TRUE),IF(E80=3,VLOOKUP(RAND(),'Rating Probabilities'!$B$19:$C$22,2,TRUE),IF(E80=4,VLOOKUP(RAND(),'Rating Probabilities'!$B$26:$C$29,2,TRUE),0)))))</f>
        <v>0</v>
      </c>
      <c r="G80" s="6">
        <f ca="1">IF(AND('2013-2014'!E79=1,'2013-2014'!G79=0),VLOOKUP(RAND(),'Rating Probabilities'!$B$26:$C$29,2,TRUE),IF(E80=1,VLOOKUP(RAND(),'Rating Probabilities'!$B$5:$C$8,2,TRUE),IF(E80=2,VLOOKUP(RAND(),'Rating Probabilities'!$B$12:$C$15,2,TRUE),IF(E80=3,VLOOKUP(RAND(),'Rating Probabilities'!$B$19:$C$22,2,TRUE),IF(E80=4,VLOOKUP(RAND(),'Rating Probabilities'!$B$26:$C$29,2,TRUE),0)))))</f>
        <v>0</v>
      </c>
      <c r="H80" s="6">
        <f t="shared" si="2"/>
        <v>0</v>
      </c>
      <c r="I80" s="6">
        <f ca="1">IF(F80=0,0,IF(AND('2012-2013'!E79=1,'2012-2013'!G79=0),'Salary and Rating'!F80,1*(E80&amp;F80)))</f>
        <v>0</v>
      </c>
      <c r="J80" s="6">
        <f ca="1">IF(G80=0,0,IF(AND('2013-2014'!E79=1,'2013-2014'!G79=0),'Salary and Rating'!G80,1*(I80&amp;G80)))</f>
        <v>0</v>
      </c>
      <c r="K80" s="6">
        <f>VLOOKUP(H80,'Category Tables'!$A$4:$B$88,2,FALSE)</f>
        <v>0</v>
      </c>
      <c r="L80" s="6">
        <f ca="1">VLOOKUP(I80,'Category Tables'!$A$4:$B$88,2,FALSE)</f>
        <v>0</v>
      </c>
      <c r="M80" s="6">
        <f ca="1">VLOOKUP(J80,'Category Tables'!$A$4:$B$88,2,FALSE)</f>
        <v>0</v>
      </c>
    </row>
    <row r="81" spans="1:13" x14ac:dyDescent="0.25">
      <c r="A81" s="6">
        <v>0</v>
      </c>
      <c r="B81" s="6">
        <v>0</v>
      </c>
      <c r="C81" s="14">
        <v>0</v>
      </c>
      <c r="D81" s="6">
        <v>0</v>
      </c>
      <c r="E81" s="6">
        <v>0</v>
      </c>
      <c r="F81" s="6">
        <f ca="1">IF(AND('2012-2013'!E80=1,'2012-2013'!G80=0),VLOOKUP(RAND(),'Rating Probabilities'!$B$26:$C$29,2,TRUE),IF(E81=1,VLOOKUP(RAND(),'Rating Probabilities'!$B$5:$C$8,2,TRUE),IF(E81=2,VLOOKUP(RAND(),'Rating Probabilities'!$B$12:$C$15,2,TRUE),IF(E81=3,VLOOKUP(RAND(),'Rating Probabilities'!$B$19:$C$22,2,TRUE),IF(E81=4,VLOOKUP(RAND(),'Rating Probabilities'!$B$26:$C$29,2,TRUE),0)))))</f>
        <v>0</v>
      </c>
      <c r="G81" s="6">
        <f ca="1">IF(AND('2013-2014'!E80=1,'2013-2014'!G80=0),VLOOKUP(RAND(),'Rating Probabilities'!$B$26:$C$29,2,TRUE),IF(E81=1,VLOOKUP(RAND(),'Rating Probabilities'!$B$5:$C$8,2,TRUE),IF(E81=2,VLOOKUP(RAND(),'Rating Probabilities'!$B$12:$C$15,2,TRUE),IF(E81=3,VLOOKUP(RAND(),'Rating Probabilities'!$B$19:$C$22,2,TRUE),IF(E81=4,VLOOKUP(RAND(),'Rating Probabilities'!$B$26:$C$29,2,TRUE),0)))))</f>
        <v>0</v>
      </c>
      <c r="H81" s="6">
        <f t="shared" si="2"/>
        <v>0</v>
      </c>
      <c r="I81" s="6">
        <f ca="1">IF(F81=0,0,IF(AND('2012-2013'!E80=1,'2012-2013'!G80=0),'Salary and Rating'!F81,1*(E81&amp;F81)))</f>
        <v>0</v>
      </c>
      <c r="J81" s="6">
        <f ca="1">IF(G81=0,0,IF(AND('2013-2014'!E80=1,'2013-2014'!G80=0),'Salary and Rating'!G81,1*(I81&amp;G81)))</f>
        <v>0</v>
      </c>
      <c r="K81" s="6">
        <f>VLOOKUP(H81,'Category Tables'!$A$4:$B$88,2,FALSE)</f>
        <v>0</v>
      </c>
      <c r="L81" s="6">
        <f ca="1">VLOOKUP(I81,'Category Tables'!$A$4:$B$88,2,FALSE)</f>
        <v>0</v>
      </c>
      <c r="M81" s="6">
        <f ca="1">VLOOKUP(J81,'Category Tables'!$A$4:$B$88,2,FALSE)</f>
        <v>0</v>
      </c>
    </row>
    <row r="82" spans="1:13" x14ac:dyDescent="0.25">
      <c r="A82" s="6">
        <v>0</v>
      </c>
      <c r="B82" s="6">
        <v>0</v>
      </c>
      <c r="C82" s="14">
        <v>0</v>
      </c>
      <c r="D82" s="6">
        <v>0</v>
      </c>
      <c r="E82" s="6">
        <v>0</v>
      </c>
      <c r="F82" s="6">
        <f ca="1">IF(AND('2012-2013'!E81=1,'2012-2013'!G81=0),VLOOKUP(RAND(),'Rating Probabilities'!$B$26:$C$29,2,TRUE),IF(E82=1,VLOOKUP(RAND(),'Rating Probabilities'!$B$5:$C$8,2,TRUE),IF(E82=2,VLOOKUP(RAND(),'Rating Probabilities'!$B$12:$C$15,2,TRUE),IF(E82=3,VLOOKUP(RAND(),'Rating Probabilities'!$B$19:$C$22,2,TRUE),IF(E82=4,VLOOKUP(RAND(),'Rating Probabilities'!$B$26:$C$29,2,TRUE),0)))))</f>
        <v>0</v>
      </c>
      <c r="G82" s="6">
        <f ca="1">IF(AND('2013-2014'!E81=1,'2013-2014'!G81=0),VLOOKUP(RAND(),'Rating Probabilities'!$B$26:$C$29,2,TRUE),IF(E82=1,VLOOKUP(RAND(),'Rating Probabilities'!$B$5:$C$8,2,TRUE),IF(E82=2,VLOOKUP(RAND(),'Rating Probabilities'!$B$12:$C$15,2,TRUE),IF(E82=3,VLOOKUP(RAND(),'Rating Probabilities'!$B$19:$C$22,2,TRUE),IF(E82=4,VLOOKUP(RAND(),'Rating Probabilities'!$B$26:$C$29,2,TRUE),0)))))</f>
        <v>0</v>
      </c>
      <c r="H82" s="6">
        <f t="shared" si="2"/>
        <v>0</v>
      </c>
      <c r="I82" s="6">
        <f ca="1">IF(F82=0,0,IF(AND('2012-2013'!E81=1,'2012-2013'!G81=0),'Salary and Rating'!F82,1*(E82&amp;F82)))</f>
        <v>0</v>
      </c>
      <c r="J82" s="6">
        <f ca="1">IF(G82=0,0,IF(AND('2013-2014'!E81=1,'2013-2014'!G81=0),'Salary and Rating'!G82,1*(I82&amp;G82)))</f>
        <v>0</v>
      </c>
      <c r="K82" s="6">
        <f>VLOOKUP(H82,'Category Tables'!$A$4:$B$88,2,FALSE)</f>
        <v>0</v>
      </c>
      <c r="L82" s="6">
        <f ca="1">VLOOKUP(I82,'Category Tables'!$A$4:$B$88,2,FALSE)</f>
        <v>0</v>
      </c>
      <c r="M82" s="6">
        <f ca="1">VLOOKUP(J82,'Category Tables'!$A$4:$B$88,2,FALSE)</f>
        <v>0</v>
      </c>
    </row>
    <row r="83" spans="1:13" x14ac:dyDescent="0.25">
      <c r="A83" s="6">
        <v>0</v>
      </c>
      <c r="B83" s="6">
        <v>0</v>
      </c>
      <c r="C83" s="14">
        <v>0</v>
      </c>
      <c r="D83" s="6">
        <v>0</v>
      </c>
      <c r="E83" s="6">
        <v>0</v>
      </c>
      <c r="F83" s="6">
        <f ca="1">IF(AND('2012-2013'!E82=1,'2012-2013'!G82=0),VLOOKUP(RAND(),'Rating Probabilities'!$B$26:$C$29,2,TRUE),IF(E83=1,VLOOKUP(RAND(),'Rating Probabilities'!$B$5:$C$8,2,TRUE),IF(E83=2,VLOOKUP(RAND(),'Rating Probabilities'!$B$12:$C$15,2,TRUE),IF(E83=3,VLOOKUP(RAND(),'Rating Probabilities'!$B$19:$C$22,2,TRUE),IF(E83=4,VLOOKUP(RAND(),'Rating Probabilities'!$B$26:$C$29,2,TRUE),0)))))</f>
        <v>0</v>
      </c>
      <c r="G83" s="6">
        <f ca="1">IF(AND('2013-2014'!E82=1,'2013-2014'!G82=0),VLOOKUP(RAND(),'Rating Probabilities'!$B$26:$C$29,2,TRUE),IF(E83=1,VLOOKUP(RAND(),'Rating Probabilities'!$B$5:$C$8,2,TRUE),IF(E83=2,VLOOKUP(RAND(),'Rating Probabilities'!$B$12:$C$15,2,TRUE),IF(E83=3,VLOOKUP(RAND(),'Rating Probabilities'!$B$19:$C$22,2,TRUE),IF(E83=4,VLOOKUP(RAND(),'Rating Probabilities'!$B$26:$C$29,2,TRUE),0)))))</f>
        <v>0</v>
      </c>
      <c r="H83" s="6">
        <f t="shared" si="2"/>
        <v>0</v>
      </c>
      <c r="I83" s="6">
        <f ca="1">IF(F83=0,0,IF(AND('2012-2013'!E82=1,'2012-2013'!G82=0),'Salary and Rating'!F83,1*(E83&amp;F83)))</f>
        <v>0</v>
      </c>
      <c r="J83" s="6">
        <f ca="1">IF(G83=0,0,IF(AND('2013-2014'!E82=1,'2013-2014'!G82=0),'Salary and Rating'!G83,1*(I83&amp;G83)))</f>
        <v>0</v>
      </c>
      <c r="K83" s="6">
        <f>VLOOKUP(H83,'Category Tables'!$A$4:$B$88,2,FALSE)</f>
        <v>0</v>
      </c>
      <c r="L83" s="6">
        <f ca="1">VLOOKUP(I83,'Category Tables'!$A$4:$B$88,2,FALSE)</f>
        <v>0</v>
      </c>
      <c r="M83" s="6">
        <f ca="1">VLOOKUP(J83,'Category Tables'!$A$4:$B$88,2,FALSE)</f>
        <v>0</v>
      </c>
    </row>
    <row r="84" spans="1:13" x14ac:dyDescent="0.25">
      <c r="A84" s="6">
        <v>0</v>
      </c>
      <c r="B84" s="6">
        <v>0</v>
      </c>
      <c r="C84" s="14">
        <v>0</v>
      </c>
      <c r="D84" s="6">
        <v>0</v>
      </c>
      <c r="E84" s="6">
        <v>0</v>
      </c>
      <c r="F84" s="6">
        <f ca="1">IF(AND('2012-2013'!E83=1,'2012-2013'!G83=0),VLOOKUP(RAND(),'Rating Probabilities'!$B$26:$C$29,2,TRUE),IF(E84=1,VLOOKUP(RAND(),'Rating Probabilities'!$B$5:$C$8,2,TRUE),IF(E84=2,VLOOKUP(RAND(),'Rating Probabilities'!$B$12:$C$15,2,TRUE),IF(E84=3,VLOOKUP(RAND(),'Rating Probabilities'!$B$19:$C$22,2,TRUE),IF(E84=4,VLOOKUP(RAND(),'Rating Probabilities'!$B$26:$C$29,2,TRUE),0)))))</f>
        <v>0</v>
      </c>
      <c r="G84" s="6">
        <f ca="1">IF(AND('2013-2014'!E83=1,'2013-2014'!G83=0),VLOOKUP(RAND(),'Rating Probabilities'!$B$26:$C$29,2,TRUE),IF(E84=1,VLOOKUP(RAND(),'Rating Probabilities'!$B$5:$C$8,2,TRUE),IF(E84=2,VLOOKUP(RAND(),'Rating Probabilities'!$B$12:$C$15,2,TRUE),IF(E84=3,VLOOKUP(RAND(),'Rating Probabilities'!$B$19:$C$22,2,TRUE),IF(E84=4,VLOOKUP(RAND(),'Rating Probabilities'!$B$26:$C$29,2,TRUE),0)))))</f>
        <v>0</v>
      </c>
      <c r="H84" s="6">
        <f t="shared" si="2"/>
        <v>0</v>
      </c>
      <c r="I84" s="6">
        <f ca="1">IF(F84=0,0,IF(AND('2012-2013'!E83=1,'2012-2013'!G83=0),'Salary and Rating'!F84,1*(E84&amp;F84)))</f>
        <v>0</v>
      </c>
      <c r="J84" s="6">
        <f ca="1">IF(G84=0,0,IF(AND('2013-2014'!E83=1,'2013-2014'!G83=0),'Salary and Rating'!G84,1*(I84&amp;G84)))</f>
        <v>0</v>
      </c>
      <c r="K84" s="6">
        <f>VLOOKUP(H84,'Category Tables'!$A$4:$B$88,2,FALSE)</f>
        <v>0</v>
      </c>
      <c r="L84" s="6">
        <f ca="1">VLOOKUP(I84,'Category Tables'!$A$4:$B$88,2,FALSE)</f>
        <v>0</v>
      </c>
      <c r="M84" s="6">
        <f ca="1">VLOOKUP(J84,'Category Tables'!$A$4:$B$88,2,FALSE)</f>
        <v>0</v>
      </c>
    </row>
    <row r="85" spans="1:13" x14ac:dyDescent="0.25">
      <c r="A85" s="6">
        <v>0</v>
      </c>
      <c r="B85" s="6">
        <v>0</v>
      </c>
      <c r="C85" s="14">
        <v>0</v>
      </c>
      <c r="D85" s="6">
        <v>0</v>
      </c>
      <c r="E85" s="6">
        <v>0</v>
      </c>
      <c r="F85" s="6">
        <f ca="1">IF(AND('2012-2013'!E84=1,'2012-2013'!G84=0),VLOOKUP(RAND(),'Rating Probabilities'!$B$26:$C$29,2,TRUE),IF(E85=1,VLOOKUP(RAND(),'Rating Probabilities'!$B$5:$C$8,2,TRUE),IF(E85=2,VLOOKUP(RAND(),'Rating Probabilities'!$B$12:$C$15,2,TRUE),IF(E85=3,VLOOKUP(RAND(),'Rating Probabilities'!$B$19:$C$22,2,TRUE),IF(E85=4,VLOOKUP(RAND(),'Rating Probabilities'!$B$26:$C$29,2,TRUE),0)))))</f>
        <v>0</v>
      </c>
      <c r="G85" s="6">
        <f ca="1">IF(AND('2013-2014'!E84=1,'2013-2014'!G84=0),VLOOKUP(RAND(),'Rating Probabilities'!$B$26:$C$29,2,TRUE),IF(E85=1,VLOOKUP(RAND(),'Rating Probabilities'!$B$5:$C$8,2,TRUE),IF(E85=2,VLOOKUP(RAND(),'Rating Probabilities'!$B$12:$C$15,2,TRUE),IF(E85=3,VLOOKUP(RAND(),'Rating Probabilities'!$B$19:$C$22,2,TRUE),IF(E85=4,VLOOKUP(RAND(),'Rating Probabilities'!$B$26:$C$29,2,TRUE),0)))))</f>
        <v>0</v>
      </c>
      <c r="H85" s="6">
        <f t="shared" si="2"/>
        <v>0</v>
      </c>
      <c r="I85" s="6">
        <f ca="1">IF(F85=0,0,IF(AND('2012-2013'!E84=1,'2012-2013'!G84=0),'Salary and Rating'!F85,1*(E85&amp;F85)))</f>
        <v>0</v>
      </c>
      <c r="J85" s="6">
        <f ca="1">IF(G85=0,0,IF(AND('2013-2014'!E84=1,'2013-2014'!G84=0),'Salary and Rating'!G85,1*(I85&amp;G85)))</f>
        <v>0</v>
      </c>
      <c r="K85" s="6">
        <f>VLOOKUP(H85,'Category Tables'!$A$4:$B$88,2,FALSE)</f>
        <v>0</v>
      </c>
      <c r="L85" s="6">
        <f ca="1">VLOOKUP(I85,'Category Tables'!$A$4:$B$88,2,FALSE)</f>
        <v>0</v>
      </c>
      <c r="M85" s="6">
        <f ca="1">VLOOKUP(J85,'Category Tables'!$A$4:$B$88,2,FALSE)</f>
        <v>0</v>
      </c>
    </row>
    <row r="86" spans="1:13" x14ac:dyDescent="0.25">
      <c r="A86" s="6">
        <v>0</v>
      </c>
      <c r="B86" s="6">
        <v>0</v>
      </c>
      <c r="C86" s="14">
        <v>0</v>
      </c>
      <c r="D86" s="6">
        <v>0</v>
      </c>
      <c r="E86" s="6">
        <v>0</v>
      </c>
      <c r="F86" s="6">
        <f ca="1">IF(AND('2012-2013'!E85=1,'2012-2013'!G85=0),VLOOKUP(RAND(),'Rating Probabilities'!$B$26:$C$29,2,TRUE),IF(E86=1,VLOOKUP(RAND(),'Rating Probabilities'!$B$5:$C$8,2,TRUE),IF(E86=2,VLOOKUP(RAND(),'Rating Probabilities'!$B$12:$C$15,2,TRUE),IF(E86=3,VLOOKUP(RAND(),'Rating Probabilities'!$B$19:$C$22,2,TRUE),IF(E86=4,VLOOKUP(RAND(),'Rating Probabilities'!$B$26:$C$29,2,TRUE),0)))))</f>
        <v>0</v>
      </c>
      <c r="G86" s="6">
        <f ca="1">IF(AND('2013-2014'!E85=1,'2013-2014'!G85=0),VLOOKUP(RAND(),'Rating Probabilities'!$B$26:$C$29,2,TRUE),IF(E86=1,VLOOKUP(RAND(),'Rating Probabilities'!$B$5:$C$8,2,TRUE),IF(E86=2,VLOOKUP(RAND(),'Rating Probabilities'!$B$12:$C$15,2,TRUE),IF(E86=3,VLOOKUP(RAND(),'Rating Probabilities'!$B$19:$C$22,2,TRUE),IF(E86=4,VLOOKUP(RAND(),'Rating Probabilities'!$B$26:$C$29,2,TRUE),0)))))</f>
        <v>0</v>
      </c>
      <c r="H86" s="6">
        <f t="shared" si="2"/>
        <v>0</v>
      </c>
      <c r="I86" s="6">
        <f ca="1">IF(F86=0,0,IF(AND('2012-2013'!E85=1,'2012-2013'!G85=0),'Salary and Rating'!F86,1*(E86&amp;F86)))</f>
        <v>0</v>
      </c>
      <c r="J86" s="6">
        <f ca="1">IF(G86=0,0,IF(AND('2013-2014'!E85=1,'2013-2014'!G85=0),'Salary and Rating'!G86,1*(I86&amp;G86)))</f>
        <v>0</v>
      </c>
      <c r="K86" s="6">
        <f>VLOOKUP(H86,'Category Tables'!$A$4:$B$88,2,FALSE)</f>
        <v>0</v>
      </c>
      <c r="L86" s="6">
        <f ca="1">VLOOKUP(I86,'Category Tables'!$A$4:$B$88,2,FALSE)</f>
        <v>0</v>
      </c>
      <c r="M86" s="6">
        <f ca="1">VLOOKUP(J86,'Category Tables'!$A$4:$B$88,2,FALSE)</f>
        <v>0</v>
      </c>
    </row>
    <row r="87" spans="1:13" x14ac:dyDescent="0.25">
      <c r="A87" s="6">
        <v>0</v>
      </c>
      <c r="B87" s="6">
        <v>0</v>
      </c>
      <c r="C87" s="14">
        <v>0</v>
      </c>
      <c r="D87" s="6">
        <v>0</v>
      </c>
      <c r="E87" s="6">
        <v>0</v>
      </c>
      <c r="F87" s="6">
        <f ca="1">IF(AND('2012-2013'!E86=1,'2012-2013'!G86=0),VLOOKUP(RAND(),'Rating Probabilities'!$B$26:$C$29,2,TRUE),IF(E87=1,VLOOKUP(RAND(),'Rating Probabilities'!$B$5:$C$8,2,TRUE),IF(E87=2,VLOOKUP(RAND(),'Rating Probabilities'!$B$12:$C$15,2,TRUE),IF(E87=3,VLOOKUP(RAND(),'Rating Probabilities'!$B$19:$C$22,2,TRUE),IF(E87=4,VLOOKUP(RAND(),'Rating Probabilities'!$B$26:$C$29,2,TRUE),0)))))</f>
        <v>0</v>
      </c>
      <c r="G87" s="6">
        <f ca="1">IF(AND('2013-2014'!E86=1,'2013-2014'!G86=0),VLOOKUP(RAND(),'Rating Probabilities'!$B$26:$C$29,2,TRUE),IF(E87=1,VLOOKUP(RAND(),'Rating Probabilities'!$B$5:$C$8,2,TRUE),IF(E87=2,VLOOKUP(RAND(),'Rating Probabilities'!$B$12:$C$15,2,TRUE),IF(E87=3,VLOOKUP(RAND(),'Rating Probabilities'!$B$19:$C$22,2,TRUE),IF(E87=4,VLOOKUP(RAND(),'Rating Probabilities'!$B$26:$C$29,2,TRUE),0)))))</f>
        <v>0</v>
      </c>
      <c r="H87" s="6">
        <f t="shared" si="2"/>
        <v>0</v>
      </c>
      <c r="I87" s="6">
        <f ca="1">IF(F87=0,0,IF(AND('2012-2013'!E86=1,'2012-2013'!G86=0),'Salary and Rating'!F87,1*(E87&amp;F87)))</f>
        <v>0</v>
      </c>
      <c r="J87" s="6">
        <f ca="1">IF(G87=0,0,IF(AND('2013-2014'!E86=1,'2013-2014'!G86=0),'Salary and Rating'!G87,1*(I87&amp;G87)))</f>
        <v>0</v>
      </c>
      <c r="K87" s="6">
        <f>VLOOKUP(H87,'Category Tables'!$A$4:$B$88,2,FALSE)</f>
        <v>0</v>
      </c>
      <c r="L87" s="6">
        <f ca="1">VLOOKUP(I87,'Category Tables'!$A$4:$B$88,2,FALSE)</f>
        <v>0</v>
      </c>
      <c r="M87" s="6">
        <f ca="1">VLOOKUP(J87,'Category Tables'!$A$4:$B$88,2,FALSE)</f>
        <v>0</v>
      </c>
    </row>
    <row r="88" spans="1:13" x14ac:dyDescent="0.25">
      <c r="A88" s="6">
        <v>0</v>
      </c>
      <c r="B88" s="6">
        <v>0</v>
      </c>
      <c r="C88" s="14">
        <v>0</v>
      </c>
      <c r="D88" s="6">
        <v>0</v>
      </c>
      <c r="E88" s="6">
        <v>0</v>
      </c>
      <c r="F88" s="6">
        <f ca="1">IF(AND('2012-2013'!E87=1,'2012-2013'!G87=0),VLOOKUP(RAND(),'Rating Probabilities'!$B$26:$C$29,2,TRUE),IF(E88=1,VLOOKUP(RAND(),'Rating Probabilities'!$B$5:$C$8,2,TRUE),IF(E88=2,VLOOKUP(RAND(),'Rating Probabilities'!$B$12:$C$15,2,TRUE),IF(E88=3,VLOOKUP(RAND(),'Rating Probabilities'!$B$19:$C$22,2,TRUE),IF(E88=4,VLOOKUP(RAND(),'Rating Probabilities'!$B$26:$C$29,2,TRUE),0)))))</f>
        <v>0</v>
      </c>
      <c r="G88" s="6">
        <f ca="1">IF(AND('2013-2014'!E87=1,'2013-2014'!G87=0),VLOOKUP(RAND(),'Rating Probabilities'!$B$26:$C$29,2,TRUE),IF(E88=1,VLOOKUP(RAND(),'Rating Probabilities'!$B$5:$C$8,2,TRUE),IF(E88=2,VLOOKUP(RAND(),'Rating Probabilities'!$B$12:$C$15,2,TRUE),IF(E88=3,VLOOKUP(RAND(),'Rating Probabilities'!$B$19:$C$22,2,TRUE),IF(E88=4,VLOOKUP(RAND(),'Rating Probabilities'!$B$26:$C$29,2,TRUE),0)))))</f>
        <v>0</v>
      </c>
      <c r="H88" s="6">
        <f t="shared" si="2"/>
        <v>0</v>
      </c>
      <c r="I88" s="6">
        <f ca="1">IF(F88=0,0,IF(AND('2012-2013'!E87=1,'2012-2013'!G87=0),'Salary and Rating'!F88,1*(E88&amp;F88)))</f>
        <v>0</v>
      </c>
      <c r="J88" s="6">
        <f ca="1">IF(G88=0,0,IF(AND('2013-2014'!E87=1,'2013-2014'!G87=0),'Salary and Rating'!G88,1*(I88&amp;G88)))</f>
        <v>0</v>
      </c>
      <c r="K88" s="6">
        <f>VLOOKUP(H88,'Category Tables'!$A$4:$B$88,2,FALSE)</f>
        <v>0</v>
      </c>
      <c r="L88" s="6">
        <f ca="1">VLOOKUP(I88,'Category Tables'!$A$4:$B$88,2,FALSE)</f>
        <v>0</v>
      </c>
      <c r="M88" s="6">
        <f ca="1">VLOOKUP(J88,'Category Tables'!$A$4:$B$88,2,FALSE)</f>
        <v>0</v>
      </c>
    </row>
    <row r="89" spans="1:13" x14ac:dyDescent="0.25">
      <c r="A89" s="6">
        <v>0</v>
      </c>
      <c r="B89" s="6">
        <v>0</v>
      </c>
      <c r="C89" s="14">
        <v>0</v>
      </c>
      <c r="D89" s="6">
        <v>0</v>
      </c>
      <c r="E89" s="6">
        <v>0</v>
      </c>
      <c r="F89" s="6">
        <f ca="1">IF(AND('2012-2013'!E88=1,'2012-2013'!G88=0),VLOOKUP(RAND(),'Rating Probabilities'!$B$26:$C$29,2,TRUE),IF(E89=1,VLOOKUP(RAND(),'Rating Probabilities'!$B$5:$C$8,2,TRUE),IF(E89=2,VLOOKUP(RAND(),'Rating Probabilities'!$B$12:$C$15,2,TRUE),IF(E89=3,VLOOKUP(RAND(),'Rating Probabilities'!$B$19:$C$22,2,TRUE),IF(E89=4,VLOOKUP(RAND(),'Rating Probabilities'!$B$26:$C$29,2,TRUE),0)))))</f>
        <v>0</v>
      </c>
      <c r="G89" s="6">
        <f ca="1">IF(AND('2013-2014'!E88=1,'2013-2014'!G88=0),VLOOKUP(RAND(),'Rating Probabilities'!$B$26:$C$29,2,TRUE),IF(E89=1,VLOOKUP(RAND(),'Rating Probabilities'!$B$5:$C$8,2,TRUE),IF(E89=2,VLOOKUP(RAND(),'Rating Probabilities'!$B$12:$C$15,2,TRUE),IF(E89=3,VLOOKUP(RAND(),'Rating Probabilities'!$B$19:$C$22,2,TRUE),IF(E89=4,VLOOKUP(RAND(),'Rating Probabilities'!$B$26:$C$29,2,TRUE),0)))))</f>
        <v>0</v>
      </c>
      <c r="H89" s="6">
        <f t="shared" ref="H89:H152" si="3">E89</f>
        <v>0</v>
      </c>
      <c r="I89" s="6">
        <f ca="1">IF(F89=0,0,IF(AND('2012-2013'!E88=1,'2012-2013'!G88=0),'Salary and Rating'!F89,1*(E89&amp;F89)))</f>
        <v>0</v>
      </c>
      <c r="J89" s="6">
        <f ca="1">IF(G89=0,0,IF(AND('2013-2014'!E88=1,'2013-2014'!G88=0),'Salary and Rating'!G89,1*(I89&amp;G89)))</f>
        <v>0</v>
      </c>
      <c r="K89" s="6">
        <f>VLOOKUP(H89,'Category Tables'!$A$4:$B$88,2,FALSE)</f>
        <v>0</v>
      </c>
      <c r="L89" s="6">
        <f ca="1">VLOOKUP(I89,'Category Tables'!$A$4:$B$88,2,FALSE)</f>
        <v>0</v>
      </c>
      <c r="M89" s="6">
        <f ca="1">VLOOKUP(J89,'Category Tables'!$A$4:$B$88,2,FALSE)</f>
        <v>0</v>
      </c>
    </row>
    <row r="90" spans="1:13" x14ac:dyDescent="0.25">
      <c r="A90" s="6">
        <v>0</v>
      </c>
      <c r="B90" s="6">
        <v>0</v>
      </c>
      <c r="C90" s="14">
        <v>0</v>
      </c>
      <c r="D90" s="6">
        <v>0</v>
      </c>
      <c r="E90" s="6">
        <v>0</v>
      </c>
      <c r="F90" s="6">
        <f ca="1">IF(AND('2012-2013'!E89=1,'2012-2013'!G89=0),VLOOKUP(RAND(),'Rating Probabilities'!$B$26:$C$29,2,TRUE),IF(E90=1,VLOOKUP(RAND(),'Rating Probabilities'!$B$5:$C$8,2,TRUE),IF(E90=2,VLOOKUP(RAND(),'Rating Probabilities'!$B$12:$C$15,2,TRUE),IF(E90=3,VLOOKUP(RAND(),'Rating Probabilities'!$B$19:$C$22,2,TRUE),IF(E90=4,VLOOKUP(RAND(),'Rating Probabilities'!$B$26:$C$29,2,TRUE),0)))))</f>
        <v>0</v>
      </c>
      <c r="G90" s="6">
        <f ca="1">IF(AND('2013-2014'!E89=1,'2013-2014'!G89=0),VLOOKUP(RAND(),'Rating Probabilities'!$B$26:$C$29,2,TRUE),IF(E90=1,VLOOKUP(RAND(),'Rating Probabilities'!$B$5:$C$8,2,TRUE),IF(E90=2,VLOOKUP(RAND(),'Rating Probabilities'!$B$12:$C$15,2,TRUE),IF(E90=3,VLOOKUP(RAND(),'Rating Probabilities'!$B$19:$C$22,2,TRUE),IF(E90=4,VLOOKUP(RAND(),'Rating Probabilities'!$B$26:$C$29,2,TRUE),0)))))</f>
        <v>0</v>
      </c>
      <c r="H90" s="6">
        <f t="shared" si="3"/>
        <v>0</v>
      </c>
      <c r="I90" s="6">
        <f ca="1">IF(F90=0,0,IF(AND('2012-2013'!E89=1,'2012-2013'!G89=0),'Salary and Rating'!F90,1*(E90&amp;F90)))</f>
        <v>0</v>
      </c>
      <c r="J90" s="6">
        <f ca="1">IF(G90=0,0,IF(AND('2013-2014'!E89=1,'2013-2014'!G89=0),'Salary and Rating'!G90,1*(I90&amp;G90)))</f>
        <v>0</v>
      </c>
      <c r="K90" s="6">
        <f>VLOOKUP(H90,'Category Tables'!$A$4:$B$88,2,FALSE)</f>
        <v>0</v>
      </c>
      <c r="L90" s="6">
        <f ca="1">VLOOKUP(I90,'Category Tables'!$A$4:$B$88,2,FALSE)</f>
        <v>0</v>
      </c>
      <c r="M90" s="6">
        <f ca="1">VLOOKUP(J90,'Category Tables'!$A$4:$B$88,2,FALSE)</f>
        <v>0</v>
      </c>
    </row>
    <row r="91" spans="1:13" x14ac:dyDescent="0.25">
      <c r="A91" s="6">
        <v>0</v>
      </c>
      <c r="B91" s="6">
        <v>0</v>
      </c>
      <c r="C91" s="14">
        <v>0</v>
      </c>
      <c r="D91" s="6">
        <v>0</v>
      </c>
      <c r="E91" s="6">
        <v>0</v>
      </c>
      <c r="F91" s="6">
        <f ca="1">IF(AND('2012-2013'!E90=1,'2012-2013'!G90=0),VLOOKUP(RAND(),'Rating Probabilities'!$B$26:$C$29,2,TRUE),IF(E91=1,VLOOKUP(RAND(),'Rating Probabilities'!$B$5:$C$8,2,TRUE),IF(E91=2,VLOOKUP(RAND(),'Rating Probabilities'!$B$12:$C$15,2,TRUE),IF(E91=3,VLOOKUP(RAND(),'Rating Probabilities'!$B$19:$C$22,2,TRUE),IF(E91=4,VLOOKUP(RAND(),'Rating Probabilities'!$B$26:$C$29,2,TRUE),0)))))</f>
        <v>0</v>
      </c>
      <c r="G91" s="6">
        <f ca="1">IF(AND('2013-2014'!E90=1,'2013-2014'!G90=0),VLOOKUP(RAND(),'Rating Probabilities'!$B$26:$C$29,2,TRUE),IF(E91=1,VLOOKUP(RAND(),'Rating Probabilities'!$B$5:$C$8,2,TRUE),IF(E91=2,VLOOKUP(RAND(),'Rating Probabilities'!$B$12:$C$15,2,TRUE),IF(E91=3,VLOOKUP(RAND(),'Rating Probabilities'!$B$19:$C$22,2,TRUE),IF(E91=4,VLOOKUP(RAND(),'Rating Probabilities'!$B$26:$C$29,2,TRUE),0)))))</f>
        <v>0</v>
      </c>
      <c r="H91" s="6">
        <f t="shared" si="3"/>
        <v>0</v>
      </c>
      <c r="I91" s="6">
        <f ca="1">IF(F91=0,0,IF(AND('2012-2013'!E90=1,'2012-2013'!G90=0),'Salary and Rating'!F91,1*(E91&amp;F91)))</f>
        <v>0</v>
      </c>
      <c r="J91" s="6">
        <f ca="1">IF(G91=0,0,IF(AND('2013-2014'!E90=1,'2013-2014'!G90=0),'Salary and Rating'!G91,1*(I91&amp;G91)))</f>
        <v>0</v>
      </c>
      <c r="K91" s="6">
        <f>VLOOKUP(H91,'Category Tables'!$A$4:$B$88,2,FALSE)</f>
        <v>0</v>
      </c>
      <c r="L91" s="6">
        <f ca="1">VLOOKUP(I91,'Category Tables'!$A$4:$B$88,2,FALSE)</f>
        <v>0</v>
      </c>
      <c r="M91" s="6">
        <f ca="1">VLOOKUP(J91,'Category Tables'!$A$4:$B$88,2,FALSE)</f>
        <v>0</v>
      </c>
    </row>
    <row r="92" spans="1:13" x14ac:dyDescent="0.25">
      <c r="A92" s="6">
        <v>0</v>
      </c>
      <c r="B92" s="6">
        <v>0</v>
      </c>
      <c r="C92" s="14">
        <v>0</v>
      </c>
      <c r="D92" s="6">
        <v>0</v>
      </c>
      <c r="E92" s="6">
        <v>0</v>
      </c>
      <c r="F92" s="6">
        <f ca="1">IF(AND('2012-2013'!E91=1,'2012-2013'!G91=0),VLOOKUP(RAND(),'Rating Probabilities'!$B$26:$C$29,2,TRUE),IF(E92=1,VLOOKUP(RAND(),'Rating Probabilities'!$B$5:$C$8,2,TRUE),IF(E92=2,VLOOKUP(RAND(),'Rating Probabilities'!$B$12:$C$15,2,TRUE),IF(E92=3,VLOOKUP(RAND(),'Rating Probabilities'!$B$19:$C$22,2,TRUE),IF(E92=4,VLOOKUP(RAND(),'Rating Probabilities'!$B$26:$C$29,2,TRUE),0)))))</f>
        <v>0</v>
      </c>
      <c r="G92" s="6">
        <f ca="1">IF(AND('2013-2014'!E91=1,'2013-2014'!G91=0),VLOOKUP(RAND(),'Rating Probabilities'!$B$26:$C$29,2,TRUE),IF(E92=1,VLOOKUP(RAND(),'Rating Probabilities'!$B$5:$C$8,2,TRUE),IF(E92=2,VLOOKUP(RAND(),'Rating Probabilities'!$B$12:$C$15,2,TRUE),IF(E92=3,VLOOKUP(RAND(),'Rating Probabilities'!$B$19:$C$22,2,TRUE),IF(E92=4,VLOOKUP(RAND(),'Rating Probabilities'!$B$26:$C$29,2,TRUE),0)))))</f>
        <v>0</v>
      </c>
      <c r="H92" s="6">
        <f t="shared" si="3"/>
        <v>0</v>
      </c>
      <c r="I92" s="6">
        <f ca="1">IF(F92=0,0,IF(AND('2012-2013'!E91=1,'2012-2013'!G91=0),'Salary and Rating'!F92,1*(E92&amp;F92)))</f>
        <v>0</v>
      </c>
      <c r="J92" s="6">
        <f ca="1">IF(G92=0,0,IF(AND('2013-2014'!E91=1,'2013-2014'!G91=0),'Salary and Rating'!G92,1*(I92&amp;G92)))</f>
        <v>0</v>
      </c>
      <c r="K92" s="6">
        <f>VLOOKUP(H92,'Category Tables'!$A$4:$B$88,2,FALSE)</f>
        <v>0</v>
      </c>
      <c r="L92" s="6">
        <f ca="1">VLOOKUP(I92,'Category Tables'!$A$4:$B$88,2,FALSE)</f>
        <v>0</v>
      </c>
      <c r="M92" s="6">
        <f ca="1">VLOOKUP(J92,'Category Tables'!$A$4:$B$88,2,FALSE)</f>
        <v>0</v>
      </c>
    </row>
    <row r="93" spans="1:13" x14ac:dyDescent="0.25">
      <c r="A93" s="6">
        <v>0</v>
      </c>
      <c r="B93" s="6">
        <v>0</v>
      </c>
      <c r="C93" s="14">
        <v>0</v>
      </c>
      <c r="D93" s="6">
        <v>0</v>
      </c>
      <c r="E93" s="6">
        <v>0</v>
      </c>
      <c r="F93" s="6">
        <f ca="1">IF(AND('2012-2013'!E92=1,'2012-2013'!G92=0),VLOOKUP(RAND(),'Rating Probabilities'!$B$26:$C$29,2,TRUE),IF(E93=1,VLOOKUP(RAND(),'Rating Probabilities'!$B$5:$C$8,2,TRUE),IF(E93=2,VLOOKUP(RAND(),'Rating Probabilities'!$B$12:$C$15,2,TRUE),IF(E93=3,VLOOKUP(RAND(),'Rating Probabilities'!$B$19:$C$22,2,TRUE),IF(E93=4,VLOOKUP(RAND(),'Rating Probabilities'!$B$26:$C$29,2,TRUE),0)))))</f>
        <v>0</v>
      </c>
      <c r="G93" s="6">
        <f ca="1">IF(AND('2013-2014'!E92=1,'2013-2014'!G92=0),VLOOKUP(RAND(),'Rating Probabilities'!$B$26:$C$29,2,TRUE),IF(E93=1,VLOOKUP(RAND(),'Rating Probabilities'!$B$5:$C$8,2,TRUE),IF(E93=2,VLOOKUP(RAND(),'Rating Probabilities'!$B$12:$C$15,2,TRUE),IF(E93=3,VLOOKUP(RAND(),'Rating Probabilities'!$B$19:$C$22,2,TRUE),IF(E93=4,VLOOKUP(RAND(),'Rating Probabilities'!$B$26:$C$29,2,TRUE),0)))))</f>
        <v>0</v>
      </c>
      <c r="H93" s="6">
        <f t="shared" si="3"/>
        <v>0</v>
      </c>
      <c r="I93" s="6">
        <f ca="1">IF(F93=0,0,IF(AND('2012-2013'!E92=1,'2012-2013'!G92=0),'Salary and Rating'!F93,1*(E93&amp;F93)))</f>
        <v>0</v>
      </c>
      <c r="J93" s="6">
        <f ca="1">IF(G93=0,0,IF(AND('2013-2014'!E92=1,'2013-2014'!G92=0),'Salary and Rating'!G93,1*(I93&amp;G93)))</f>
        <v>0</v>
      </c>
      <c r="K93" s="6">
        <f>VLOOKUP(H93,'Category Tables'!$A$4:$B$88,2,FALSE)</f>
        <v>0</v>
      </c>
      <c r="L93" s="6">
        <f ca="1">VLOOKUP(I93,'Category Tables'!$A$4:$B$88,2,FALSE)</f>
        <v>0</v>
      </c>
      <c r="M93" s="6">
        <f ca="1">VLOOKUP(J93,'Category Tables'!$A$4:$B$88,2,FALSE)</f>
        <v>0</v>
      </c>
    </row>
    <row r="94" spans="1:13" x14ac:dyDescent="0.25">
      <c r="A94" s="6">
        <v>0</v>
      </c>
      <c r="B94" s="6">
        <v>0</v>
      </c>
      <c r="C94" s="14">
        <v>0</v>
      </c>
      <c r="D94" s="6">
        <v>0</v>
      </c>
      <c r="E94" s="6">
        <v>0</v>
      </c>
      <c r="F94" s="6">
        <f ca="1">IF(AND('2012-2013'!E93=1,'2012-2013'!G93=0),VLOOKUP(RAND(),'Rating Probabilities'!$B$26:$C$29,2,TRUE),IF(E94=1,VLOOKUP(RAND(),'Rating Probabilities'!$B$5:$C$8,2,TRUE),IF(E94=2,VLOOKUP(RAND(),'Rating Probabilities'!$B$12:$C$15,2,TRUE),IF(E94=3,VLOOKUP(RAND(),'Rating Probabilities'!$B$19:$C$22,2,TRUE),IF(E94=4,VLOOKUP(RAND(),'Rating Probabilities'!$B$26:$C$29,2,TRUE),0)))))</f>
        <v>0</v>
      </c>
      <c r="G94" s="6">
        <f ca="1">IF(AND('2013-2014'!E93=1,'2013-2014'!G93=0),VLOOKUP(RAND(),'Rating Probabilities'!$B$26:$C$29,2,TRUE),IF(E94=1,VLOOKUP(RAND(),'Rating Probabilities'!$B$5:$C$8,2,TRUE),IF(E94=2,VLOOKUP(RAND(),'Rating Probabilities'!$B$12:$C$15,2,TRUE),IF(E94=3,VLOOKUP(RAND(),'Rating Probabilities'!$B$19:$C$22,2,TRUE),IF(E94=4,VLOOKUP(RAND(),'Rating Probabilities'!$B$26:$C$29,2,TRUE),0)))))</f>
        <v>0</v>
      </c>
      <c r="H94" s="6">
        <f t="shared" si="3"/>
        <v>0</v>
      </c>
      <c r="I94" s="6">
        <f ca="1">IF(F94=0,0,IF(AND('2012-2013'!E93=1,'2012-2013'!G93=0),'Salary and Rating'!F94,1*(E94&amp;F94)))</f>
        <v>0</v>
      </c>
      <c r="J94" s="6">
        <f ca="1">IF(G94=0,0,IF(AND('2013-2014'!E93=1,'2013-2014'!G93=0),'Salary and Rating'!G94,1*(I94&amp;G94)))</f>
        <v>0</v>
      </c>
      <c r="K94" s="6">
        <f>VLOOKUP(H94,'Category Tables'!$A$4:$B$88,2,FALSE)</f>
        <v>0</v>
      </c>
      <c r="L94" s="6">
        <f ca="1">VLOOKUP(I94,'Category Tables'!$A$4:$B$88,2,FALSE)</f>
        <v>0</v>
      </c>
      <c r="M94" s="6">
        <f ca="1">VLOOKUP(J94,'Category Tables'!$A$4:$B$88,2,FALSE)</f>
        <v>0</v>
      </c>
    </row>
    <row r="95" spans="1:13" x14ac:dyDescent="0.25">
      <c r="A95" s="6">
        <v>0</v>
      </c>
      <c r="B95" s="6">
        <v>0</v>
      </c>
      <c r="C95" s="14">
        <v>0</v>
      </c>
      <c r="D95" s="6">
        <v>0</v>
      </c>
      <c r="E95" s="6">
        <v>0</v>
      </c>
      <c r="F95" s="6">
        <f ca="1">IF(AND('2012-2013'!E94=1,'2012-2013'!G94=0),VLOOKUP(RAND(),'Rating Probabilities'!$B$26:$C$29,2,TRUE),IF(E95=1,VLOOKUP(RAND(),'Rating Probabilities'!$B$5:$C$8,2,TRUE),IF(E95=2,VLOOKUP(RAND(),'Rating Probabilities'!$B$12:$C$15,2,TRUE),IF(E95=3,VLOOKUP(RAND(),'Rating Probabilities'!$B$19:$C$22,2,TRUE),IF(E95=4,VLOOKUP(RAND(),'Rating Probabilities'!$B$26:$C$29,2,TRUE),0)))))</f>
        <v>0</v>
      </c>
      <c r="G95" s="6">
        <f ca="1">IF(AND('2013-2014'!E94=1,'2013-2014'!G94=0),VLOOKUP(RAND(),'Rating Probabilities'!$B$26:$C$29,2,TRUE),IF(E95=1,VLOOKUP(RAND(),'Rating Probabilities'!$B$5:$C$8,2,TRUE),IF(E95=2,VLOOKUP(RAND(),'Rating Probabilities'!$B$12:$C$15,2,TRUE),IF(E95=3,VLOOKUP(RAND(),'Rating Probabilities'!$B$19:$C$22,2,TRUE),IF(E95=4,VLOOKUP(RAND(),'Rating Probabilities'!$B$26:$C$29,2,TRUE),0)))))</f>
        <v>0</v>
      </c>
      <c r="H95" s="6">
        <f t="shared" si="3"/>
        <v>0</v>
      </c>
      <c r="I95" s="6">
        <f ca="1">IF(F95=0,0,IF(AND('2012-2013'!E94=1,'2012-2013'!G94=0),'Salary and Rating'!F95,1*(E95&amp;F95)))</f>
        <v>0</v>
      </c>
      <c r="J95" s="6">
        <f ca="1">IF(G95=0,0,IF(AND('2013-2014'!E94=1,'2013-2014'!G94=0),'Salary and Rating'!G95,1*(I95&amp;G95)))</f>
        <v>0</v>
      </c>
      <c r="K95" s="6">
        <f>VLOOKUP(H95,'Category Tables'!$A$4:$B$88,2,FALSE)</f>
        <v>0</v>
      </c>
      <c r="L95" s="6">
        <f ca="1">VLOOKUP(I95,'Category Tables'!$A$4:$B$88,2,FALSE)</f>
        <v>0</v>
      </c>
      <c r="M95" s="6">
        <f ca="1">VLOOKUP(J95,'Category Tables'!$A$4:$B$88,2,FALSE)</f>
        <v>0</v>
      </c>
    </row>
    <row r="96" spans="1:13" x14ac:dyDescent="0.25">
      <c r="A96" s="6">
        <v>0</v>
      </c>
      <c r="B96" s="6">
        <v>0</v>
      </c>
      <c r="C96" s="14">
        <v>0</v>
      </c>
      <c r="D96" s="6">
        <v>0</v>
      </c>
      <c r="E96" s="6">
        <v>0</v>
      </c>
      <c r="F96" s="6">
        <f ca="1">IF(AND('2012-2013'!E95=1,'2012-2013'!G95=0),VLOOKUP(RAND(),'Rating Probabilities'!$B$26:$C$29,2,TRUE),IF(E96=1,VLOOKUP(RAND(),'Rating Probabilities'!$B$5:$C$8,2,TRUE),IF(E96=2,VLOOKUP(RAND(),'Rating Probabilities'!$B$12:$C$15,2,TRUE),IF(E96=3,VLOOKUP(RAND(),'Rating Probabilities'!$B$19:$C$22,2,TRUE),IF(E96=4,VLOOKUP(RAND(),'Rating Probabilities'!$B$26:$C$29,2,TRUE),0)))))</f>
        <v>0</v>
      </c>
      <c r="G96" s="6">
        <f ca="1">IF(AND('2013-2014'!E95=1,'2013-2014'!G95=0),VLOOKUP(RAND(),'Rating Probabilities'!$B$26:$C$29,2,TRUE),IF(E96=1,VLOOKUP(RAND(),'Rating Probabilities'!$B$5:$C$8,2,TRUE),IF(E96=2,VLOOKUP(RAND(),'Rating Probabilities'!$B$12:$C$15,2,TRUE),IF(E96=3,VLOOKUP(RAND(),'Rating Probabilities'!$B$19:$C$22,2,TRUE),IF(E96=4,VLOOKUP(RAND(),'Rating Probabilities'!$B$26:$C$29,2,TRUE),0)))))</f>
        <v>0</v>
      </c>
      <c r="H96" s="6">
        <f t="shared" si="3"/>
        <v>0</v>
      </c>
      <c r="I96" s="6">
        <f ca="1">IF(F96=0,0,IF(AND('2012-2013'!E95=1,'2012-2013'!G95=0),'Salary and Rating'!F96,1*(E96&amp;F96)))</f>
        <v>0</v>
      </c>
      <c r="J96" s="6">
        <f ca="1">IF(G96=0,0,IF(AND('2013-2014'!E95=1,'2013-2014'!G95=0),'Salary and Rating'!G96,1*(I96&amp;G96)))</f>
        <v>0</v>
      </c>
      <c r="K96" s="6">
        <f>VLOOKUP(H96,'Category Tables'!$A$4:$B$88,2,FALSE)</f>
        <v>0</v>
      </c>
      <c r="L96" s="6">
        <f ca="1">VLOOKUP(I96,'Category Tables'!$A$4:$B$88,2,FALSE)</f>
        <v>0</v>
      </c>
      <c r="M96" s="6">
        <f ca="1">VLOOKUP(J96,'Category Tables'!$A$4:$B$88,2,FALSE)</f>
        <v>0</v>
      </c>
    </row>
    <row r="97" spans="1:13" x14ac:dyDescent="0.25">
      <c r="A97" s="6">
        <v>0</v>
      </c>
      <c r="B97" s="6">
        <v>0</v>
      </c>
      <c r="C97" s="14">
        <v>0</v>
      </c>
      <c r="D97" s="6">
        <v>0</v>
      </c>
      <c r="E97" s="6">
        <v>0</v>
      </c>
      <c r="F97" s="6">
        <f ca="1">IF(AND('2012-2013'!E96=1,'2012-2013'!G96=0),VLOOKUP(RAND(),'Rating Probabilities'!$B$26:$C$29,2,TRUE),IF(E97=1,VLOOKUP(RAND(),'Rating Probabilities'!$B$5:$C$8,2,TRUE),IF(E97=2,VLOOKUP(RAND(),'Rating Probabilities'!$B$12:$C$15,2,TRUE),IF(E97=3,VLOOKUP(RAND(),'Rating Probabilities'!$B$19:$C$22,2,TRUE),IF(E97=4,VLOOKUP(RAND(),'Rating Probabilities'!$B$26:$C$29,2,TRUE),0)))))</f>
        <v>0</v>
      </c>
      <c r="G97" s="6">
        <f ca="1">IF(AND('2013-2014'!E96=1,'2013-2014'!G96=0),VLOOKUP(RAND(),'Rating Probabilities'!$B$26:$C$29,2,TRUE),IF(E97=1,VLOOKUP(RAND(),'Rating Probabilities'!$B$5:$C$8,2,TRUE),IF(E97=2,VLOOKUP(RAND(),'Rating Probabilities'!$B$12:$C$15,2,TRUE),IF(E97=3,VLOOKUP(RAND(),'Rating Probabilities'!$B$19:$C$22,2,TRUE),IF(E97=4,VLOOKUP(RAND(),'Rating Probabilities'!$B$26:$C$29,2,TRUE),0)))))</f>
        <v>0</v>
      </c>
      <c r="H97" s="6">
        <f t="shared" si="3"/>
        <v>0</v>
      </c>
      <c r="I97" s="6">
        <f ca="1">IF(F97=0,0,IF(AND('2012-2013'!E96=1,'2012-2013'!G96=0),'Salary and Rating'!F97,1*(E97&amp;F97)))</f>
        <v>0</v>
      </c>
      <c r="J97" s="6">
        <f ca="1">IF(G97=0,0,IF(AND('2013-2014'!E96=1,'2013-2014'!G96=0),'Salary and Rating'!G97,1*(I97&amp;G97)))</f>
        <v>0</v>
      </c>
      <c r="K97" s="6">
        <f>VLOOKUP(H97,'Category Tables'!$A$4:$B$88,2,FALSE)</f>
        <v>0</v>
      </c>
      <c r="L97" s="6">
        <f ca="1">VLOOKUP(I97,'Category Tables'!$A$4:$B$88,2,FALSE)</f>
        <v>0</v>
      </c>
      <c r="M97" s="6">
        <f ca="1">VLOOKUP(J97,'Category Tables'!$A$4:$B$88,2,FALSE)</f>
        <v>0</v>
      </c>
    </row>
    <row r="98" spans="1:13" x14ac:dyDescent="0.25">
      <c r="A98" s="6">
        <v>0</v>
      </c>
      <c r="B98" s="6">
        <v>0</v>
      </c>
      <c r="C98" s="14">
        <v>0</v>
      </c>
      <c r="D98" s="6">
        <v>0</v>
      </c>
      <c r="E98" s="6">
        <v>0</v>
      </c>
      <c r="F98" s="6">
        <f ca="1">IF(AND('2012-2013'!E97=1,'2012-2013'!G97=0),VLOOKUP(RAND(),'Rating Probabilities'!$B$26:$C$29,2,TRUE),IF(E98=1,VLOOKUP(RAND(),'Rating Probabilities'!$B$5:$C$8,2,TRUE),IF(E98=2,VLOOKUP(RAND(),'Rating Probabilities'!$B$12:$C$15,2,TRUE),IF(E98=3,VLOOKUP(RAND(),'Rating Probabilities'!$B$19:$C$22,2,TRUE),IF(E98=4,VLOOKUP(RAND(),'Rating Probabilities'!$B$26:$C$29,2,TRUE),0)))))</f>
        <v>0</v>
      </c>
      <c r="G98" s="6">
        <f ca="1">IF(AND('2013-2014'!E97=1,'2013-2014'!G97=0),VLOOKUP(RAND(),'Rating Probabilities'!$B$26:$C$29,2,TRUE),IF(E98=1,VLOOKUP(RAND(),'Rating Probabilities'!$B$5:$C$8,2,TRUE),IF(E98=2,VLOOKUP(RAND(),'Rating Probabilities'!$B$12:$C$15,2,TRUE),IF(E98=3,VLOOKUP(RAND(),'Rating Probabilities'!$B$19:$C$22,2,TRUE),IF(E98=4,VLOOKUP(RAND(),'Rating Probabilities'!$B$26:$C$29,2,TRUE),0)))))</f>
        <v>0</v>
      </c>
      <c r="H98" s="6">
        <f t="shared" si="3"/>
        <v>0</v>
      </c>
      <c r="I98" s="6">
        <f ca="1">IF(F98=0,0,IF(AND('2012-2013'!E97=1,'2012-2013'!G97=0),'Salary and Rating'!F98,1*(E98&amp;F98)))</f>
        <v>0</v>
      </c>
      <c r="J98" s="6">
        <f ca="1">IF(G98=0,0,IF(AND('2013-2014'!E97=1,'2013-2014'!G97=0),'Salary and Rating'!G98,1*(I98&amp;G98)))</f>
        <v>0</v>
      </c>
      <c r="K98" s="6">
        <f>VLOOKUP(H98,'Category Tables'!$A$4:$B$88,2,FALSE)</f>
        <v>0</v>
      </c>
      <c r="L98" s="6">
        <f ca="1">VLOOKUP(I98,'Category Tables'!$A$4:$B$88,2,FALSE)</f>
        <v>0</v>
      </c>
      <c r="M98" s="6">
        <f ca="1">VLOOKUP(J98,'Category Tables'!$A$4:$B$88,2,FALSE)</f>
        <v>0</v>
      </c>
    </row>
    <row r="99" spans="1:13" x14ac:dyDescent="0.25">
      <c r="A99" s="6">
        <v>0</v>
      </c>
      <c r="B99" s="6">
        <v>0</v>
      </c>
      <c r="C99" s="14">
        <v>0</v>
      </c>
      <c r="D99" s="6">
        <v>0</v>
      </c>
      <c r="E99" s="6">
        <v>0</v>
      </c>
      <c r="F99" s="6">
        <f ca="1">IF(AND('2012-2013'!E98=1,'2012-2013'!G98=0),VLOOKUP(RAND(),'Rating Probabilities'!$B$26:$C$29,2,TRUE),IF(E99=1,VLOOKUP(RAND(),'Rating Probabilities'!$B$5:$C$8,2,TRUE),IF(E99=2,VLOOKUP(RAND(),'Rating Probabilities'!$B$12:$C$15,2,TRUE),IF(E99=3,VLOOKUP(RAND(),'Rating Probabilities'!$B$19:$C$22,2,TRUE),IF(E99=4,VLOOKUP(RAND(),'Rating Probabilities'!$B$26:$C$29,2,TRUE),0)))))</f>
        <v>0</v>
      </c>
      <c r="G99" s="6">
        <f ca="1">IF(AND('2013-2014'!E98=1,'2013-2014'!G98=0),VLOOKUP(RAND(),'Rating Probabilities'!$B$26:$C$29,2,TRUE),IF(E99=1,VLOOKUP(RAND(),'Rating Probabilities'!$B$5:$C$8,2,TRUE),IF(E99=2,VLOOKUP(RAND(),'Rating Probabilities'!$B$12:$C$15,2,TRUE),IF(E99=3,VLOOKUP(RAND(),'Rating Probabilities'!$B$19:$C$22,2,TRUE),IF(E99=4,VLOOKUP(RAND(),'Rating Probabilities'!$B$26:$C$29,2,TRUE),0)))))</f>
        <v>0</v>
      </c>
      <c r="H99" s="6">
        <f t="shared" si="3"/>
        <v>0</v>
      </c>
      <c r="I99" s="6">
        <f ca="1">IF(F99=0,0,IF(AND('2012-2013'!E98=1,'2012-2013'!G98=0),'Salary and Rating'!F99,1*(E99&amp;F99)))</f>
        <v>0</v>
      </c>
      <c r="J99" s="6">
        <f ca="1">IF(G99=0,0,IF(AND('2013-2014'!E98=1,'2013-2014'!G98=0),'Salary and Rating'!G99,1*(I99&amp;G99)))</f>
        <v>0</v>
      </c>
      <c r="K99" s="6">
        <f>VLOOKUP(H99,'Category Tables'!$A$4:$B$88,2,FALSE)</f>
        <v>0</v>
      </c>
      <c r="L99" s="6">
        <f ca="1">VLOOKUP(I99,'Category Tables'!$A$4:$B$88,2,FALSE)</f>
        <v>0</v>
      </c>
      <c r="M99" s="6">
        <f ca="1">VLOOKUP(J99,'Category Tables'!$A$4:$B$88,2,FALSE)</f>
        <v>0</v>
      </c>
    </row>
    <row r="100" spans="1:13" x14ac:dyDescent="0.25">
      <c r="A100" s="6">
        <v>0</v>
      </c>
      <c r="B100" s="6">
        <v>0</v>
      </c>
      <c r="C100" s="14">
        <v>0</v>
      </c>
      <c r="D100" s="6">
        <v>0</v>
      </c>
      <c r="E100" s="6">
        <v>0</v>
      </c>
      <c r="F100" s="6">
        <f ca="1">IF(AND('2012-2013'!E99=1,'2012-2013'!G99=0),VLOOKUP(RAND(),'Rating Probabilities'!$B$26:$C$29,2,TRUE),IF(E100=1,VLOOKUP(RAND(),'Rating Probabilities'!$B$5:$C$8,2,TRUE),IF(E100=2,VLOOKUP(RAND(),'Rating Probabilities'!$B$12:$C$15,2,TRUE),IF(E100=3,VLOOKUP(RAND(),'Rating Probabilities'!$B$19:$C$22,2,TRUE),IF(E100=4,VLOOKUP(RAND(),'Rating Probabilities'!$B$26:$C$29,2,TRUE),0)))))</f>
        <v>0</v>
      </c>
      <c r="G100" s="6">
        <f ca="1">IF(AND('2013-2014'!E99=1,'2013-2014'!G99=0),VLOOKUP(RAND(),'Rating Probabilities'!$B$26:$C$29,2,TRUE),IF(E100=1,VLOOKUP(RAND(),'Rating Probabilities'!$B$5:$C$8,2,TRUE),IF(E100=2,VLOOKUP(RAND(),'Rating Probabilities'!$B$12:$C$15,2,TRUE),IF(E100=3,VLOOKUP(RAND(),'Rating Probabilities'!$B$19:$C$22,2,TRUE),IF(E100=4,VLOOKUP(RAND(),'Rating Probabilities'!$B$26:$C$29,2,TRUE),0)))))</f>
        <v>0</v>
      </c>
      <c r="H100" s="6">
        <f t="shared" si="3"/>
        <v>0</v>
      </c>
      <c r="I100" s="6">
        <f ca="1">IF(F100=0,0,IF(AND('2012-2013'!E99=1,'2012-2013'!G99=0),'Salary and Rating'!F100,1*(E100&amp;F100)))</f>
        <v>0</v>
      </c>
      <c r="J100" s="6">
        <f ca="1">IF(G100=0,0,IF(AND('2013-2014'!E99=1,'2013-2014'!G99=0),'Salary and Rating'!G100,1*(I100&amp;G100)))</f>
        <v>0</v>
      </c>
      <c r="K100" s="6">
        <f>VLOOKUP(H100,'Category Tables'!$A$4:$B$88,2,FALSE)</f>
        <v>0</v>
      </c>
      <c r="L100" s="6">
        <f ca="1">VLOOKUP(I100,'Category Tables'!$A$4:$B$88,2,FALSE)</f>
        <v>0</v>
      </c>
      <c r="M100" s="6">
        <f ca="1">VLOOKUP(J100,'Category Tables'!$A$4:$B$88,2,FALSE)</f>
        <v>0</v>
      </c>
    </row>
    <row r="101" spans="1:13" x14ac:dyDescent="0.25">
      <c r="A101" s="6">
        <v>0</v>
      </c>
      <c r="B101" s="6">
        <v>0</v>
      </c>
      <c r="C101" s="14">
        <v>0</v>
      </c>
      <c r="D101" s="6">
        <v>0</v>
      </c>
      <c r="E101" s="6">
        <v>0</v>
      </c>
      <c r="F101" s="6">
        <f ca="1">IF(AND('2012-2013'!E100=1,'2012-2013'!G100=0),VLOOKUP(RAND(),'Rating Probabilities'!$B$26:$C$29,2,TRUE),IF(E101=1,VLOOKUP(RAND(),'Rating Probabilities'!$B$5:$C$8,2,TRUE),IF(E101=2,VLOOKUP(RAND(),'Rating Probabilities'!$B$12:$C$15,2,TRUE),IF(E101=3,VLOOKUP(RAND(),'Rating Probabilities'!$B$19:$C$22,2,TRUE),IF(E101=4,VLOOKUP(RAND(),'Rating Probabilities'!$B$26:$C$29,2,TRUE),0)))))</f>
        <v>0</v>
      </c>
      <c r="G101" s="6">
        <f ca="1">IF(AND('2013-2014'!E100=1,'2013-2014'!G100=0),VLOOKUP(RAND(),'Rating Probabilities'!$B$26:$C$29,2,TRUE),IF(E101=1,VLOOKUP(RAND(),'Rating Probabilities'!$B$5:$C$8,2,TRUE),IF(E101=2,VLOOKUP(RAND(),'Rating Probabilities'!$B$12:$C$15,2,TRUE),IF(E101=3,VLOOKUP(RAND(),'Rating Probabilities'!$B$19:$C$22,2,TRUE),IF(E101=4,VLOOKUP(RAND(),'Rating Probabilities'!$B$26:$C$29,2,TRUE),0)))))</f>
        <v>0</v>
      </c>
      <c r="H101" s="6">
        <f t="shared" si="3"/>
        <v>0</v>
      </c>
      <c r="I101" s="6">
        <f ca="1">IF(F101=0,0,IF(AND('2012-2013'!E100=1,'2012-2013'!G100=0),'Salary and Rating'!F101,1*(E101&amp;F101)))</f>
        <v>0</v>
      </c>
      <c r="J101" s="6">
        <f ca="1">IF(G101=0,0,IF(AND('2013-2014'!E100=1,'2013-2014'!G100=0),'Salary and Rating'!G101,1*(I101&amp;G101)))</f>
        <v>0</v>
      </c>
      <c r="K101" s="6">
        <f>VLOOKUP(H101,'Category Tables'!$A$4:$B$88,2,FALSE)</f>
        <v>0</v>
      </c>
      <c r="L101" s="6">
        <f ca="1">VLOOKUP(I101,'Category Tables'!$A$4:$B$88,2,FALSE)</f>
        <v>0</v>
      </c>
      <c r="M101" s="6">
        <f ca="1">VLOOKUP(J101,'Category Tables'!$A$4:$B$88,2,FALSE)</f>
        <v>0</v>
      </c>
    </row>
    <row r="102" spans="1:13" x14ac:dyDescent="0.25">
      <c r="A102" s="6">
        <v>0</v>
      </c>
      <c r="B102" s="6">
        <v>0</v>
      </c>
      <c r="C102" s="14">
        <v>0</v>
      </c>
      <c r="D102" s="6">
        <v>0</v>
      </c>
      <c r="E102" s="6">
        <v>0</v>
      </c>
      <c r="F102" s="6">
        <f ca="1">IF(AND('2012-2013'!E101=1,'2012-2013'!G101=0),VLOOKUP(RAND(),'Rating Probabilities'!$B$26:$C$29,2,TRUE),IF(E102=1,VLOOKUP(RAND(),'Rating Probabilities'!$B$5:$C$8,2,TRUE),IF(E102=2,VLOOKUP(RAND(),'Rating Probabilities'!$B$12:$C$15,2,TRUE),IF(E102=3,VLOOKUP(RAND(),'Rating Probabilities'!$B$19:$C$22,2,TRUE),IF(E102=4,VLOOKUP(RAND(),'Rating Probabilities'!$B$26:$C$29,2,TRUE),0)))))</f>
        <v>0</v>
      </c>
      <c r="G102" s="6">
        <f ca="1">IF(AND('2013-2014'!E101=1,'2013-2014'!G101=0),VLOOKUP(RAND(),'Rating Probabilities'!$B$26:$C$29,2,TRUE),IF(E102=1,VLOOKUP(RAND(),'Rating Probabilities'!$B$5:$C$8,2,TRUE),IF(E102=2,VLOOKUP(RAND(),'Rating Probabilities'!$B$12:$C$15,2,TRUE),IF(E102=3,VLOOKUP(RAND(),'Rating Probabilities'!$B$19:$C$22,2,TRUE),IF(E102=4,VLOOKUP(RAND(),'Rating Probabilities'!$B$26:$C$29,2,TRUE),0)))))</f>
        <v>0</v>
      </c>
      <c r="H102" s="6">
        <f t="shared" si="3"/>
        <v>0</v>
      </c>
      <c r="I102" s="6">
        <f ca="1">IF(F102=0,0,IF(AND('2012-2013'!E101=1,'2012-2013'!G101=0),'Salary and Rating'!F102,1*(E102&amp;F102)))</f>
        <v>0</v>
      </c>
      <c r="J102" s="6">
        <f ca="1">IF(G102=0,0,IF(AND('2013-2014'!E101=1,'2013-2014'!G101=0),'Salary and Rating'!G102,1*(I102&amp;G102)))</f>
        <v>0</v>
      </c>
      <c r="K102" s="6">
        <f>VLOOKUP(H102,'Category Tables'!$A$4:$B$88,2,FALSE)</f>
        <v>0</v>
      </c>
      <c r="L102" s="6">
        <f ca="1">VLOOKUP(I102,'Category Tables'!$A$4:$B$88,2,FALSE)</f>
        <v>0</v>
      </c>
      <c r="M102" s="6">
        <f ca="1">VLOOKUP(J102,'Category Tables'!$A$4:$B$88,2,FALSE)</f>
        <v>0</v>
      </c>
    </row>
    <row r="103" spans="1:13" x14ac:dyDescent="0.25">
      <c r="A103" s="6">
        <v>0</v>
      </c>
      <c r="B103" s="6">
        <v>0</v>
      </c>
      <c r="C103" s="14">
        <v>0</v>
      </c>
      <c r="D103" s="6">
        <v>0</v>
      </c>
      <c r="E103" s="6">
        <v>0</v>
      </c>
      <c r="F103" s="6">
        <f ca="1">IF(AND('2012-2013'!E102=1,'2012-2013'!G102=0),VLOOKUP(RAND(),'Rating Probabilities'!$B$26:$C$29,2,TRUE),IF(E103=1,VLOOKUP(RAND(),'Rating Probabilities'!$B$5:$C$8,2,TRUE),IF(E103=2,VLOOKUP(RAND(),'Rating Probabilities'!$B$12:$C$15,2,TRUE),IF(E103=3,VLOOKUP(RAND(),'Rating Probabilities'!$B$19:$C$22,2,TRUE),IF(E103=4,VLOOKUP(RAND(),'Rating Probabilities'!$B$26:$C$29,2,TRUE),0)))))</f>
        <v>0</v>
      </c>
      <c r="G103" s="6">
        <f ca="1">IF(AND('2013-2014'!E102=1,'2013-2014'!G102=0),VLOOKUP(RAND(),'Rating Probabilities'!$B$26:$C$29,2,TRUE),IF(E103=1,VLOOKUP(RAND(),'Rating Probabilities'!$B$5:$C$8,2,TRUE),IF(E103=2,VLOOKUP(RAND(),'Rating Probabilities'!$B$12:$C$15,2,TRUE),IF(E103=3,VLOOKUP(RAND(),'Rating Probabilities'!$B$19:$C$22,2,TRUE),IF(E103=4,VLOOKUP(RAND(),'Rating Probabilities'!$B$26:$C$29,2,TRUE),0)))))</f>
        <v>0</v>
      </c>
      <c r="H103" s="6">
        <f t="shared" si="3"/>
        <v>0</v>
      </c>
      <c r="I103" s="6">
        <f ca="1">IF(F103=0,0,IF(AND('2012-2013'!E102=1,'2012-2013'!G102=0),'Salary and Rating'!F103,1*(E103&amp;F103)))</f>
        <v>0</v>
      </c>
      <c r="J103" s="6">
        <f ca="1">IF(G103=0,0,IF(AND('2013-2014'!E102=1,'2013-2014'!G102=0),'Salary and Rating'!G103,1*(I103&amp;G103)))</f>
        <v>0</v>
      </c>
      <c r="K103" s="6">
        <f>VLOOKUP(H103,'Category Tables'!$A$4:$B$88,2,FALSE)</f>
        <v>0</v>
      </c>
      <c r="L103" s="6">
        <f ca="1">VLOOKUP(I103,'Category Tables'!$A$4:$B$88,2,FALSE)</f>
        <v>0</v>
      </c>
      <c r="M103" s="6">
        <f ca="1">VLOOKUP(J103,'Category Tables'!$A$4:$B$88,2,FALSE)</f>
        <v>0</v>
      </c>
    </row>
    <row r="104" spans="1:13" x14ac:dyDescent="0.25">
      <c r="A104" s="6">
        <v>0</v>
      </c>
      <c r="B104" s="6">
        <v>0</v>
      </c>
      <c r="C104" s="14">
        <v>0</v>
      </c>
      <c r="D104" s="6">
        <v>0</v>
      </c>
      <c r="E104" s="6">
        <v>0</v>
      </c>
      <c r="F104" s="6">
        <f ca="1">IF(AND('2012-2013'!E103=1,'2012-2013'!G103=0),VLOOKUP(RAND(),'Rating Probabilities'!$B$26:$C$29,2,TRUE),IF(E104=1,VLOOKUP(RAND(),'Rating Probabilities'!$B$5:$C$8,2,TRUE),IF(E104=2,VLOOKUP(RAND(),'Rating Probabilities'!$B$12:$C$15,2,TRUE),IF(E104=3,VLOOKUP(RAND(),'Rating Probabilities'!$B$19:$C$22,2,TRUE),IF(E104=4,VLOOKUP(RAND(),'Rating Probabilities'!$B$26:$C$29,2,TRUE),0)))))</f>
        <v>0</v>
      </c>
      <c r="G104" s="6">
        <f ca="1">IF(AND('2013-2014'!E103=1,'2013-2014'!G103=0),VLOOKUP(RAND(),'Rating Probabilities'!$B$26:$C$29,2,TRUE),IF(E104=1,VLOOKUP(RAND(),'Rating Probabilities'!$B$5:$C$8,2,TRUE),IF(E104=2,VLOOKUP(RAND(),'Rating Probabilities'!$B$12:$C$15,2,TRUE),IF(E104=3,VLOOKUP(RAND(),'Rating Probabilities'!$B$19:$C$22,2,TRUE),IF(E104=4,VLOOKUP(RAND(),'Rating Probabilities'!$B$26:$C$29,2,TRUE),0)))))</f>
        <v>0</v>
      </c>
      <c r="H104" s="6">
        <f t="shared" si="3"/>
        <v>0</v>
      </c>
      <c r="I104" s="6">
        <f ca="1">IF(F104=0,0,IF(AND('2012-2013'!E103=1,'2012-2013'!G103=0),'Salary and Rating'!F104,1*(E104&amp;F104)))</f>
        <v>0</v>
      </c>
      <c r="J104" s="6">
        <f ca="1">IF(G104=0,0,IF(AND('2013-2014'!E103=1,'2013-2014'!G103=0),'Salary and Rating'!G104,1*(I104&amp;G104)))</f>
        <v>0</v>
      </c>
      <c r="K104" s="6">
        <f>VLOOKUP(H104,'Category Tables'!$A$4:$B$88,2,FALSE)</f>
        <v>0</v>
      </c>
      <c r="L104" s="6">
        <f ca="1">VLOOKUP(I104,'Category Tables'!$A$4:$B$88,2,FALSE)</f>
        <v>0</v>
      </c>
      <c r="M104" s="6">
        <f ca="1">VLOOKUP(J104,'Category Tables'!$A$4:$B$88,2,FALSE)</f>
        <v>0</v>
      </c>
    </row>
    <row r="105" spans="1:13" x14ac:dyDescent="0.25">
      <c r="A105" s="6">
        <v>0</v>
      </c>
      <c r="B105" s="6">
        <v>0</v>
      </c>
      <c r="C105" s="14">
        <v>0</v>
      </c>
      <c r="D105" s="6">
        <v>0</v>
      </c>
      <c r="E105" s="6">
        <v>0</v>
      </c>
      <c r="F105" s="6">
        <f ca="1">IF(AND('2012-2013'!E104=1,'2012-2013'!G104=0),VLOOKUP(RAND(),'Rating Probabilities'!$B$26:$C$29,2,TRUE),IF(E105=1,VLOOKUP(RAND(),'Rating Probabilities'!$B$5:$C$8,2,TRUE),IF(E105=2,VLOOKUP(RAND(),'Rating Probabilities'!$B$12:$C$15,2,TRUE),IF(E105=3,VLOOKUP(RAND(),'Rating Probabilities'!$B$19:$C$22,2,TRUE),IF(E105=4,VLOOKUP(RAND(),'Rating Probabilities'!$B$26:$C$29,2,TRUE),0)))))</f>
        <v>0</v>
      </c>
      <c r="G105" s="6">
        <f ca="1">IF(AND('2013-2014'!E104=1,'2013-2014'!G104=0),VLOOKUP(RAND(),'Rating Probabilities'!$B$26:$C$29,2,TRUE),IF(E105=1,VLOOKUP(RAND(),'Rating Probabilities'!$B$5:$C$8,2,TRUE),IF(E105=2,VLOOKUP(RAND(),'Rating Probabilities'!$B$12:$C$15,2,TRUE),IF(E105=3,VLOOKUP(RAND(),'Rating Probabilities'!$B$19:$C$22,2,TRUE),IF(E105=4,VLOOKUP(RAND(),'Rating Probabilities'!$B$26:$C$29,2,TRUE),0)))))</f>
        <v>0</v>
      </c>
      <c r="H105" s="6">
        <f t="shared" si="3"/>
        <v>0</v>
      </c>
      <c r="I105" s="6">
        <f ca="1">IF(F105=0,0,IF(AND('2012-2013'!E104=1,'2012-2013'!G104=0),'Salary and Rating'!F105,1*(E105&amp;F105)))</f>
        <v>0</v>
      </c>
      <c r="J105" s="6">
        <f ca="1">IF(G105=0,0,IF(AND('2013-2014'!E104=1,'2013-2014'!G104=0),'Salary and Rating'!G105,1*(I105&amp;G105)))</f>
        <v>0</v>
      </c>
      <c r="K105" s="6">
        <f>VLOOKUP(H105,'Category Tables'!$A$4:$B$88,2,FALSE)</f>
        <v>0</v>
      </c>
      <c r="L105" s="6">
        <f ca="1">VLOOKUP(I105,'Category Tables'!$A$4:$B$88,2,FALSE)</f>
        <v>0</v>
      </c>
      <c r="M105" s="6">
        <f ca="1">VLOOKUP(J105,'Category Tables'!$A$4:$B$88,2,FALSE)</f>
        <v>0</v>
      </c>
    </row>
    <row r="106" spans="1:13" x14ac:dyDescent="0.25">
      <c r="A106" s="6">
        <v>0</v>
      </c>
      <c r="B106" s="6">
        <v>0</v>
      </c>
      <c r="C106" s="14">
        <v>0</v>
      </c>
      <c r="D106" s="6">
        <v>0</v>
      </c>
      <c r="E106" s="6">
        <v>0</v>
      </c>
      <c r="F106" s="6">
        <f ca="1">IF(AND('2012-2013'!E105=1,'2012-2013'!G105=0),VLOOKUP(RAND(),'Rating Probabilities'!$B$26:$C$29,2,TRUE),IF(E106=1,VLOOKUP(RAND(),'Rating Probabilities'!$B$5:$C$8,2,TRUE),IF(E106=2,VLOOKUP(RAND(),'Rating Probabilities'!$B$12:$C$15,2,TRUE),IF(E106=3,VLOOKUP(RAND(),'Rating Probabilities'!$B$19:$C$22,2,TRUE),IF(E106=4,VLOOKUP(RAND(),'Rating Probabilities'!$B$26:$C$29,2,TRUE),0)))))</f>
        <v>0</v>
      </c>
      <c r="G106" s="6">
        <f ca="1">IF(AND('2013-2014'!E105=1,'2013-2014'!G105=0),VLOOKUP(RAND(),'Rating Probabilities'!$B$26:$C$29,2,TRUE),IF(E106=1,VLOOKUP(RAND(),'Rating Probabilities'!$B$5:$C$8,2,TRUE),IF(E106=2,VLOOKUP(RAND(),'Rating Probabilities'!$B$12:$C$15,2,TRUE),IF(E106=3,VLOOKUP(RAND(),'Rating Probabilities'!$B$19:$C$22,2,TRUE),IF(E106=4,VLOOKUP(RAND(),'Rating Probabilities'!$B$26:$C$29,2,TRUE),0)))))</f>
        <v>0</v>
      </c>
      <c r="H106" s="6">
        <f t="shared" si="3"/>
        <v>0</v>
      </c>
      <c r="I106" s="6">
        <f ca="1">IF(F106=0,0,IF(AND('2012-2013'!E105=1,'2012-2013'!G105=0),'Salary and Rating'!F106,1*(E106&amp;F106)))</f>
        <v>0</v>
      </c>
      <c r="J106" s="6">
        <f ca="1">IF(G106=0,0,IF(AND('2013-2014'!E105=1,'2013-2014'!G105=0),'Salary and Rating'!G106,1*(I106&amp;G106)))</f>
        <v>0</v>
      </c>
      <c r="K106" s="6">
        <f>VLOOKUP(H106,'Category Tables'!$A$4:$B$88,2,FALSE)</f>
        <v>0</v>
      </c>
      <c r="L106" s="6">
        <f ca="1">VLOOKUP(I106,'Category Tables'!$A$4:$B$88,2,FALSE)</f>
        <v>0</v>
      </c>
      <c r="M106" s="6">
        <f ca="1">VLOOKUP(J106,'Category Tables'!$A$4:$B$88,2,FALSE)</f>
        <v>0</v>
      </c>
    </row>
    <row r="107" spans="1:13" x14ac:dyDescent="0.25">
      <c r="A107" s="6">
        <v>0</v>
      </c>
      <c r="B107" s="6">
        <v>0</v>
      </c>
      <c r="C107" s="14">
        <v>0</v>
      </c>
      <c r="D107" s="6">
        <v>0</v>
      </c>
      <c r="E107" s="6">
        <v>0</v>
      </c>
      <c r="F107" s="6">
        <f ca="1">IF(AND('2012-2013'!E106=1,'2012-2013'!G106=0),VLOOKUP(RAND(),'Rating Probabilities'!$B$26:$C$29,2,TRUE),IF(E107=1,VLOOKUP(RAND(),'Rating Probabilities'!$B$5:$C$8,2,TRUE),IF(E107=2,VLOOKUP(RAND(),'Rating Probabilities'!$B$12:$C$15,2,TRUE),IF(E107=3,VLOOKUP(RAND(),'Rating Probabilities'!$B$19:$C$22,2,TRUE),IF(E107=4,VLOOKUP(RAND(),'Rating Probabilities'!$B$26:$C$29,2,TRUE),0)))))</f>
        <v>0</v>
      </c>
      <c r="G107" s="6">
        <f ca="1">IF(AND('2013-2014'!E106=1,'2013-2014'!G106=0),VLOOKUP(RAND(),'Rating Probabilities'!$B$26:$C$29,2,TRUE),IF(E107=1,VLOOKUP(RAND(),'Rating Probabilities'!$B$5:$C$8,2,TRUE),IF(E107=2,VLOOKUP(RAND(),'Rating Probabilities'!$B$12:$C$15,2,TRUE),IF(E107=3,VLOOKUP(RAND(),'Rating Probabilities'!$B$19:$C$22,2,TRUE),IF(E107=4,VLOOKUP(RAND(),'Rating Probabilities'!$B$26:$C$29,2,TRUE),0)))))</f>
        <v>0</v>
      </c>
      <c r="H107" s="6">
        <f t="shared" si="3"/>
        <v>0</v>
      </c>
      <c r="I107" s="6">
        <f ca="1">IF(F107=0,0,IF(AND('2012-2013'!E106=1,'2012-2013'!G106=0),'Salary and Rating'!F107,1*(E107&amp;F107)))</f>
        <v>0</v>
      </c>
      <c r="J107" s="6">
        <f ca="1">IF(G107=0,0,IF(AND('2013-2014'!E106=1,'2013-2014'!G106=0),'Salary and Rating'!G107,1*(I107&amp;G107)))</f>
        <v>0</v>
      </c>
      <c r="K107" s="6">
        <f>VLOOKUP(H107,'Category Tables'!$A$4:$B$88,2,FALSE)</f>
        <v>0</v>
      </c>
      <c r="L107" s="6">
        <f ca="1">VLOOKUP(I107,'Category Tables'!$A$4:$B$88,2,FALSE)</f>
        <v>0</v>
      </c>
      <c r="M107" s="6">
        <f ca="1">VLOOKUP(J107,'Category Tables'!$A$4:$B$88,2,FALSE)</f>
        <v>0</v>
      </c>
    </row>
    <row r="108" spans="1:13" x14ac:dyDescent="0.25">
      <c r="A108" s="6">
        <v>0</v>
      </c>
      <c r="B108" s="6">
        <v>0</v>
      </c>
      <c r="C108" s="14">
        <v>0</v>
      </c>
      <c r="D108" s="6">
        <v>0</v>
      </c>
      <c r="E108" s="6">
        <v>0</v>
      </c>
      <c r="F108" s="6">
        <f ca="1">IF(AND('2012-2013'!E107=1,'2012-2013'!G107=0),VLOOKUP(RAND(),'Rating Probabilities'!$B$26:$C$29,2,TRUE),IF(E108=1,VLOOKUP(RAND(),'Rating Probabilities'!$B$5:$C$8,2,TRUE),IF(E108=2,VLOOKUP(RAND(),'Rating Probabilities'!$B$12:$C$15,2,TRUE),IF(E108=3,VLOOKUP(RAND(),'Rating Probabilities'!$B$19:$C$22,2,TRUE),IF(E108=4,VLOOKUP(RAND(),'Rating Probabilities'!$B$26:$C$29,2,TRUE),0)))))</f>
        <v>0</v>
      </c>
      <c r="G108" s="6">
        <f ca="1">IF(AND('2013-2014'!E107=1,'2013-2014'!G107=0),VLOOKUP(RAND(),'Rating Probabilities'!$B$26:$C$29,2,TRUE),IF(E108=1,VLOOKUP(RAND(),'Rating Probabilities'!$B$5:$C$8,2,TRUE),IF(E108=2,VLOOKUP(RAND(),'Rating Probabilities'!$B$12:$C$15,2,TRUE),IF(E108=3,VLOOKUP(RAND(),'Rating Probabilities'!$B$19:$C$22,2,TRUE),IF(E108=4,VLOOKUP(RAND(),'Rating Probabilities'!$B$26:$C$29,2,TRUE),0)))))</f>
        <v>0</v>
      </c>
      <c r="H108" s="6">
        <f t="shared" si="3"/>
        <v>0</v>
      </c>
      <c r="I108" s="6">
        <f ca="1">IF(F108=0,0,IF(AND('2012-2013'!E107=1,'2012-2013'!G107=0),'Salary and Rating'!F108,1*(E108&amp;F108)))</f>
        <v>0</v>
      </c>
      <c r="J108" s="6">
        <f ca="1">IF(G108=0,0,IF(AND('2013-2014'!E107=1,'2013-2014'!G107=0),'Salary and Rating'!G108,1*(I108&amp;G108)))</f>
        <v>0</v>
      </c>
      <c r="K108" s="6">
        <f>VLOOKUP(H108,'Category Tables'!$A$4:$B$88,2,FALSE)</f>
        <v>0</v>
      </c>
      <c r="L108" s="6">
        <f ca="1">VLOOKUP(I108,'Category Tables'!$A$4:$B$88,2,FALSE)</f>
        <v>0</v>
      </c>
      <c r="M108" s="6">
        <f ca="1">VLOOKUP(J108,'Category Tables'!$A$4:$B$88,2,FALSE)</f>
        <v>0</v>
      </c>
    </row>
    <row r="109" spans="1:13" x14ac:dyDescent="0.25">
      <c r="A109" s="6">
        <v>0</v>
      </c>
      <c r="B109" s="6">
        <v>0</v>
      </c>
      <c r="C109" s="14">
        <v>0</v>
      </c>
      <c r="D109" s="6">
        <v>0</v>
      </c>
      <c r="E109" s="6">
        <v>0</v>
      </c>
      <c r="F109" s="6">
        <f ca="1">IF(AND('2012-2013'!E108=1,'2012-2013'!G108=0),VLOOKUP(RAND(),'Rating Probabilities'!$B$26:$C$29,2,TRUE),IF(E109=1,VLOOKUP(RAND(),'Rating Probabilities'!$B$5:$C$8,2,TRUE),IF(E109=2,VLOOKUP(RAND(),'Rating Probabilities'!$B$12:$C$15,2,TRUE),IF(E109=3,VLOOKUP(RAND(),'Rating Probabilities'!$B$19:$C$22,2,TRUE),IF(E109=4,VLOOKUP(RAND(),'Rating Probabilities'!$B$26:$C$29,2,TRUE),0)))))</f>
        <v>0</v>
      </c>
      <c r="G109" s="6">
        <f ca="1">IF(AND('2013-2014'!E108=1,'2013-2014'!G108=0),VLOOKUP(RAND(),'Rating Probabilities'!$B$26:$C$29,2,TRUE),IF(E109=1,VLOOKUP(RAND(),'Rating Probabilities'!$B$5:$C$8,2,TRUE),IF(E109=2,VLOOKUP(RAND(),'Rating Probabilities'!$B$12:$C$15,2,TRUE),IF(E109=3,VLOOKUP(RAND(),'Rating Probabilities'!$B$19:$C$22,2,TRUE),IF(E109=4,VLOOKUP(RAND(),'Rating Probabilities'!$B$26:$C$29,2,TRUE),0)))))</f>
        <v>0</v>
      </c>
      <c r="H109" s="6">
        <f t="shared" si="3"/>
        <v>0</v>
      </c>
      <c r="I109" s="6">
        <f ca="1">IF(F109=0,0,IF(AND('2012-2013'!E108=1,'2012-2013'!G108=0),'Salary and Rating'!F109,1*(E109&amp;F109)))</f>
        <v>0</v>
      </c>
      <c r="J109" s="6">
        <f ca="1">IF(G109=0,0,IF(AND('2013-2014'!E108=1,'2013-2014'!G108=0),'Salary and Rating'!G109,1*(I109&amp;G109)))</f>
        <v>0</v>
      </c>
      <c r="K109" s="6">
        <f>VLOOKUP(H109,'Category Tables'!$A$4:$B$88,2,FALSE)</f>
        <v>0</v>
      </c>
      <c r="L109" s="6">
        <f ca="1">VLOOKUP(I109,'Category Tables'!$A$4:$B$88,2,FALSE)</f>
        <v>0</v>
      </c>
      <c r="M109" s="6">
        <f ca="1">VLOOKUP(J109,'Category Tables'!$A$4:$B$88,2,FALSE)</f>
        <v>0</v>
      </c>
    </row>
    <row r="110" spans="1:13" x14ac:dyDescent="0.25">
      <c r="A110" s="6">
        <v>0</v>
      </c>
      <c r="B110" s="6">
        <v>0</v>
      </c>
      <c r="C110" s="14">
        <v>0</v>
      </c>
      <c r="D110" s="6">
        <v>0</v>
      </c>
      <c r="E110" s="6">
        <v>0</v>
      </c>
      <c r="F110" s="6">
        <f ca="1">IF(AND('2012-2013'!E109=1,'2012-2013'!G109=0),VLOOKUP(RAND(),'Rating Probabilities'!$B$26:$C$29,2,TRUE),IF(E110=1,VLOOKUP(RAND(),'Rating Probabilities'!$B$5:$C$8,2,TRUE),IF(E110=2,VLOOKUP(RAND(),'Rating Probabilities'!$B$12:$C$15,2,TRUE),IF(E110=3,VLOOKUP(RAND(),'Rating Probabilities'!$B$19:$C$22,2,TRUE),IF(E110=4,VLOOKUP(RAND(),'Rating Probabilities'!$B$26:$C$29,2,TRUE),0)))))</f>
        <v>0</v>
      </c>
      <c r="G110" s="6">
        <f ca="1">IF(AND('2013-2014'!E109=1,'2013-2014'!G109=0),VLOOKUP(RAND(),'Rating Probabilities'!$B$26:$C$29,2,TRUE),IF(E110=1,VLOOKUP(RAND(),'Rating Probabilities'!$B$5:$C$8,2,TRUE),IF(E110=2,VLOOKUP(RAND(),'Rating Probabilities'!$B$12:$C$15,2,TRUE),IF(E110=3,VLOOKUP(RAND(),'Rating Probabilities'!$B$19:$C$22,2,TRUE),IF(E110=4,VLOOKUP(RAND(),'Rating Probabilities'!$B$26:$C$29,2,TRUE),0)))))</f>
        <v>0</v>
      </c>
      <c r="H110" s="6">
        <f t="shared" si="3"/>
        <v>0</v>
      </c>
      <c r="I110" s="6">
        <f ca="1">IF(F110=0,0,IF(AND('2012-2013'!E109=1,'2012-2013'!G109=0),'Salary and Rating'!F110,1*(E110&amp;F110)))</f>
        <v>0</v>
      </c>
      <c r="J110" s="6">
        <f ca="1">IF(G110=0,0,IF(AND('2013-2014'!E109=1,'2013-2014'!G109=0),'Salary and Rating'!G110,1*(I110&amp;G110)))</f>
        <v>0</v>
      </c>
      <c r="K110" s="6">
        <f>VLOOKUP(H110,'Category Tables'!$A$4:$B$88,2,FALSE)</f>
        <v>0</v>
      </c>
      <c r="L110" s="6">
        <f ca="1">VLOOKUP(I110,'Category Tables'!$A$4:$B$88,2,FALSE)</f>
        <v>0</v>
      </c>
      <c r="M110" s="6">
        <f ca="1">VLOOKUP(J110,'Category Tables'!$A$4:$B$88,2,FALSE)</f>
        <v>0</v>
      </c>
    </row>
    <row r="111" spans="1:13" x14ac:dyDescent="0.25">
      <c r="A111" s="6">
        <v>0</v>
      </c>
      <c r="B111" s="6">
        <v>0</v>
      </c>
      <c r="C111" s="14">
        <v>0</v>
      </c>
      <c r="D111" s="6">
        <v>0</v>
      </c>
      <c r="E111" s="6">
        <v>0</v>
      </c>
      <c r="F111" s="6">
        <f ca="1">IF(AND('2012-2013'!E110=1,'2012-2013'!G110=0),VLOOKUP(RAND(),'Rating Probabilities'!$B$26:$C$29,2,TRUE),IF(E111=1,VLOOKUP(RAND(),'Rating Probabilities'!$B$5:$C$8,2,TRUE),IF(E111=2,VLOOKUP(RAND(),'Rating Probabilities'!$B$12:$C$15,2,TRUE),IF(E111=3,VLOOKUP(RAND(),'Rating Probabilities'!$B$19:$C$22,2,TRUE),IF(E111=4,VLOOKUP(RAND(),'Rating Probabilities'!$B$26:$C$29,2,TRUE),0)))))</f>
        <v>0</v>
      </c>
      <c r="G111" s="6">
        <f ca="1">IF(AND('2013-2014'!E110=1,'2013-2014'!G110=0),VLOOKUP(RAND(),'Rating Probabilities'!$B$26:$C$29,2,TRUE),IF(E111=1,VLOOKUP(RAND(),'Rating Probabilities'!$B$5:$C$8,2,TRUE),IF(E111=2,VLOOKUP(RAND(),'Rating Probabilities'!$B$12:$C$15,2,TRUE),IF(E111=3,VLOOKUP(RAND(),'Rating Probabilities'!$B$19:$C$22,2,TRUE),IF(E111=4,VLOOKUP(RAND(),'Rating Probabilities'!$B$26:$C$29,2,TRUE),0)))))</f>
        <v>0</v>
      </c>
      <c r="H111" s="6">
        <f t="shared" si="3"/>
        <v>0</v>
      </c>
      <c r="I111" s="6">
        <f ca="1">IF(F111=0,0,IF(AND('2012-2013'!E110=1,'2012-2013'!G110=0),'Salary and Rating'!F111,1*(E111&amp;F111)))</f>
        <v>0</v>
      </c>
      <c r="J111" s="6">
        <f ca="1">IF(G111=0,0,IF(AND('2013-2014'!E110=1,'2013-2014'!G110=0),'Salary and Rating'!G111,1*(I111&amp;G111)))</f>
        <v>0</v>
      </c>
      <c r="K111" s="6">
        <f>VLOOKUP(H111,'Category Tables'!$A$4:$B$88,2,FALSE)</f>
        <v>0</v>
      </c>
      <c r="L111" s="6">
        <f ca="1">VLOOKUP(I111,'Category Tables'!$A$4:$B$88,2,FALSE)</f>
        <v>0</v>
      </c>
      <c r="M111" s="6">
        <f ca="1">VLOOKUP(J111,'Category Tables'!$A$4:$B$88,2,FALSE)</f>
        <v>0</v>
      </c>
    </row>
    <row r="112" spans="1:13" x14ac:dyDescent="0.25">
      <c r="A112" s="6">
        <v>0</v>
      </c>
      <c r="B112" s="6">
        <v>0</v>
      </c>
      <c r="C112" s="14">
        <v>0</v>
      </c>
      <c r="D112" s="6">
        <v>0</v>
      </c>
      <c r="E112" s="6">
        <v>0</v>
      </c>
      <c r="F112" s="6">
        <f ca="1">IF(AND('2012-2013'!E111=1,'2012-2013'!G111=0),VLOOKUP(RAND(),'Rating Probabilities'!$B$26:$C$29,2,TRUE),IF(E112=1,VLOOKUP(RAND(),'Rating Probabilities'!$B$5:$C$8,2,TRUE),IF(E112=2,VLOOKUP(RAND(),'Rating Probabilities'!$B$12:$C$15,2,TRUE),IF(E112=3,VLOOKUP(RAND(),'Rating Probabilities'!$B$19:$C$22,2,TRUE),IF(E112=4,VLOOKUP(RAND(),'Rating Probabilities'!$B$26:$C$29,2,TRUE),0)))))</f>
        <v>0</v>
      </c>
      <c r="G112" s="6">
        <f ca="1">IF(AND('2013-2014'!E111=1,'2013-2014'!G111=0),VLOOKUP(RAND(),'Rating Probabilities'!$B$26:$C$29,2,TRUE),IF(E112=1,VLOOKUP(RAND(),'Rating Probabilities'!$B$5:$C$8,2,TRUE),IF(E112=2,VLOOKUP(RAND(),'Rating Probabilities'!$B$12:$C$15,2,TRUE),IF(E112=3,VLOOKUP(RAND(),'Rating Probabilities'!$B$19:$C$22,2,TRUE),IF(E112=4,VLOOKUP(RAND(),'Rating Probabilities'!$B$26:$C$29,2,TRUE),0)))))</f>
        <v>0</v>
      </c>
      <c r="H112" s="6">
        <f t="shared" si="3"/>
        <v>0</v>
      </c>
      <c r="I112" s="6">
        <f ca="1">IF(F112=0,0,IF(AND('2012-2013'!E111=1,'2012-2013'!G111=0),'Salary and Rating'!F112,1*(E112&amp;F112)))</f>
        <v>0</v>
      </c>
      <c r="J112" s="6">
        <f ca="1">IF(G112=0,0,IF(AND('2013-2014'!E111=1,'2013-2014'!G111=0),'Salary and Rating'!G112,1*(I112&amp;G112)))</f>
        <v>0</v>
      </c>
      <c r="K112" s="6">
        <f>VLOOKUP(H112,'Category Tables'!$A$4:$B$88,2,FALSE)</f>
        <v>0</v>
      </c>
      <c r="L112" s="6">
        <f ca="1">VLOOKUP(I112,'Category Tables'!$A$4:$B$88,2,FALSE)</f>
        <v>0</v>
      </c>
      <c r="M112" s="6">
        <f ca="1">VLOOKUP(J112,'Category Tables'!$A$4:$B$88,2,FALSE)</f>
        <v>0</v>
      </c>
    </row>
    <row r="113" spans="1:13" x14ac:dyDescent="0.25">
      <c r="A113" s="6">
        <v>0</v>
      </c>
      <c r="B113" s="6">
        <v>0</v>
      </c>
      <c r="C113" s="14">
        <v>0</v>
      </c>
      <c r="D113" s="6">
        <v>0</v>
      </c>
      <c r="E113" s="6">
        <v>0</v>
      </c>
      <c r="F113" s="6">
        <f ca="1">IF(AND('2012-2013'!E112=1,'2012-2013'!G112=0),VLOOKUP(RAND(),'Rating Probabilities'!$B$26:$C$29,2,TRUE),IF(E113=1,VLOOKUP(RAND(),'Rating Probabilities'!$B$5:$C$8,2,TRUE),IF(E113=2,VLOOKUP(RAND(),'Rating Probabilities'!$B$12:$C$15,2,TRUE),IF(E113=3,VLOOKUP(RAND(),'Rating Probabilities'!$B$19:$C$22,2,TRUE),IF(E113=4,VLOOKUP(RAND(),'Rating Probabilities'!$B$26:$C$29,2,TRUE),0)))))</f>
        <v>0</v>
      </c>
      <c r="G113" s="6">
        <f ca="1">IF(AND('2013-2014'!E112=1,'2013-2014'!G112=0),VLOOKUP(RAND(),'Rating Probabilities'!$B$26:$C$29,2,TRUE),IF(E113=1,VLOOKUP(RAND(),'Rating Probabilities'!$B$5:$C$8,2,TRUE),IF(E113=2,VLOOKUP(RAND(),'Rating Probabilities'!$B$12:$C$15,2,TRUE),IF(E113=3,VLOOKUP(RAND(),'Rating Probabilities'!$B$19:$C$22,2,TRUE),IF(E113=4,VLOOKUP(RAND(),'Rating Probabilities'!$B$26:$C$29,2,TRUE),0)))))</f>
        <v>0</v>
      </c>
      <c r="H113" s="6">
        <f t="shared" si="3"/>
        <v>0</v>
      </c>
      <c r="I113" s="6">
        <f ca="1">IF(F113=0,0,IF(AND('2012-2013'!E112=1,'2012-2013'!G112=0),'Salary and Rating'!F113,1*(E113&amp;F113)))</f>
        <v>0</v>
      </c>
      <c r="J113" s="6">
        <f ca="1">IF(G113=0,0,IF(AND('2013-2014'!E112=1,'2013-2014'!G112=0),'Salary and Rating'!G113,1*(I113&amp;G113)))</f>
        <v>0</v>
      </c>
      <c r="K113" s="6">
        <f>VLOOKUP(H113,'Category Tables'!$A$4:$B$88,2,FALSE)</f>
        <v>0</v>
      </c>
      <c r="L113" s="6">
        <f ca="1">VLOOKUP(I113,'Category Tables'!$A$4:$B$88,2,FALSE)</f>
        <v>0</v>
      </c>
      <c r="M113" s="6">
        <f ca="1">VLOOKUP(J113,'Category Tables'!$A$4:$B$88,2,FALSE)</f>
        <v>0</v>
      </c>
    </row>
    <row r="114" spans="1:13" x14ac:dyDescent="0.25">
      <c r="A114" s="6">
        <v>0</v>
      </c>
      <c r="B114" s="6">
        <v>0</v>
      </c>
      <c r="C114" s="14">
        <v>0</v>
      </c>
      <c r="D114" s="6">
        <v>0</v>
      </c>
      <c r="E114" s="6">
        <v>0</v>
      </c>
      <c r="F114" s="6">
        <f ca="1">IF(AND('2012-2013'!E113=1,'2012-2013'!G113=0),VLOOKUP(RAND(),'Rating Probabilities'!$B$26:$C$29,2,TRUE),IF(E114=1,VLOOKUP(RAND(),'Rating Probabilities'!$B$5:$C$8,2,TRUE),IF(E114=2,VLOOKUP(RAND(),'Rating Probabilities'!$B$12:$C$15,2,TRUE),IF(E114=3,VLOOKUP(RAND(),'Rating Probabilities'!$B$19:$C$22,2,TRUE),IF(E114=4,VLOOKUP(RAND(),'Rating Probabilities'!$B$26:$C$29,2,TRUE),0)))))</f>
        <v>0</v>
      </c>
      <c r="G114" s="6">
        <f ca="1">IF(AND('2013-2014'!E113=1,'2013-2014'!G113=0),VLOOKUP(RAND(),'Rating Probabilities'!$B$26:$C$29,2,TRUE),IF(E114=1,VLOOKUP(RAND(),'Rating Probabilities'!$B$5:$C$8,2,TRUE),IF(E114=2,VLOOKUP(RAND(),'Rating Probabilities'!$B$12:$C$15,2,TRUE),IF(E114=3,VLOOKUP(RAND(),'Rating Probabilities'!$B$19:$C$22,2,TRUE),IF(E114=4,VLOOKUP(RAND(),'Rating Probabilities'!$B$26:$C$29,2,TRUE),0)))))</f>
        <v>0</v>
      </c>
      <c r="H114" s="6">
        <f t="shared" si="3"/>
        <v>0</v>
      </c>
      <c r="I114" s="6">
        <f ca="1">IF(F114=0,0,IF(AND('2012-2013'!E113=1,'2012-2013'!G113=0),'Salary and Rating'!F114,1*(E114&amp;F114)))</f>
        <v>0</v>
      </c>
      <c r="J114" s="6">
        <f ca="1">IF(G114=0,0,IF(AND('2013-2014'!E113=1,'2013-2014'!G113=0),'Salary and Rating'!G114,1*(I114&amp;G114)))</f>
        <v>0</v>
      </c>
      <c r="K114" s="6">
        <f>VLOOKUP(H114,'Category Tables'!$A$4:$B$88,2,FALSE)</f>
        <v>0</v>
      </c>
      <c r="L114" s="6">
        <f ca="1">VLOOKUP(I114,'Category Tables'!$A$4:$B$88,2,FALSE)</f>
        <v>0</v>
      </c>
      <c r="M114" s="6">
        <f ca="1">VLOOKUP(J114,'Category Tables'!$A$4:$B$88,2,FALSE)</f>
        <v>0</v>
      </c>
    </row>
    <row r="115" spans="1:13" x14ac:dyDescent="0.25">
      <c r="A115" s="6">
        <v>0</v>
      </c>
      <c r="B115" s="6">
        <v>0</v>
      </c>
      <c r="C115" s="14">
        <v>0</v>
      </c>
      <c r="D115" s="6">
        <v>0</v>
      </c>
      <c r="E115" s="6">
        <v>0</v>
      </c>
      <c r="F115" s="6">
        <f ca="1">IF(AND('2012-2013'!E114=1,'2012-2013'!G114=0),VLOOKUP(RAND(),'Rating Probabilities'!$B$26:$C$29,2,TRUE),IF(E115=1,VLOOKUP(RAND(),'Rating Probabilities'!$B$5:$C$8,2,TRUE),IF(E115=2,VLOOKUP(RAND(),'Rating Probabilities'!$B$12:$C$15,2,TRUE),IF(E115=3,VLOOKUP(RAND(),'Rating Probabilities'!$B$19:$C$22,2,TRUE),IF(E115=4,VLOOKUP(RAND(),'Rating Probabilities'!$B$26:$C$29,2,TRUE),0)))))</f>
        <v>0</v>
      </c>
      <c r="G115" s="6">
        <f ca="1">IF(AND('2013-2014'!E114=1,'2013-2014'!G114=0),VLOOKUP(RAND(),'Rating Probabilities'!$B$26:$C$29,2,TRUE),IF(E115=1,VLOOKUP(RAND(),'Rating Probabilities'!$B$5:$C$8,2,TRUE),IF(E115=2,VLOOKUP(RAND(),'Rating Probabilities'!$B$12:$C$15,2,TRUE),IF(E115=3,VLOOKUP(RAND(),'Rating Probabilities'!$B$19:$C$22,2,TRUE),IF(E115=4,VLOOKUP(RAND(),'Rating Probabilities'!$B$26:$C$29,2,TRUE),0)))))</f>
        <v>0</v>
      </c>
      <c r="H115" s="6">
        <f t="shared" si="3"/>
        <v>0</v>
      </c>
      <c r="I115" s="6">
        <f ca="1">IF(F115=0,0,IF(AND('2012-2013'!E114=1,'2012-2013'!G114=0),'Salary and Rating'!F115,1*(E115&amp;F115)))</f>
        <v>0</v>
      </c>
      <c r="J115" s="6">
        <f ca="1">IF(G115=0,0,IF(AND('2013-2014'!E114=1,'2013-2014'!G114=0),'Salary and Rating'!G115,1*(I115&amp;G115)))</f>
        <v>0</v>
      </c>
      <c r="K115" s="6">
        <f>VLOOKUP(H115,'Category Tables'!$A$4:$B$88,2,FALSE)</f>
        <v>0</v>
      </c>
      <c r="L115" s="6">
        <f ca="1">VLOOKUP(I115,'Category Tables'!$A$4:$B$88,2,FALSE)</f>
        <v>0</v>
      </c>
      <c r="M115" s="6">
        <f ca="1">VLOOKUP(J115,'Category Tables'!$A$4:$B$88,2,FALSE)</f>
        <v>0</v>
      </c>
    </row>
    <row r="116" spans="1:13" x14ac:dyDescent="0.25">
      <c r="A116" s="6">
        <v>0</v>
      </c>
      <c r="B116" s="6">
        <v>0</v>
      </c>
      <c r="C116" s="14">
        <v>0</v>
      </c>
      <c r="D116" s="6">
        <v>0</v>
      </c>
      <c r="E116" s="6">
        <v>0</v>
      </c>
      <c r="F116" s="6">
        <f ca="1">IF(AND('2012-2013'!E115=1,'2012-2013'!G115=0),VLOOKUP(RAND(),'Rating Probabilities'!$B$26:$C$29,2,TRUE),IF(E116=1,VLOOKUP(RAND(),'Rating Probabilities'!$B$5:$C$8,2,TRUE),IF(E116=2,VLOOKUP(RAND(),'Rating Probabilities'!$B$12:$C$15,2,TRUE),IF(E116=3,VLOOKUP(RAND(),'Rating Probabilities'!$B$19:$C$22,2,TRUE),IF(E116=4,VLOOKUP(RAND(),'Rating Probabilities'!$B$26:$C$29,2,TRUE),0)))))</f>
        <v>0</v>
      </c>
      <c r="G116" s="6">
        <f ca="1">IF(AND('2013-2014'!E115=1,'2013-2014'!G115=0),VLOOKUP(RAND(),'Rating Probabilities'!$B$26:$C$29,2,TRUE),IF(E116=1,VLOOKUP(RAND(),'Rating Probabilities'!$B$5:$C$8,2,TRUE),IF(E116=2,VLOOKUP(RAND(),'Rating Probabilities'!$B$12:$C$15,2,TRUE),IF(E116=3,VLOOKUP(RAND(),'Rating Probabilities'!$B$19:$C$22,2,TRUE),IF(E116=4,VLOOKUP(RAND(),'Rating Probabilities'!$B$26:$C$29,2,TRUE),0)))))</f>
        <v>0</v>
      </c>
      <c r="H116" s="6">
        <f t="shared" si="3"/>
        <v>0</v>
      </c>
      <c r="I116" s="6">
        <f ca="1">IF(F116=0,0,IF(AND('2012-2013'!E115=1,'2012-2013'!G115=0),'Salary and Rating'!F116,1*(E116&amp;F116)))</f>
        <v>0</v>
      </c>
      <c r="J116" s="6">
        <f ca="1">IF(G116=0,0,IF(AND('2013-2014'!E115=1,'2013-2014'!G115=0),'Salary and Rating'!G116,1*(I116&amp;G116)))</f>
        <v>0</v>
      </c>
      <c r="K116" s="6">
        <f>VLOOKUP(H116,'Category Tables'!$A$4:$B$88,2,FALSE)</f>
        <v>0</v>
      </c>
      <c r="L116" s="6">
        <f ca="1">VLOOKUP(I116,'Category Tables'!$A$4:$B$88,2,FALSE)</f>
        <v>0</v>
      </c>
      <c r="M116" s="6">
        <f ca="1">VLOOKUP(J116,'Category Tables'!$A$4:$B$88,2,FALSE)</f>
        <v>0</v>
      </c>
    </row>
    <row r="117" spans="1:13" x14ac:dyDescent="0.25">
      <c r="A117" s="6">
        <v>0</v>
      </c>
      <c r="B117" s="6">
        <v>0</v>
      </c>
      <c r="C117" s="14">
        <v>0</v>
      </c>
      <c r="D117" s="6">
        <v>0</v>
      </c>
      <c r="E117" s="6">
        <v>0</v>
      </c>
      <c r="F117" s="6">
        <f ca="1">IF(AND('2012-2013'!E116=1,'2012-2013'!G116=0),VLOOKUP(RAND(),'Rating Probabilities'!$B$26:$C$29,2,TRUE),IF(E117=1,VLOOKUP(RAND(),'Rating Probabilities'!$B$5:$C$8,2,TRUE),IF(E117=2,VLOOKUP(RAND(),'Rating Probabilities'!$B$12:$C$15,2,TRUE),IF(E117=3,VLOOKUP(RAND(),'Rating Probabilities'!$B$19:$C$22,2,TRUE),IF(E117=4,VLOOKUP(RAND(),'Rating Probabilities'!$B$26:$C$29,2,TRUE),0)))))</f>
        <v>0</v>
      </c>
      <c r="G117" s="6">
        <f ca="1">IF(AND('2013-2014'!E116=1,'2013-2014'!G116=0),VLOOKUP(RAND(),'Rating Probabilities'!$B$26:$C$29,2,TRUE),IF(E117=1,VLOOKUP(RAND(),'Rating Probabilities'!$B$5:$C$8,2,TRUE),IF(E117=2,VLOOKUP(RAND(),'Rating Probabilities'!$B$12:$C$15,2,TRUE),IF(E117=3,VLOOKUP(RAND(),'Rating Probabilities'!$B$19:$C$22,2,TRUE),IF(E117=4,VLOOKUP(RAND(),'Rating Probabilities'!$B$26:$C$29,2,TRUE),0)))))</f>
        <v>0</v>
      </c>
      <c r="H117" s="6">
        <f t="shared" si="3"/>
        <v>0</v>
      </c>
      <c r="I117" s="6">
        <f ca="1">IF(F117=0,0,IF(AND('2012-2013'!E116=1,'2012-2013'!G116=0),'Salary and Rating'!F117,1*(E117&amp;F117)))</f>
        <v>0</v>
      </c>
      <c r="J117" s="6">
        <f ca="1">IF(G117=0,0,IF(AND('2013-2014'!E116=1,'2013-2014'!G116=0),'Salary and Rating'!G117,1*(I117&amp;G117)))</f>
        <v>0</v>
      </c>
      <c r="K117" s="6">
        <f>VLOOKUP(H117,'Category Tables'!$A$4:$B$88,2,FALSE)</f>
        <v>0</v>
      </c>
      <c r="L117" s="6">
        <f ca="1">VLOOKUP(I117,'Category Tables'!$A$4:$B$88,2,FALSE)</f>
        <v>0</v>
      </c>
      <c r="M117" s="6">
        <f ca="1">VLOOKUP(J117,'Category Tables'!$A$4:$B$88,2,FALSE)</f>
        <v>0</v>
      </c>
    </row>
    <row r="118" spans="1:13" x14ac:dyDescent="0.25">
      <c r="A118" s="6">
        <v>0</v>
      </c>
      <c r="B118" s="6">
        <v>0</v>
      </c>
      <c r="C118" s="14">
        <v>0</v>
      </c>
      <c r="D118" s="6">
        <v>0</v>
      </c>
      <c r="E118" s="6">
        <v>0</v>
      </c>
      <c r="F118" s="6">
        <f ca="1">IF(AND('2012-2013'!E117=1,'2012-2013'!G117=0),VLOOKUP(RAND(),'Rating Probabilities'!$B$26:$C$29,2,TRUE),IF(E118=1,VLOOKUP(RAND(),'Rating Probabilities'!$B$5:$C$8,2,TRUE),IF(E118=2,VLOOKUP(RAND(),'Rating Probabilities'!$B$12:$C$15,2,TRUE),IF(E118=3,VLOOKUP(RAND(),'Rating Probabilities'!$B$19:$C$22,2,TRUE),IF(E118=4,VLOOKUP(RAND(),'Rating Probabilities'!$B$26:$C$29,2,TRUE),0)))))</f>
        <v>0</v>
      </c>
      <c r="G118" s="6">
        <f ca="1">IF(AND('2013-2014'!E117=1,'2013-2014'!G117=0),VLOOKUP(RAND(),'Rating Probabilities'!$B$26:$C$29,2,TRUE),IF(E118=1,VLOOKUP(RAND(),'Rating Probabilities'!$B$5:$C$8,2,TRUE),IF(E118=2,VLOOKUP(RAND(),'Rating Probabilities'!$B$12:$C$15,2,TRUE),IF(E118=3,VLOOKUP(RAND(),'Rating Probabilities'!$B$19:$C$22,2,TRUE),IF(E118=4,VLOOKUP(RAND(),'Rating Probabilities'!$B$26:$C$29,2,TRUE),0)))))</f>
        <v>0</v>
      </c>
      <c r="H118" s="6">
        <f t="shared" si="3"/>
        <v>0</v>
      </c>
      <c r="I118" s="6">
        <f ca="1">IF(F118=0,0,IF(AND('2012-2013'!E117=1,'2012-2013'!G117=0),'Salary and Rating'!F118,1*(E118&amp;F118)))</f>
        <v>0</v>
      </c>
      <c r="J118" s="6">
        <f ca="1">IF(G118=0,0,IF(AND('2013-2014'!E117=1,'2013-2014'!G117=0),'Salary and Rating'!G118,1*(I118&amp;G118)))</f>
        <v>0</v>
      </c>
      <c r="K118" s="6">
        <f>VLOOKUP(H118,'Category Tables'!$A$4:$B$88,2,FALSE)</f>
        <v>0</v>
      </c>
      <c r="L118" s="6">
        <f ca="1">VLOOKUP(I118,'Category Tables'!$A$4:$B$88,2,FALSE)</f>
        <v>0</v>
      </c>
      <c r="M118" s="6">
        <f ca="1">VLOOKUP(J118,'Category Tables'!$A$4:$B$88,2,FALSE)</f>
        <v>0</v>
      </c>
    </row>
    <row r="119" spans="1:13" x14ac:dyDescent="0.25">
      <c r="A119" s="6">
        <v>0</v>
      </c>
      <c r="B119" s="6">
        <v>0</v>
      </c>
      <c r="C119" s="14">
        <v>0</v>
      </c>
      <c r="D119" s="6">
        <v>0</v>
      </c>
      <c r="E119" s="6">
        <v>0</v>
      </c>
      <c r="F119" s="6">
        <f ca="1">IF(AND('2012-2013'!E118=1,'2012-2013'!G118=0),VLOOKUP(RAND(),'Rating Probabilities'!$B$26:$C$29,2,TRUE),IF(E119=1,VLOOKUP(RAND(),'Rating Probabilities'!$B$5:$C$8,2,TRUE),IF(E119=2,VLOOKUP(RAND(),'Rating Probabilities'!$B$12:$C$15,2,TRUE),IF(E119=3,VLOOKUP(RAND(),'Rating Probabilities'!$B$19:$C$22,2,TRUE),IF(E119=4,VLOOKUP(RAND(),'Rating Probabilities'!$B$26:$C$29,2,TRUE),0)))))</f>
        <v>0</v>
      </c>
      <c r="G119" s="6">
        <f ca="1">IF(AND('2013-2014'!E118=1,'2013-2014'!G118=0),VLOOKUP(RAND(),'Rating Probabilities'!$B$26:$C$29,2,TRUE),IF(E119=1,VLOOKUP(RAND(),'Rating Probabilities'!$B$5:$C$8,2,TRUE),IF(E119=2,VLOOKUP(RAND(),'Rating Probabilities'!$B$12:$C$15,2,TRUE),IF(E119=3,VLOOKUP(RAND(),'Rating Probabilities'!$B$19:$C$22,2,TRUE),IF(E119=4,VLOOKUP(RAND(),'Rating Probabilities'!$B$26:$C$29,2,TRUE),0)))))</f>
        <v>0</v>
      </c>
      <c r="H119" s="6">
        <f t="shared" si="3"/>
        <v>0</v>
      </c>
      <c r="I119" s="6">
        <f ca="1">IF(F119=0,0,IF(AND('2012-2013'!E118=1,'2012-2013'!G118=0),'Salary and Rating'!F119,1*(E119&amp;F119)))</f>
        <v>0</v>
      </c>
      <c r="J119" s="6">
        <f ca="1">IF(G119=0,0,IF(AND('2013-2014'!E118=1,'2013-2014'!G118=0),'Salary and Rating'!G119,1*(I119&amp;G119)))</f>
        <v>0</v>
      </c>
      <c r="K119" s="6">
        <f>VLOOKUP(H119,'Category Tables'!$A$4:$B$88,2,FALSE)</f>
        <v>0</v>
      </c>
      <c r="L119" s="6">
        <f ca="1">VLOOKUP(I119,'Category Tables'!$A$4:$B$88,2,FALSE)</f>
        <v>0</v>
      </c>
      <c r="M119" s="6">
        <f ca="1">VLOOKUP(J119,'Category Tables'!$A$4:$B$88,2,FALSE)</f>
        <v>0</v>
      </c>
    </row>
    <row r="120" spans="1:13" x14ac:dyDescent="0.25">
      <c r="A120" s="6">
        <v>0</v>
      </c>
      <c r="B120" s="6">
        <v>0</v>
      </c>
      <c r="C120" s="14">
        <v>0</v>
      </c>
      <c r="D120" s="6">
        <v>0</v>
      </c>
      <c r="E120" s="6">
        <v>0</v>
      </c>
      <c r="F120" s="6">
        <f ca="1">IF(AND('2012-2013'!E119=1,'2012-2013'!G119=0),VLOOKUP(RAND(),'Rating Probabilities'!$B$26:$C$29,2,TRUE),IF(E120=1,VLOOKUP(RAND(),'Rating Probabilities'!$B$5:$C$8,2,TRUE),IF(E120=2,VLOOKUP(RAND(),'Rating Probabilities'!$B$12:$C$15,2,TRUE),IF(E120=3,VLOOKUP(RAND(),'Rating Probabilities'!$B$19:$C$22,2,TRUE),IF(E120=4,VLOOKUP(RAND(),'Rating Probabilities'!$B$26:$C$29,2,TRUE),0)))))</f>
        <v>0</v>
      </c>
      <c r="G120" s="6">
        <f ca="1">IF(AND('2013-2014'!E119=1,'2013-2014'!G119=0),VLOOKUP(RAND(),'Rating Probabilities'!$B$26:$C$29,2,TRUE),IF(E120=1,VLOOKUP(RAND(),'Rating Probabilities'!$B$5:$C$8,2,TRUE),IF(E120=2,VLOOKUP(RAND(),'Rating Probabilities'!$B$12:$C$15,2,TRUE),IF(E120=3,VLOOKUP(RAND(),'Rating Probabilities'!$B$19:$C$22,2,TRUE),IF(E120=4,VLOOKUP(RAND(),'Rating Probabilities'!$B$26:$C$29,2,TRUE),0)))))</f>
        <v>0</v>
      </c>
      <c r="H120" s="6">
        <f t="shared" si="3"/>
        <v>0</v>
      </c>
      <c r="I120" s="6">
        <f ca="1">IF(F120=0,0,IF(AND('2012-2013'!E119=1,'2012-2013'!G119=0),'Salary and Rating'!F120,1*(E120&amp;F120)))</f>
        <v>0</v>
      </c>
      <c r="J120" s="6">
        <f ca="1">IF(G120=0,0,IF(AND('2013-2014'!E119=1,'2013-2014'!G119=0),'Salary and Rating'!G120,1*(I120&amp;G120)))</f>
        <v>0</v>
      </c>
      <c r="K120" s="6">
        <f>VLOOKUP(H120,'Category Tables'!$A$4:$B$88,2,FALSE)</f>
        <v>0</v>
      </c>
      <c r="L120" s="6">
        <f ca="1">VLOOKUP(I120,'Category Tables'!$A$4:$B$88,2,FALSE)</f>
        <v>0</v>
      </c>
      <c r="M120" s="6">
        <f ca="1">VLOOKUP(J120,'Category Tables'!$A$4:$B$88,2,FALSE)</f>
        <v>0</v>
      </c>
    </row>
    <row r="121" spans="1:13" x14ac:dyDescent="0.25">
      <c r="A121" s="6">
        <v>0</v>
      </c>
      <c r="B121" s="6">
        <v>0</v>
      </c>
      <c r="C121" s="14">
        <v>0</v>
      </c>
      <c r="D121" s="6">
        <v>0</v>
      </c>
      <c r="E121" s="6">
        <v>0</v>
      </c>
      <c r="F121" s="6">
        <f ca="1">IF(AND('2012-2013'!E120=1,'2012-2013'!G120=0),VLOOKUP(RAND(),'Rating Probabilities'!$B$26:$C$29,2,TRUE),IF(E121=1,VLOOKUP(RAND(),'Rating Probabilities'!$B$5:$C$8,2,TRUE),IF(E121=2,VLOOKUP(RAND(),'Rating Probabilities'!$B$12:$C$15,2,TRUE),IF(E121=3,VLOOKUP(RAND(),'Rating Probabilities'!$B$19:$C$22,2,TRUE),IF(E121=4,VLOOKUP(RAND(),'Rating Probabilities'!$B$26:$C$29,2,TRUE),0)))))</f>
        <v>0</v>
      </c>
      <c r="G121" s="6">
        <f ca="1">IF(AND('2013-2014'!E120=1,'2013-2014'!G120=0),VLOOKUP(RAND(),'Rating Probabilities'!$B$26:$C$29,2,TRUE),IF(E121=1,VLOOKUP(RAND(),'Rating Probabilities'!$B$5:$C$8,2,TRUE),IF(E121=2,VLOOKUP(RAND(),'Rating Probabilities'!$B$12:$C$15,2,TRUE),IF(E121=3,VLOOKUP(RAND(),'Rating Probabilities'!$B$19:$C$22,2,TRUE),IF(E121=4,VLOOKUP(RAND(),'Rating Probabilities'!$B$26:$C$29,2,TRUE),0)))))</f>
        <v>0</v>
      </c>
      <c r="H121" s="6">
        <f t="shared" si="3"/>
        <v>0</v>
      </c>
      <c r="I121" s="6">
        <f ca="1">IF(F121=0,0,IF(AND('2012-2013'!E120=1,'2012-2013'!G120=0),'Salary and Rating'!F121,1*(E121&amp;F121)))</f>
        <v>0</v>
      </c>
      <c r="J121" s="6">
        <f ca="1">IF(G121=0,0,IF(AND('2013-2014'!E120=1,'2013-2014'!G120=0),'Salary and Rating'!G121,1*(I121&amp;G121)))</f>
        <v>0</v>
      </c>
      <c r="K121" s="6">
        <f>VLOOKUP(H121,'Category Tables'!$A$4:$B$88,2,FALSE)</f>
        <v>0</v>
      </c>
      <c r="L121" s="6">
        <f ca="1">VLOOKUP(I121,'Category Tables'!$A$4:$B$88,2,FALSE)</f>
        <v>0</v>
      </c>
      <c r="M121" s="6">
        <f ca="1">VLOOKUP(J121,'Category Tables'!$A$4:$B$88,2,FALSE)</f>
        <v>0</v>
      </c>
    </row>
    <row r="122" spans="1:13" x14ac:dyDescent="0.25">
      <c r="A122" s="6">
        <v>0</v>
      </c>
      <c r="B122" s="6">
        <v>0</v>
      </c>
      <c r="C122" s="14">
        <v>0</v>
      </c>
      <c r="D122" s="6">
        <v>0</v>
      </c>
      <c r="E122" s="6">
        <v>0</v>
      </c>
      <c r="F122" s="6">
        <f ca="1">IF(AND('2012-2013'!E121=1,'2012-2013'!G121=0),VLOOKUP(RAND(),'Rating Probabilities'!$B$26:$C$29,2,TRUE),IF(E122=1,VLOOKUP(RAND(),'Rating Probabilities'!$B$5:$C$8,2,TRUE),IF(E122=2,VLOOKUP(RAND(),'Rating Probabilities'!$B$12:$C$15,2,TRUE),IF(E122=3,VLOOKUP(RAND(),'Rating Probabilities'!$B$19:$C$22,2,TRUE),IF(E122=4,VLOOKUP(RAND(),'Rating Probabilities'!$B$26:$C$29,2,TRUE),0)))))</f>
        <v>0</v>
      </c>
      <c r="G122" s="6">
        <f ca="1">IF(AND('2013-2014'!E121=1,'2013-2014'!G121=0),VLOOKUP(RAND(),'Rating Probabilities'!$B$26:$C$29,2,TRUE),IF(E122=1,VLOOKUP(RAND(),'Rating Probabilities'!$B$5:$C$8,2,TRUE),IF(E122=2,VLOOKUP(RAND(),'Rating Probabilities'!$B$12:$C$15,2,TRUE),IF(E122=3,VLOOKUP(RAND(),'Rating Probabilities'!$B$19:$C$22,2,TRUE),IF(E122=4,VLOOKUP(RAND(),'Rating Probabilities'!$B$26:$C$29,2,TRUE),0)))))</f>
        <v>0</v>
      </c>
      <c r="H122" s="6">
        <f t="shared" si="3"/>
        <v>0</v>
      </c>
      <c r="I122" s="6">
        <f ca="1">IF(F122=0,0,IF(AND('2012-2013'!E121=1,'2012-2013'!G121=0),'Salary and Rating'!F122,1*(E122&amp;F122)))</f>
        <v>0</v>
      </c>
      <c r="J122" s="6">
        <f ca="1">IF(G122=0,0,IF(AND('2013-2014'!E121=1,'2013-2014'!G121=0),'Salary and Rating'!G122,1*(I122&amp;G122)))</f>
        <v>0</v>
      </c>
      <c r="K122" s="6">
        <f>VLOOKUP(H122,'Category Tables'!$A$4:$B$88,2,FALSE)</f>
        <v>0</v>
      </c>
      <c r="L122" s="6">
        <f ca="1">VLOOKUP(I122,'Category Tables'!$A$4:$B$88,2,FALSE)</f>
        <v>0</v>
      </c>
      <c r="M122" s="6">
        <f ca="1">VLOOKUP(J122,'Category Tables'!$A$4:$B$88,2,FALSE)</f>
        <v>0</v>
      </c>
    </row>
    <row r="123" spans="1:13" x14ac:dyDescent="0.25">
      <c r="A123" s="6">
        <v>0</v>
      </c>
      <c r="B123" s="6">
        <v>0</v>
      </c>
      <c r="C123" s="14">
        <v>0</v>
      </c>
      <c r="D123" s="6">
        <v>0</v>
      </c>
      <c r="E123" s="6">
        <v>0</v>
      </c>
      <c r="F123" s="6">
        <f ca="1">IF(AND('2012-2013'!E122=1,'2012-2013'!G122=0),VLOOKUP(RAND(),'Rating Probabilities'!$B$26:$C$29,2,TRUE),IF(E123=1,VLOOKUP(RAND(),'Rating Probabilities'!$B$5:$C$8,2,TRUE),IF(E123=2,VLOOKUP(RAND(),'Rating Probabilities'!$B$12:$C$15,2,TRUE),IF(E123=3,VLOOKUP(RAND(),'Rating Probabilities'!$B$19:$C$22,2,TRUE),IF(E123=4,VLOOKUP(RAND(),'Rating Probabilities'!$B$26:$C$29,2,TRUE),0)))))</f>
        <v>0</v>
      </c>
      <c r="G123" s="6">
        <f ca="1">IF(AND('2013-2014'!E122=1,'2013-2014'!G122=0),VLOOKUP(RAND(),'Rating Probabilities'!$B$26:$C$29,2,TRUE),IF(E123=1,VLOOKUP(RAND(),'Rating Probabilities'!$B$5:$C$8,2,TRUE),IF(E123=2,VLOOKUP(RAND(),'Rating Probabilities'!$B$12:$C$15,2,TRUE),IF(E123=3,VLOOKUP(RAND(),'Rating Probabilities'!$B$19:$C$22,2,TRUE),IF(E123=4,VLOOKUP(RAND(),'Rating Probabilities'!$B$26:$C$29,2,TRUE),0)))))</f>
        <v>0</v>
      </c>
      <c r="H123" s="6">
        <f t="shared" si="3"/>
        <v>0</v>
      </c>
      <c r="I123" s="6">
        <f ca="1">IF(F123=0,0,IF(AND('2012-2013'!E122=1,'2012-2013'!G122=0),'Salary and Rating'!F123,1*(E123&amp;F123)))</f>
        <v>0</v>
      </c>
      <c r="J123" s="6">
        <f ca="1">IF(G123=0,0,IF(AND('2013-2014'!E122=1,'2013-2014'!G122=0),'Salary and Rating'!G123,1*(I123&amp;G123)))</f>
        <v>0</v>
      </c>
      <c r="K123" s="6">
        <f>VLOOKUP(H123,'Category Tables'!$A$4:$B$88,2,FALSE)</f>
        <v>0</v>
      </c>
      <c r="L123" s="6">
        <f ca="1">VLOOKUP(I123,'Category Tables'!$A$4:$B$88,2,FALSE)</f>
        <v>0</v>
      </c>
      <c r="M123" s="6">
        <f ca="1">VLOOKUP(J123,'Category Tables'!$A$4:$B$88,2,FALSE)</f>
        <v>0</v>
      </c>
    </row>
    <row r="124" spans="1:13" x14ac:dyDescent="0.25">
      <c r="A124" s="6">
        <v>0</v>
      </c>
      <c r="B124" s="6">
        <v>0</v>
      </c>
      <c r="C124" s="14">
        <v>0</v>
      </c>
      <c r="D124" s="6">
        <v>0</v>
      </c>
      <c r="E124" s="6">
        <v>0</v>
      </c>
      <c r="F124" s="6">
        <f ca="1">IF(AND('2012-2013'!E123=1,'2012-2013'!G123=0),VLOOKUP(RAND(),'Rating Probabilities'!$B$26:$C$29,2,TRUE),IF(E124=1,VLOOKUP(RAND(),'Rating Probabilities'!$B$5:$C$8,2,TRUE),IF(E124=2,VLOOKUP(RAND(),'Rating Probabilities'!$B$12:$C$15,2,TRUE),IF(E124=3,VLOOKUP(RAND(),'Rating Probabilities'!$B$19:$C$22,2,TRUE),IF(E124=4,VLOOKUP(RAND(),'Rating Probabilities'!$B$26:$C$29,2,TRUE),0)))))</f>
        <v>0</v>
      </c>
      <c r="G124" s="6">
        <f ca="1">IF(AND('2013-2014'!E123=1,'2013-2014'!G123=0),VLOOKUP(RAND(),'Rating Probabilities'!$B$26:$C$29,2,TRUE),IF(E124=1,VLOOKUP(RAND(),'Rating Probabilities'!$B$5:$C$8,2,TRUE),IF(E124=2,VLOOKUP(RAND(),'Rating Probabilities'!$B$12:$C$15,2,TRUE),IF(E124=3,VLOOKUP(RAND(),'Rating Probabilities'!$B$19:$C$22,2,TRUE),IF(E124=4,VLOOKUP(RAND(),'Rating Probabilities'!$B$26:$C$29,2,TRUE),0)))))</f>
        <v>0</v>
      </c>
      <c r="H124" s="6">
        <f t="shared" si="3"/>
        <v>0</v>
      </c>
      <c r="I124" s="6">
        <f ca="1">IF(F124=0,0,IF(AND('2012-2013'!E123=1,'2012-2013'!G123=0),'Salary and Rating'!F124,1*(E124&amp;F124)))</f>
        <v>0</v>
      </c>
      <c r="J124" s="6">
        <f ca="1">IF(G124=0,0,IF(AND('2013-2014'!E123=1,'2013-2014'!G123=0),'Salary and Rating'!G124,1*(I124&amp;G124)))</f>
        <v>0</v>
      </c>
      <c r="K124" s="6">
        <f>VLOOKUP(H124,'Category Tables'!$A$4:$B$88,2,FALSE)</f>
        <v>0</v>
      </c>
      <c r="L124" s="6">
        <f ca="1">VLOOKUP(I124,'Category Tables'!$A$4:$B$88,2,FALSE)</f>
        <v>0</v>
      </c>
      <c r="M124" s="6">
        <f ca="1">VLOOKUP(J124,'Category Tables'!$A$4:$B$88,2,FALSE)</f>
        <v>0</v>
      </c>
    </row>
    <row r="125" spans="1:13" x14ac:dyDescent="0.25">
      <c r="A125" s="6">
        <v>0</v>
      </c>
      <c r="B125" s="6">
        <v>0</v>
      </c>
      <c r="C125" s="14">
        <v>0</v>
      </c>
      <c r="D125" s="6">
        <v>0</v>
      </c>
      <c r="E125" s="6">
        <v>0</v>
      </c>
      <c r="F125" s="6">
        <f ca="1">IF(AND('2012-2013'!E124=1,'2012-2013'!G124=0),VLOOKUP(RAND(),'Rating Probabilities'!$B$26:$C$29,2,TRUE),IF(E125=1,VLOOKUP(RAND(),'Rating Probabilities'!$B$5:$C$8,2,TRUE),IF(E125=2,VLOOKUP(RAND(),'Rating Probabilities'!$B$12:$C$15,2,TRUE),IF(E125=3,VLOOKUP(RAND(),'Rating Probabilities'!$B$19:$C$22,2,TRUE),IF(E125=4,VLOOKUP(RAND(),'Rating Probabilities'!$B$26:$C$29,2,TRUE),0)))))</f>
        <v>0</v>
      </c>
      <c r="G125" s="6">
        <f ca="1">IF(AND('2013-2014'!E124=1,'2013-2014'!G124=0),VLOOKUP(RAND(),'Rating Probabilities'!$B$26:$C$29,2,TRUE),IF(E125=1,VLOOKUP(RAND(),'Rating Probabilities'!$B$5:$C$8,2,TRUE),IF(E125=2,VLOOKUP(RAND(),'Rating Probabilities'!$B$12:$C$15,2,TRUE),IF(E125=3,VLOOKUP(RAND(),'Rating Probabilities'!$B$19:$C$22,2,TRUE),IF(E125=4,VLOOKUP(RAND(),'Rating Probabilities'!$B$26:$C$29,2,TRUE),0)))))</f>
        <v>0</v>
      </c>
      <c r="H125" s="6">
        <f t="shared" si="3"/>
        <v>0</v>
      </c>
      <c r="I125" s="6">
        <f ca="1">IF(F125=0,0,IF(AND('2012-2013'!E124=1,'2012-2013'!G124=0),'Salary and Rating'!F125,1*(E125&amp;F125)))</f>
        <v>0</v>
      </c>
      <c r="J125" s="6">
        <f ca="1">IF(G125=0,0,IF(AND('2013-2014'!E124=1,'2013-2014'!G124=0),'Salary and Rating'!G125,1*(I125&amp;G125)))</f>
        <v>0</v>
      </c>
      <c r="K125" s="6">
        <f>VLOOKUP(H125,'Category Tables'!$A$4:$B$88,2,FALSE)</f>
        <v>0</v>
      </c>
      <c r="L125" s="6">
        <f ca="1">VLOOKUP(I125,'Category Tables'!$A$4:$B$88,2,FALSE)</f>
        <v>0</v>
      </c>
      <c r="M125" s="6">
        <f ca="1">VLOOKUP(J125,'Category Tables'!$A$4:$B$88,2,FALSE)</f>
        <v>0</v>
      </c>
    </row>
    <row r="126" spans="1:13" x14ac:dyDescent="0.25">
      <c r="A126" s="6">
        <v>0</v>
      </c>
      <c r="B126" s="6">
        <v>0</v>
      </c>
      <c r="C126" s="14">
        <v>0</v>
      </c>
      <c r="D126" s="6">
        <v>0</v>
      </c>
      <c r="E126" s="6">
        <v>0</v>
      </c>
      <c r="F126" s="6">
        <f ca="1">IF(AND('2012-2013'!E125=1,'2012-2013'!G125=0),VLOOKUP(RAND(),'Rating Probabilities'!$B$26:$C$29,2,TRUE),IF(E126=1,VLOOKUP(RAND(),'Rating Probabilities'!$B$5:$C$8,2,TRUE),IF(E126=2,VLOOKUP(RAND(),'Rating Probabilities'!$B$12:$C$15,2,TRUE),IF(E126=3,VLOOKUP(RAND(),'Rating Probabilities'!$B$19:$C$22,2,TRUE),IF(E126=4,VLOOKUP(RAND(),'Rating Probabilities'!$B$26:$C$29,2,TRUE),0)))))</f>
        <v>0</v>
      </c>
      <c r="G126" s="6">
        <f ca="1">IF(AND('2013-2014'!E125=1,'2013-2014'!G125=0),VLOOKUP(RAND(),'Rating Probabilities'!$B$26:$C$29,2,TRUE),IF(E126=1,VLOOKUP(RAND(),'Rating Probabilities'!$B$5:$C$8,2,TRUE),IF(E126=2,VLOOKUP(RAND(),'Rating Probabilities'!$B$12:$C$15,2,TRUE),IF(E126=3,VLOOKUP(RAND(),'Rating Probabilities'!$B$19:$C$22,2,TRUE),IF(E126=4,VLOOKUP(RAND(),'Rating Probabilities'!$B$26:$C$29,2,TRUE),0)))))</f>
        <v>0</v>
      </c>
      <c r="H126" s="6">
        <f t="shared" si="3"/>
        <v>0</v>
      </c>
      <c r="I126" s="6">
        <f ca="1">IF(F126=0,0,IF(AND('2012-2013'!E125=1,'2012-2013'!G125=0),'Salary and Rating'!F126,1*(E126&amp;F126)))</f>
        <v>0</v>
      </c>
      <c r="J126" s="6">
        <f ca="1">IF(G126=0,0,IF(AND('2013-2014'!E125=1,'2013-2014'!G125=0),'Salary and Rating'!G126,1*(I126&amp;G126)))</f>
        <v>0</v>
      </c>
      <c r="K126" s="6">
        <f>VLOOKUP(H126,'Category Tables'!$A$4:$B$88,2,FALSE)</f>
        <v>0</v>
      </c>
      <c r="L126" s="6">
        <f ca="1">VLOOKUP(I126,'Category Tables'!$A$4:$B$88,2,FALSE)</f>
        <v>0</v>
      </c>
      <c r="M126" s="6">
        <f ca="1">VLOOKUP(J126,'Category Tables'!$A$4:$B$88,2,FALSE)</f>
        <v>0</v>
      </c>
    </row>
    <row r="127" spans="1:13" x14ac:dyDescent="0.25">
      <c r="A127" s="6">
        <v>0</v>
      </c>
      <c r="B127" s="6">
        <v>0</v>
      </c>
      <c r="C127" s="14">
        <v>0</v>
      </c>
      <c r="D127" s="6">
        <v>0</v>
      </c>
      <c r="E127" s="6">
        <v>0</v>
      </c>
      <c r="F127" s="6">
        <f ca="1">IF(AND('2012-2013'!E126=1,'2012-2013'!G126=0),VLOOKUP(RAND(),'Rating Probabilities'!$B$26:$C$29,2,TRUE),IF(E127=1,VLOOKUP(RAND(),'Rating Probabilities'!$B$5:$C$8,2,TRUE),IF(E127=2,VLOOKUP(RAND(),'Rating Probabilities'!$B$12:$C$15,2,TRUE),IF(E127=3,VLOOKUP(RAND(),'Rating Probabilities'!$B$19:$C$22,2,TRUE),IF(E127=4,VLOOKUP(RAND(),'Rating Probabilities'!$B$26:$C$29,2,TRUE),0)))))</f>
        <v>0</v>
      </c>
      <c r="G127" s="6">
        <f ca="1">IF(AND('2013-2014'!E126=1,'2013-2014'!G126=0),VLOOKUP(RAND(),'Rating Probabilities'!$B$26:$C$29,2,TRUE),IF(E127=1,VLOOKUP(RAND(),'Rating Probabilities'!$B$5:$C$8,2,TRUE),IF(E127=2,VLOOKUP(RAND(),'Rating Probabilities'!$B$12:$C$15,2,TRUE),IF(E127=3,VLOOKUP(RAND(),'Rating Probabilities'!$B$19:$C$22,2,TRUE),IF(E127=4,VLOOKUP(RAND(),'Rating Probabilities'!$B$26:$C$29,2,TRUE),0)))))</f>
        <v>0</v>
      </c>
      <c r="H127" s="6">
        <f t="shared" si="3"/>
        <v>0</v>
      </c>
      <c r="I127" s="6">
        <f ca="1">IF(F127=0,0,IF(AND('2012-2013'!E126=1,'2012-2013'!G126=0),'Salary and Rating'!F127,1*(E127&amp;F127)))</f>
        <v>0</v>
      </c>
      <c r="J127" s="6">
        <f ca="1">IF(G127=0,0,IF(AND('2013-2014'!E126=1,'2013-2014'!G126=0),'Salary and Rating'!G127,1*(I127&amp;G127)))</f>
        <v>0</v>
      </c>
      <c r="K127" s="6">
        <f>VLOOKUP(H127,'Category Tables'!$A$4:$B$88,2,FALSE)</f>
        <v>0</v>
      </c>
      <c r="L127" s="6">
        <f ca="1">VLOOKUP(I127,'Category Tables'!$A$4:$B$88,2,FALSE)</f>
        <v>0</v>
      </c>
      <c r="M127" s="6">
        <f ca="1">VLOOKUP(J127,'Category Tables'!$A$4:$B$88,2,FALSE)</f>
        <v>0</v>
      </c>
    </row>
    <row r="128" spans="1:13" x14ac:dyDescent="0.25">
      <c r="A128" s="6">
        <v>0</v>
      </c>
      <c r="B128" s="6">
        <v>0</v>
      </c>
      <c r="C128" s="14">
        <v>0</v>
      </c>
      <c r="D128" s="6">
        <v>0</v>
      </c>
      <c r="E128" s="6">
        <v>0</v>
      </c>
      <c r="F128" s="6">
        <f ca="1">IF(AND('2012-2013'!E127=1,'2012-2013'!G127=0),VLOOKUP(RAND(),'Rating Probabilities'!$B$26:$C$29,2,TRUE),IF(E128=1,VLOOKUP(RAND(),'Rating Probabilities'!$B$5:$C$8,2,TRUE),IF(E128=2,VLOOKUP(RAND(),'Rating Probabilities'!$B$12:$C$15,2,TRUE),IF(E128=3,VLOOKUP(RAND(),'Rating Probabilities'!$B$19:$C$22,2,TRUE),IF(E128=4,VLOOKUP(RAND(),'Rating Probabilities'!$B$26:$C$29,2,TRUE),0)))))</f>
        <v>0</v>
      </c>
      <c r="G128" s="6">
        <f ca="1">IF(AND('2013-2014'!E127=1,'2013-2014'!G127=0),VLOOKUP(RAND(),'Rating Probabilities'!$B$26:$C$29,2,TRUE),IF(E128=1,VLOOKUP(RAND(),'Rating Probabilities'!$B$5:$C$8,2,TRUE),IF(E128=2,VLOOKUP(RAND(),'Rating Probabilities'!$B$12:$C$15,2,TRUE),IF(E128=3,VLOOKUP(RAND(),'Rating Probabilities'!$B$19:$C$22,2,TRUE),IF(E128=4,VLOOKUP(RAND(),'Rating Probabilities'!$B$26:$C$29,2,TRUE),0)))))</f>
        <v>0</v>
      </c>
      <c r="H128" s="6">
        <f t="shared" si="3"/>
        <v>0</v>
      </c>
      <c r="I128" s="6">
        <f ca="1">IF(F128=0,0,IF(AND('2012-2013'!E127=1,'2012-2013'!G127=0),'Salary and Rating'!F128,1*(E128&amp;F128)))</f>
        <v>0</v>
      </c>
      <c r="J128" s="6">
        <f ca="1">IF(G128=0,0,IF(AND('2013-2014'!E127=1,'2013-2014'!G127=0),'Salary and Rating'!G128,1*(I128&amp;G128)))</f>
        <v>0</v>
      </c>
      <c r="K128" s="6">
        <f>VLOOKUP(H128,'Category Tables'!$A$4:$B$88,2,FALSE)</f>
        <v>0</v>
      </c>
      <c r="L128" s="6">
        <f ca="1">VLOOKUP(I128,'Category Tables'!$A$4:$B$88,2,FALSE)</f>
        <v>0</v>
      </c>
      <c r="M128" s="6">
        <f ca="1">VLOOKUP(J128,'Category Tables'!$A$4:$B$88,2,FALSE)</f>
        <v>0</v>
      </c>
    </row>
    <row r="129" spans="1:13" x14ac:dyDescent="0.25">
      <c r="A129" s="6">
        <v>0</v>
      </c>
      <c r="B129" s="6">
        <v>0</v>
      </c>
      <c r="C129" s="14">
        <v>0</v>
      </c>
      <c r="D129" s="6">
        <v>0</v>
      </c>
      <c r="E129" s="6">
        <v>0</v>
      </c>
      <c r="F129" s="6">
        <f ca="1">IF(AND('2012-2013'!E128=1,'2012-2013'!G128=0),VLOOKUP(RAND(),'Rating Probabilities'!$B$26:$C$29,2,TRUE),IF(E129=1,VLOOKUP(RAND(),'Rating Probabilities'!$B$5:$C$8,2,TRUE),IF(E129=2,VLOOKUP(RAND(),'Rating Probabilities'!$B$12:$C$15,2,TRUE),IF(E129=3,VLOOKUP(RAND(),'Rating Probabilities'!$B$19:$C$22,2,TRUE),IF(E129=4,VLOOKUP(RAND(),'Rating Probabilities'!$B$26:$C$29,2,TRUE),0)))))</f>
        <v>0</v>
      </c>
      <c r="G129" s="6">
        <f ca="1">IF(AND('2013-2014'!E128=1,'2013-2014'!G128=0),VLOOKUP(RAND(),'Rating Probabilities'!$B$26:$C$29,2,TRUE),IF(E129=1,VLOOKUP(RAND(),'Rating Probabilities'!$B$5:$C$8,2,TRUE),IF(E129=2,VLOOKUP(RAND(),'Rating Probabilities'!$B$12:$C$15,2,TRUE),IF(E129=3,VLOOKUP(RAND(),'Rating Probabilities'!$B$19:$C$22,2,TRUE),IF(E129=4,VLOOKUP(RAND(),'Rating Probabilities'!$B$26:$C$29,2,TRUE),0)))))</f>
        <v>0</v>
      </c>
      <c r="H129" s="6">
        <f t="shared" si="3"/>
        <v>0</v>
      </c>
      <c r="I129" s="6">
        <f ca="1">IF(F129=0,0,IF(AND('2012-2013'!E128=1,'2012-2013'!G128=0),'Salary and Rating'!F129,1*(E129&amp;F129)))</f>
        <v>0</v>
      </c>
      <c r="J129" s="6">
        <f ca="1">IF(G129=0,0,IF(AND('2013-2014'!E128=1,'2013-2014'!G128=0),'Salary and Rating'!G129,1*(I129&amp;G129)))</f>
        <v>0</v>
      </c>
      <c r="K129" s="6">
        <f>VLOOKUP(H129,'Category Tables'!$A$4:$B$88,2,FALSE)</f>
        <v>0</v>
      </c>
      <c r="L129" s="6">
        <f ca="1">VLOOKUP(I129,'Category Tables'!$A$4:$B$88,2,FALSE)</f>
        <v>0</v>
      </c>
      <c r="M129" s="6">
        <f ca="1">VLOOKUP(J129,'Category Tables'!$A$4:$B$88,2,FALSE)</f>
        <v>0</v>
      </c>
    </row>
    <row r="130" spans="1:13" x14ac:dyDescent="0.25">
      <c r="A130" s="6">
        <v>0</v>
      </c>
      <c r="B130" s="6">
        <v>0</v>
      </c>
      <c r="C130" s="14">
        <v>0</v>
      </c>
      <c r="D130" s="6">
        <v>0</v>
      </c>
      <c r="E130" s="6">
        <v>0</v>
      </c>
      <c r="F130" s="6">
        <f ca="1">IF(AND('2012-2013'!E129=1,'2012-2013'!G129=0),VLOOKUP(RAND(),'Rating Probabilities'!$B$26:$C$29,2,TRUE),IF(E130=1,VLOOKUP(RAND(),'Rating Probabilities'!$B$5:$C$8,2,TRUE),IF(E130=2,VLOOKUP(RAND(),'Rating Probabilities'!$B$12:$C$15,2,TRUE),IF(E130=3,VLOOKUP(RAND(),'Rating Probabilities'!$B$19:$C$22,2,TRUE),IF(E130=4,VLOOKUP(RAND(),'Rating Probabilities'!$B$26:$C$29,2,TRUE),0)))))</f>
        <v>0</v>
      </c>
      <c r="G130" s="6">
        <f ca="1">IF(AND('2013-2014'!E129=1,'2013-2014'!G129=0),VLOOKUP(RAND(),'Rating Probabilities'!$B$26:$C$29,2,TRUE),IF(E130=1,VLOOKUP(RAND(),'Rating Probabilities'!$B$5:$C$8,2,TRUE),IF(E130=2,VLOOKUP(RAND(),'Rating Probabilities'!$B$12:$C$15,2,TRUE),IF(E130=3,VLOOKUP(RAND(),'Rating Probabilities'!$B$19:$C$22,2,TRUE),IF(E130=4,VLOOKUP(RAND(),'Rating Probabilities'!$B$26:$C$29,2,TRUE),0)))))</f>
        <v>0</v>
      </c>
      <c r="H130" s="6">
        <f t="shared" si="3"/>
        <v>0</v>
      </c>
      <c r="I130" s="6">
        <f ca="1">IF(F130=0,0,IF(AND('2012-2013'!E129=1,'2012-2013'!G129=0),'Salary and Rating'!F130,1*(E130&amp;F130)))</f>
        <v>0</v>
      </c>
      <c r="J130" s="6">
        <f ca="1">IF(G130=0,0,IF(AND('2013-2014'!E129=1,'2013-2014'!G129=0),'Salary and Rating'!G130,1*(I130&amp;G130)))</f>
        <v>0</v>
      </c>
      <c r="K130" s="6">
        <f>VLOOKUP(H130,'Category Tables'!$A$4:$B$88,2,FALSE)</f>
        <v>0</v>
      </c>
      <c r="L130" s="6">
        <f ca="1">VLOOKUP(I130,'Category Tables'!$A$4:$B$88,2,FALSE)</f>
        <v>0</v>
      </c>
      <c r="M130" s="6">
        <f ca="1">VLOOKUP(J130,'Category Tables'!$A$4:$B$88,2,FALSE)</f>
        <v>0</v>
      </c>
    </row>
    <row r="131" spans="1:13" x14ac:dyDescent="0.25">
      <c r="A131" s="6">
        <v>0</v>
      </c>
      <c r="B131" s="6">
        <v>0</v>
      </c>
      <c r="C131" s="14">
        <v>0</v>
      </c>
      <c r="D131" s="6">
        <v>0</v>
      </c>
      <c r="E131" s="6">
        <v>0</v>
      </c>
      <c r="F131" s="6">
        <f ca="1">IF(AND('2012-2013'!E130=1,'2012-2013'!G130=0),VLOOKUP(RAND(),'Rating Probabilities'!$B$26:$C$29,2,TRUE),IF(E131=1,VLOOKUP(RAND(),'Rating Probabilities'!$B$5:$C$8,2,TRUE),IF(E131=2,VLOOKUP(RAND(),'Rating Probabilities'!$B$12:$C$15,2,TRUE),IF(E131=3,VLOOKUP(RAND(),'Rating Probabilities'!$B$19:$C$22,2,TRUE),IF(E131=4,VLOOKUP(RAND(),'Rating Probabilities'!$B$26:$C$29,2,TRUE),0)))))</f>
        <v>0</v>
      </c>
      <c r="G131" s="6">
        <f ca="1">IF(AND('2013-2014'!E130=1,'2013-2014'!G130=0),VLOOKUP(RAND(),'Rating Probabilities'!$B$26:$C$29,2,TRUE),IF(E131=1,VLOOKUP(RAND(),'Rating Probabilities'!$B$5:$C$8,2,TRUE),IF(E131=2,VLOOKUP(RAND(),'Rating Probabilities'!$B$12:$C$15,2,TRUE),IF(E131=3,VLOOKUP(RAND(),'Rating Probabilities'!$B$19:$C$22,2,TRUE),IF(E131=4,VLOOKUP(RAND(),'Rating Probabilities'!$B$26:$C$29,2,TRUE),0)))))</f>
        <v>0</v>
      </c>
      <c r="H131" s="6">
        <f t="shared" si="3"/>
        <v>0</v>
      </c>
      <c r="I131" s="6">
        <f ca="1">IF(F131=0,0,IF(AND('2012-2013'!E130=1,'2012-2013'!G130=0),'Salary and Rating'!F131,1*(E131&amp;F131)))</f>
        <v>0</v>
      </c>
      <c r="J131" s="6">
        <f ca="1">IF(G131=0,0,IF(AND('2013-2014'!E130=1,'2013-2014'!G130=0),'Salary and Rating'!G131,1*(I131&amp;G131)))</f>
        <v>0</v>
      </c>
      <c r="K131" s="6">
        <f>VLOOKUP(H131,'Category Tables'!$A$4:$B$88,2,FALSE)</f>
        <v>0</v>
      </c>
      <c r="L131" s="6">
        <f ca="1">VLOOKUP(I131,'Category Tables'!$A$4:$B$88,2,FALSE)</f>
        <v>0</v>
      </c>
      <c r="M131" s="6">
        <f ca="1">VLOOKUP(J131,'Category Tables'!$A$4:$B$88,2,FALSE)</f>
        <v>0</v>
      </c>
    </row>
    <row r="132" spans="1:13" x14ac:dyDescent="0.25">
      <c r="A132" s="6">
        <v>0</v>
      </c>
      <c r="B132" s="6">
        <v>0</v>
      </c>
      <c r="C132" s="14">
        <v>0</v>
      </c>
      <c r="D132" s="6">
        <v>0</v>
      </c>
      <c r="E132" s="6">
        <v>0</v>
      </c>
      <c r="F132" s="6">
        <f ca="1">IF(AND('2012-2013'!E131=1,'2012-2013'!G131=0),VLOOKUP(RAND(),'Rating Probabilities'!$B$26:$C$29,2,TRUE),IF(E132=1,VLOOKUP(RAND(),'Rating Probabilities'!$B$5:$C$8,2,TRUE),IF(E132=2,VLOOKUP(RAND(),'Rating Probabilities'!$B$12:$C$15,2,TRUE),IF(E132=3,VLOOKUP(RAND(),'Rating Probabilities'!$B$19:$C$22,2,TRUE),IF(E132=4,VLOOKUP(RAND(),'Rating Probabilities'!$B$26:$C$29,2,TRUE),0)))))</f>
        <v>0</v>
      </c>
      <c r="G132" s="6">
        <f ca="1">IF(AND('2013-2014'!E131=1,'2013-2014'!G131=0),VLOOKUP(RAND(),'Rating Probabilities'!$B$26:$C$29,2,TRUE),IF(E132=1,VLOOKUP(RAND(),'Rating Probabilities'!$B$5:$C$8,2,TRUE),IF(E132=2,VLOOKUP(RAND(),'Rating Probabilities'!$B$12:$C$15,2,TRUE),IF(E132=3,VLOOKUP(RAND(),'Rating Probabilities'!$B$19:$C$22,2,TRUE),IF(E132=4,VLOOKUP(RAND(),'Rating Probabilities'!$B$26:$C$29,2,TRUE),0)))))</f>
        <v>0</v>
      </c>
      <c r="H132" s="6">
        <f t="shared" si="3"/>
        <v>0</v>
      </c>
      <c r="I132" s="6">
        <f ca="1">IF(F132=0,0,IF(AND('2012-2013'!E131=1,'2012-2013'!G131=0),'Salary and Rating'!F132,1*(E132&amp;F132)))</f>
        <v>0</v>
      </c>
      <c r="J132" s="6">
        <f ca="1">IF(G132=0,0,IF(AND('2013-2014'!E131=1,'2013-2014'!G131=0),'Salary and Rating'!G132,1*(I132&amp;G132)))</f>
        <v>0</v>
      </c>
      <c r="K132" s="6">
        <f>VLOOKUP(H132,'Category Tables'!$A$4:$B$88,2,FALSE)</f>
        <v>0</v>
      </c>
      <c r="L132" s="6">
        <f ca="1">VLOOKUP(I132,'Category Tables'!$A$4:$B$88,2,FALSE)</f>
        <v>0</v>
      </c>
      <c r="M132" s="6">
        <f ca="1">VLOOKUP(J132,'Category Tables'!$A$4:$B$88,2,FALSE)</f>
        <v>0</v>
      </c>
    </row>
    <row r="133" spans="1:13" x14ac:dyDescent="0.25">
      <c r="A133" s="6">
        <v>0</v>
      </c>
      <c r="B133" s="6">
        <v>0</v>
      </c>
      <c r="C133" s="14">
        <v>0</v>
      </c>
      <c r="D133" s="6">
        <v>0</v>
      </c>
      <c r="E133" s="6">
        <v>0</v>
      </c>
      <c r="F133" s="6">
        <f ca="1">IF(AND('2012-2013'!E132=1,'2012-2013'!G132=0),VLOOKUP(RAND(),'Rating Probabilities'!$B$26:$C$29,2,TRUE),IF(E133=1,VLOOKUP(RAND(),'Rating Probabilities'!$B$5:$C$8,2,TRUE),IF(E133=2,VLOOKUP(RAND(),'Rating Probabilities'!$B$12:$C$15,2,TRUE),IF(E133=3,VLOOKUP(RAND(),'Rating Probabilities'!$B$19:$C$22,2,TRUE),IF(E133=4,VLOOKUP(RAND(),'Rating Probabilities'!$B$26:$C$29,2,TRUE),0)))))</f>
        <v>0</v>
      </c>
      <c r="G133" s="6">
        <f ca="1">IF(AND('2013-2014'!E132=1,'2013-2014'!G132=0),VLOOKUP(RAND(),'Rating Probabilities'!$B$26:$C$29,2,TRUE),IF(E133=1,VLOOKUP(RAND(),'Rating Probabilities'!$B$5:$C$8,2,TRUE),IF(E133=2,VLOOKUP(RAND(),'Rating Probabilities'!$B$12:$C$15,2,TRUE),IF(E133=3,VLOOKUP(RAND(),'Rating Probabilities'!$B$19:$C$22,2,TRUE),IF(E133=4,VLOOKUP(RAND(),'Rating Probabilities'!$B$26:$C$29,2,TRUE),0)))))</f>
        <v>0</v>
      </c>
      <c r="H133" s="6">
        <f t="shared" si="3"/>
        <v>0</v>
      </c>
      <c r="I133" s="6">
        <f ca="1">IF(F133=0,0,IF(AND('2012-2013'!E132=1,'2012-2013'!G132=0),'Salary and Rating'!F133,1*(E133&amp;F133)))</f>
        <v>0</v>
      </c>
      <c r="J133" s="6">
        <f ca="1">IF(G133=0,0,IF(AND('2013-2014'!E132=1,'2013-2014'!G132=0),'Salary and Rating'!G133,1*(I133&amp;G133)))</f>
        <v>0</v>
      </c>
      <c r="K133" s="6">
        <f>VLOOKUP(H133,'Category Tables'!$A$4:$B$88,2,FALSE)</f>
        <v>0</v>
      </c>
      <c r="L133" s="6">
        <f ca="1">VLOOKUP(I133,'Category Tables'!$A$4:$B$88,2,FALSE)</f>
        <v>0</v>
      </c>
      <c r="M133" s="6">
        <f ca="1">VLOOKUP(J133,'Category Tables'!$A$4:$B$88,2,FALSE)</f>
        <v>0</v>
      </c>
    </row>
    <row r="134" spans="1:13" x14ac:dyDescent="0.25">
      <c r="A134" s="6">
        <v>0</v>
      </c>
      <c r="B134" s="6">
        <v>0</v>
      </c>
      <c r="C134" s="14">
        <v>0</v>
      </c>
      <c r="D134" s="6">
        <v>0</v>
      </c>
      <c r="E134" s="6">
        <v>0</v>
      </c>
      <c r="F134" s="6">
        <f ca="1">IF(AND('2012-2013'!E133=1,'2012-2013'!G133=0),VLOOKUP(RAND(),'Rating Probabilities'!$B$26:$C$29,2,TRUE),IF(E134=1,VLOOKUP(RAND(),'Rating Probabilities'!$B$5:$C$8,2,TRUE),IF(E134=2,VLOOKUP(RAND(),'Rating Probabilities'!$B$12:$C$15,2,TRUE),IF(E134=3,VLOOKUP(RAND(),'Rating Probabilities'!$B$19:$C$22,2,TRUE),IF(E134=4,VLOOKUP(RAND(),'Rating Probabilities'!$B$26:$C$29,2,TRUE),0)))))</f>
        <v>0</v>
      </c>
      <c r="G134" s="6">
        <f ca="1">IF(AND('2013-2014'!E133=1,'2013-2014'!G133=0),VLOOKUP(RAND(),'Rating Probabilities'!$B$26:$C$29,2,TRUE),IF(E134=1,VLOOKUP(RAND(),'Rating Probabilities'!$B$5:$C$8,2,TRUE),IF(E134=2,VLOOKUP(RAND(),'Rating Probabilities'!$B$12:$C$15,2,TRUE),IF(E134=3,VLOOKUP(RAND(),'Rating Probabilities'!$B$19:$C$22,2,TRUE),IF(E134=4,VLOOKUP(RAND(),'Rating Probabilities'!$B$26:$C$29,2,TRUE),0)))))</f>
        <v>0</v>
      </c>
      <c r="H134" s="6">
        <f t="shared" si="3"/>
        <v>0</v>
      </c>
      <c r="I134" s="6">
        <f ca="1">IF(F134=0,0,IF(AND('2012-2013'!E133=1,'2012-2013'!G133=0),'Salary and Rating'!F134,1*(E134&amp;F134)))</f>
        <v>0</v>
      </c>
      <c r="J134" s="6">
        <f ca="1">IF(G134=0,0,IF(AND('2013-2014'!E133=1,'2013-2014'!G133=0),'Salary and Rating'!G134,1*(I134&amp;G134)))</f>
        <v>0</v>
      </c>
      <c r="K134" s="6">
        <f>VLOOKUP(H134,'Category Tables'!$A$4:$B$88,2,FALSE)</f>
        <v>0</v>
      </c>
      <c r="L134" s="6">
        <f ca="1">VLOOKUP(I134,'Category Tables'!$A$4:$B$88,2,FALSE)</f>
        <v>0</v>
      </c>
      <c r="M134" s="6">
        <f ca="1">VLOOKUP(J134,'Category Tables'!$A$4:$B$88,2,FALSE)</f>
        <v>0</v>
      </c>
    </row>
    <row r="135" spans="1:13" x14ac:dyDescent="0.25">
      <c r="A135" s="6">
        <v>0</v>
      </c>
      <c r="B135" s="6">
        <v>0</v>
      </c>
      <c r="C135" s="14">
        <v>0</v>
      </c>
      <c r="D135" s="6">
        <v>0</v>
      </c>
      <c r="E135" s="6">
        <v>0</v>
      </c>
      <c r="F135" s="6">
        <f ca="1">IF(AND('2012-2013'!E134=1,'2012-2013'!G134=0),VLOOKUP(RAND(),'Rating Probabilities'!$B$26:$C$29,2,TRUE),IF(E135=1,VLOOKUP(RAND(),'Rating Probabilities'!$B$5:$C$8,2,TRUE),IF(E135=2,VLOOKUP(RAND(),'Rating Probabilities'!$B$12:$C$15,2,TRUE),IF(E135=3,VLOOKUP(RAND(),'Rating Probabilities'!$B$19:$C$22,2,TRUE),IF(E135=4,VLOOKUP(RAND(),'Rating Probabilities'!$B$26:$C$29,2,TRUE),0)))))</f>
        <v>0</v>
      </c>
      <c r="G135" s="6">
        <f ca="1">IF(AND('2013-2014'!E134=1,'2013-2014'!G134=0),VLOOKUP(RAND(),'Rating Probabilities'!$B$26:$C$29,2,TRUE),IF(E135=1,VLOOKUP(RAND(),'Rating Probabilities'!$B$5:$C$8,2,TRUE),IF(E135=2,VLOOKUP(RAND(),'Rating Probabilities'!$B$12:$C$15,2,TRUE),IF(E135=3,VLOOKUP(RAND(),'Rating Probabilities'!$B$19:$C$22,2,TRUE),IF(E135=4,VLOOKUP(RAND(),'Rating Probabilities'!$B$26:$C$29,2,TRUE),0)))))</f>
        <v>0</v>
      </c>
      <c r="H135" s="6">
        <f t="shared" si="3"/>
        <v>0</v>
      </c>
      <c r="I135" s="6">
        <f ca="1">IF(F135=0,0,IF(AND('2012-2013'!E134=1,'2012-2013'!G134=0),'Salary and Rating'!F135,1*(E135&amp;F135)))</f>
        <v>0</v>
      </c>
      <c r="J135" s="6">
        <f ca="1">IF(G135=0,0,IF(AND('2013-2014'!E134=1,'2013-2014'!G134=0),'Salary and Rating'!G135,1*(I135&amp;G135)))</f>
        <v>0</v>
      </c>
      <c r="K135" s="6">
        <f>VLOOKUP(H135,'Category Tables'!$A$4:$B$88,2,FALSE)</f>
        <v>0</v>
      </c>
      <c r="L135" s="6">
        <f ca="1">VLOOKUP(I135,'Category Tables'!$A$4:$B$88,2,FALSE)</f>
        <v>0</v>
      </c>
      <c r="M135" s="6">
        <f ca="1">VLOOKUP(J135,'Category Tables'!$A$4:$B$88,2,FALSE)</f>
        <v>0</v>
      </c>
    </row>
    <row r="136" spans="1:13" x14ac:dyDescent="0.25">
      <c r="A136" s="6">
        <v>0</v>
      </c>
      <c r="B136" s="6">
        <v>0</v>
      </c>
      <c r="C136" s="14">
        <v>0</v>
      </c>
      <c r="D136" s="6">
        <v>0</v>
      </c>
      <c r="E136" s="6">
        <v>0</v>
      </c>
      <c r="F136" s="6">
        <f ca="1">IF(AND('2012-2013'!E135=1,'2012-2013'!G135=0),VLOOKUP(RAND(),'Rating Probabilities'!$B$26:$C$29,2,TRUE),IF(E136=1,VLOOKUP(RAND(),'Rating Probabilities'!$B$5:$C$8,2,TRUE),IF(E136=2,VLOOKUP(RAND(),'Rating Probabilities'!$B$12:$C$15,2,TRUE),IF(E136=3,VLOOKUP(RAND(),'Rating Probabilities'!$B$19:$C$22,2,TRUE),IF(E136=4,VLOOKUP(RAND(),'Rating Probabilities'!$B$26:$C$29,2,TRUE),0)))))</f>
        <v>0</v>
      </c>
      <c r="G136" s="6">
        <f ca="1">IF(AND('2013-2014'!E135=1,'2013-2014'!G135=0),VLOOKUP(RAND(),'Rating Probabilities'!$B$26:$C$29,2,TRUE),IF(E136=1,VLOOKUP(RAND(),'Rating Probabilities'!$B$5:$C$8,2,TRUE),IF(E136=2,VLOOKUP(RAND(),'Rating Probabilities'!$B$12:$C$15,2,TRUE),IF(E136=3,VLOOKUP(RAND(),'Rating Probabilities'!$B$19:$C$22,2,TRUE),IF(E136=4,VLOOKUP(RAND(),'Rating Probabilities'!$B$26:$C$29,2,TRUE),0)))))</f>
        <v>0</v>
      </c>
      <c r="H136" s="6">
        <f t="shared" si="3"/>
        <v>0</v>
      </c>
      <c r="I136" s="6">
        <f ca="1">IF(F136=0,0,IF(AND('2012-2013'!E135=1,'2012-2013'!G135=0),'Salary and Rating'!F136,1*(E136&amp;F136)))</f>
        <v>0</v>
      </c>
      <c r="J136" s="6">
        <f ca="1">IF(G136=0,0,IF(AND('2013-2014'!E135=1,'2013-2014'!G135=0),'Salary and Rating'!G136,1*(I136&amp;G136)))</f>
        <v>0</v>
      </c>
      <c r="K136" s="6">
        <f>VLOOKUP(H136,'Category Tables'!$A$4:$B$88,2,FALSE)</f>
        <v>0</v>
      </c>
      <c r="L136" s="6">
        <f ca="1">VLOOKUP(I136,'Category Tables'!$A$4:$B$88,2,FALSE)</f>
        <v>0</v>
      </c>
      <c r="M136" s="6">
        <f ca="1">VLOOKUP(J136,'Category Tables'!$A$4:$B$88,2,FALSE)</f>
        <v>0</v>
      </c>
    </row>
    <row r="137" spans="1:13" x14ac:dyDescent="0.25">
      <c r="A137" s="6">
        <v>0</v>
      </c>
      <c r="B137" s="6">
        <v>0</v>
      </c>
      <c r="C137" s="14">
        <v>0</v>
      </c>
      <c r="D137" s="6">
        <v>0</v>
      </c>
      <c r="E137" s="6">
        <v>0</v>
      </c>
      <c r="F137" s="6">
        <f ca="1">IF(AND('2012-2013'!E136=1,'2012-2013'!G136=0),VLOOKUP(RAND(),'Rating Probabilities'!$B$26:$C$29,2,TRUE),IF(E137=1,VLOOKUP(RAND(),'Rating Probabilities'!$B$5:$C$8,2,TRUE),IF(E137=2,VLOOKUP(RAND(),'Rating Probabilities'!$B$12:$C$15,2,TRUE),IF(E137=3,VLOOKUP(RAND(),'Rating Probabilities'!$B$19:$C$22,2,TRUE),IF(E137=4,VLOOKUP(RAND(),'Rating Probabilities'!$B$26:$C$29,2,TRUE),0)))))</f>
        <v>0</v>
      </c>
      <c r="G137" s="6">
        <f ca="1">IF(AND('2013-2014'!E136=1,'2013-2014'!G136=0),VLOOKUP(RAND(),'Rating Probabilities'!$B$26:$C$29,2,TRUE),IF(E137=1,VLOOKUP(RAND(),'Rating Probabilities'!$B$5:$C$8,2,TRUE),IF(E137=2,VLOOKUP(RAND(),'Rating Probabilities'!$B$12:$C$15,2,TRUE),IF(E137=3,VLOOKUP(RAND(),'Rating Probabilities'!$B$19:$C$22,2,TRUE),IF(E137=4,VLOOKUP(RAND(),'Rating Probabilities'!$B$26:$C$29,2,TRUE),0)))))</f>
        <v>0</v>
      </c>
      <c r="H137" s="6">
        <f t="shared" si="3"/>
        <v>0</v>
      </c>
      <c r="I137" s="6">
        <f ca="1">IF(F137=0,0,IF(AND('2012-2013'!E136=1,'2012-2013'!G136=0),'Salary and Rating'!F137,1*(E137&amp;F137)))</f>
        <v>0</v>
      </c>
      <c r="J137" s="6">
        <f ca="1">IF(G137=0,0,IF(AND('2013-2014'!E136=1,'2013-2014'!G136=0),'Salary and Rating'!G137,1*(I137&amp;G137)))</f>
        <v>0</v>
      </c>
      <c r="K137" s="6">
        <f>VLOOKUP(H137,'Category Tables'!$A$4:$B$88,2,FALSE)</f>
        <v>0</v>
      </c>
      <c r="L137" s="6">
        <f ca="1">VLOOKUP(I137,'Category Tables'!$A$4:$B$88,2,FALSE)</f>
        <v>0</v>
      </c>
      <c r="M137" s="6">
        <f ca="1">VLOOKUP(J137,'Category Tables'!$A$4:$B$88,2,FALSE)</f>
        <v>0</v>
      </c>
    </row>
    <row r="138" spans="1:13" x14ac:dyDescent="0.25">
      <c r="A138" s="6">
        <v>0</v>
      </c>
      <c r="B138" s="6">
        <v>0</v>
      </c>
      <c r="C138" s="14">
        <v>0</v>
      </c>
      <c r="D138" s="6">
        <v>0</v>
      </c>
      <c r="E138" s="6">
        <v>0</v>
      </c>
      <c r="F138" s="6">
        <f ca="1">IF(AND('2012-2013'!E137=1,'2012-2013'!G137=0),VLOOKUP(RAND(),'Rating Probabilities'!$B$26:$C$29,2,TRUE),IF(E138=1,VLOOKUP(RAND(),'Rating Probabilities'!$B$5:$C$8,2,TRUE),IF(E138=2,VLOOKUP(RAND(),'Rating Probabilities'!$B$12:$C$15,2,TRUE),IF(E138=3,VLOOKUP(RAND(),'Rating Probabilities'!$B$19:$C$22,2,TRUE),IF(E138=4,VLOOKUP(RAND(),'Rating Probabilities'!$B$26:$C$29,2,TRUE),0)))))</f>
        <v>0</v>
      </c>
      <c r="G138" s="6">
        <f ca="1">IF(AND('2013-2014'!E137=1,'2013-2014'!G137=0),VLOOKUP(RAND(),'Rating Probabilities'!$B$26:$C$29,2,TRUE),IF(E138=1,VLOOKUP(RAND(),'Rating Probabilities'!$B$5:$C$8,2,TRUE),IF(E138=2,VLOOKUP(RAND(),'Rating Probabilities'!$B$12:$C$15,2,TRUE),IF(E138=3,VLOOKUP(RAND(),'Rating Probabilities'!$B$19:$C$22,2,TRUE),IF(E138=4,VLOOKUP(RAND(),'Rating Probabilities'!$B$26:$C$29,2,TRUE),0)))))</f>
        <v>0</v>
      </c>
      <c r="H138" s="6">
        <f t="shared" si="3"/>
        <v>0</v>
      </c>
      <c r="I138" s="6">
        <f ca="1">IF(F138=0,0,IF(AND('2012-2013'!E137=1,'2012-2013'!G137=0),'Salary and Rating'!F138,1*(E138&amp;F138)))</f>
        <v>0</v>
      </c>
      <c r="J138" s="6">
        <f ca="1">IF(G138=0,0,IF(AND('2013-2014'!E137=1,'2013-2014'!G137=0),'Salary and Rating'!G138,1*(I138&amp;G138)))</f>
        <v>0</v>
      </c>
      <c r="K138" s="6">
        <f>VLOOKUP(H138,'Category Tables'!$A$4:$B$88,2,FALSE)</f>
        <v>0</v>
      </c>
      <c r="L138" s="6">
        <f ca="1">VLOOKUP(I138,'Category Tables'!$A$4:$B$88,2,FALSE)</f>
        <v>0</v>
      </c>
      <c r="M138" s="6">
        <f ca="1">VLOOKUP(J138,'Category Tables'!$A$4:$B$88,2,FALSE)</f>
        <v>0</v>
      </c>
    </row>
    <row r="139" spans="1:13" x14ac:dyDescent="0.25">
      <c r="A139" s="6">
        <v>0</v>
      </c>
      <c r="B139" s="6">
        <v>0</v>
      </c>
      <c r="C139" s="14">
        <v>0</v>
      </c>
      <c r="D139" s="6">
        <v>0</v>
      </c>
      <c r="E139" s="6">
        <v>0</v>
      </c>
      <c r="F139" s="6">
        <f ca="1">IF(AND('2012-2013'!E138=1,'2012-2013'!G138=0),VLOOKUP(RAND(),'Rating Probabilities'!$B$26:$C$29,2,TRUE),IF(E139=1,VLOOKUP(RAND(),'Rating Probabilities'!$B$5:$C$8,2,TRUE),IF(E139=2,VLOOKUP(RAND(),'Rating Probabilities'!$B$12:$C$15,2,TRUE),IF(E139=3,VLOOKUP(RAND(),'Rating Probabilities'!$B$19:$C$22,2,TRUE),IF(E139=4,VLOOKUP(RAND(),'Rating Probabilities'!$B$26:$C$29,2,TRUE),0)))))</f>
        <v>0</v>
      </c>
      <c r="G139" s="6">
        <f ca="1">IF(AND('2013-2014'!E138=1,'2013-2014'!G138=0),VLOOKUP(RAND(),'Rating Probabilities'!$B$26:$C$29,2,TRUE),IF(E139=1,VLOOKUP(RAND(),'Rating Probabilities'!$B$5:$C$8,2,TRUE),IF(E139=2,VLOOKUP(RAND(),'Rating Probabilities'!$B$12:$C$15,2,TRUE),IF(E139=3,VLOOKUP(RAND(),'Rating Probabilities'!$B$19:$C$22,2,TRUE),IF(E139=4,VLOOKUP(RAND(),'Rating Probabilities'!$B$26:$C$29,2,TRUE),0)))))</f>
        <v>0</v>
      </c>
      <c r="H139" s="6">
        <f t="shared" si="3"/>
        <v>0</v>
      </c>
      <c r="I139" s="6">
        <f ca="1">IF(F139=0,0,IF(AND('2012-2013'!E138=1,'2012-2013'!G138=0),'Salary and Rating'!F139,1*(E139&amp;F139)))</f>
        <v>0</v>
      </c>
      <c r="J139" s="6">
        <f ca="1">IF(G139=0,0,IF(AND('2013-2014'!E138=1,'2013-2014'!G138=0),'Salary and Rating'!G139,1*(I139&amp;G139)))</f>
        <v>0</v>
      </c>
      <c r="K139" s="6">
        <f>VLOOKUP(H139,'Category Tables'!$A$4:$B$88,2,FALSE)</f>
        <v>0</v>
      </c>
      <c r="L139" s="6">
        <f ca="1">VLOOKUP(I139,'Category Tables'!$A$4:$B$88,2,FALSE)</f>
        <v>0</v>
      </c>
      <c r="M139" s="6">
        <f ca="1">VLOOKUP(J139,'Category Tables'!$A$4:$B$88,2,FALSE)</f>
        <v>0</v>
      </c>
    </row>
    <row r="140" spans="1:13" x14ac:dyDescent="0.25">
      <c r="A140" s="6">
        <v>0</v>
      </c>
      <c r="B140" s="6">
        <v>0</v>
      </c>
      <c r="C140" s="14">
        <v>0</v>
      </c>
      <c r="D140" s="6">
        <v>0</v>
      </c>
      <c r="E140" s="6">
        <v>0</v>
      </c>
      <c r="F140" s="6">
        <f ca="1">IF(AND('2012-2013'!E139=1,'2012-2013'!G139=0),VLOOKUP(RAND(),'Rating Probabilities'!$B$26:$C$29,2,TRUE),IF(E140=1,VLOOKUP(RAND(),'Rating Probabilities'!$B$5:$C$8,2,TRUE),IF(E140=2,VLOOKUP(RAND(),'Rating Probabilities'!$B$12:$C$15,2,TRUE),IF(E140=3,VLOOKUP(RAND(),'Rating Probabilities'!$B$19:$C$22,2,TRUE),IF(E140=4,VLOOKUP(RAND(),'Rating Probabilities'!$B$26:$C$29,2,TRUE),0)))))</f>
        <v>0</v>
      </c>
      <c r="G140" s="6">
        <f ca="1">IF(AND('2013-2014'!E139=1,'2013-2014'!G139=0),VLOOKUP(RAND(),'Rating Probabilities'!$B$26:$C$29,2,TRUE),IF(E140=1,VLOOKUP(RAND(),'Rating Probabilities'!$B$5:$C$8,2,TRUE),IF(E140=2,VLOOKUP(RAND(),'Rating Probabilities'!$B$12:$C$15,2,TRUE),IF(E140=3,VLOOKUP(RAND(),'Rating Probabilities'!$B$19:$C$22,2,TRUE),IF(E140=4,VLOOKUP(RAND(),'Rating Probabilities'!$B$26:$C$29,2,TRUE),0)))))</f>
        <v>0</v>
      </c>
      <c r="H140" s="6">
        <f t="shared" si="3"/>
        <v>0</v>
      </c>
      <c r="I140" s="6">
        <f ca="1">IF(F140=0,0,IF(AND('2012-2013'!E139=1,'2012-2013'!G139=0),'Salary and Rating'!F140,1*(E140&amp;F140)))</f>
        <v>0</v>
      </c>
      <c r="J140" s="6">
        <f ca="1">IF(G140=0,0,IF(AND('2013-2014'!E139=1,'2013-2014'!G139=0),'Salary and Rating'!G140,1*(I140&amp;G140)))</f>
        <v>0</v>
      </c>
      <c r="K140" s="6">
        <f>VLOOKUP(H140,'Category Tables'!$A$4:$B$88,2,FALSE)</f>
        <v>0</v>
      </c>
      <c r="L140" s="6">
        <f ca="1">VLOOKUP(I140,'Category Tables'!$A$4:$B$88,2,FALSE)</f>
        <v>0</v>
      </c>
      <c r="M140" s="6">
        <f ca="1">VLOOKUP(J140,'Category Tables'!$A$4:$B$88,2,FALSE)</f>
        <v>0</v>
      </c>
    </row>
    <row r="141" spans="1:13" x14ac:dyDescent="0.25">
      <c r="A141" s="6">
        <v>0</v>
      </c>
      <c r="B141" s="6">
        <v>0</v>
      </c>
      <c r="C141" s="14">
        <v>0</v>
      </c>
      <c r="D141" s="6">
        <v>0</v>
      </c>
      <c r="E141" s="6">
        <v>0</v>
      </c>
      <c r="F141" s="6">
        <f ca="1">IF(AND('2012-2013'!E140=1,'2012-2013'!G140=0),VLOOKUP(RAND(),'Rating Probabilities'!$B$26:$C$29,2,TRUE),IF(E141=1,VLOOKUP(RAND(),'Rating Probabilities'!$B$5:$C$8,2,TRUE),IF(E141=2,VLOOKUP(RAND(),'Rating Probabilities'!$B$12:$C$15,2,TRUE),IF(E141=3,VLOOKUP(RAND(),'Rating Probabilities'!$B$19:$C$22,2,TRUE),IF(E141=4,VLOOKUP(RAND(),'Rating Probabilities'!$B$26:$C$29,2,TRUE),0)))))</f>
        <v>0</v>
      </c>
      <c r="G141" s="6">
        <f ca="1">IF(AND('2013-2014'!E140=1,'2013-2014'!G140=0),VLOOKUP(RAND(),'Rating Probabilities'!$B$26:$C$29,2,TRUE),IF(E141=1,VLOOKUP(RAND(),'Rating Probabilities'!$B$5:$C$8,2,TRUE),IF(E141=2,VLOOKUP(RAND(),'Rating Probabilities'!$B$12:$C$15,2,TRUE),IF(E141=3,VLOOKUP(RAND(),'Rating Probabilities'!$B$19:$C$22,2,TRUE),IF(E141=4,VLOOKUP(RAND(),'Rating Probabilities'!$B$26:$C$29,2,TRUE),0)))))</f>
        <v>0</v>
      </c>
      <c r="H141" s="6">
        <f t="shared" si="3"/>
        <v>0</v>
      </c>
      <c r="I141" s="6">
        <f ca="1">IF(F141=0,0,IF(AND('2012-2013'!E140=1,'2012-2013'!G140=0),'Salary and Rating'!F141,1*(E141&amp;F141)))</f>
        <v>0</v>
      </c>
      <c r="J141" s="6">
        <f ca="1">IF(G141=0,0,IF(AND('2013-2014'!E140=1,'2013-2014'!G140=0),'Salary and Rating'!G141,1*(I141&amp;G141)))</f>
        <v>0</v>
      </c>
      <c r="K141" s="6">
        <f>VLOOKUP(H141,'Category Tables'!$A$4:$B$88,2,FALSE)</f>
        <v>0</v>
      </c>
      <c r="L141" s="6">
        <f ca="1">VLOOKUP(I141,'Category Tables'!$A$4:$B$88,2,FALSE)</f>
        <v>0</v>
      </c>
      <c r="M141" s="6">
        <f ca="1">VLOOKUP(J141,'Category Tables'!$A$4:$B$88,2,FALSE)</f>
        <v>0</v>
      </c>
    </row>
    <row r="142" spans="1:13" x14ac:dyDescent="0.25">
      <c r="A142" s="6">
        <v>0</v>
      </c>
      <c r="B142" s="6">
        <v>0</v>
      </c>
      <c r="C142" s="14">
        <v>0</v>
      </c>
      <c r="D142" s="6">
        <v>0</v>
      </c>
      <c r="E142" s="6">
        <v>0</v>
      </c>
      <c r="F142" s="6">
        <f ca="1">IF(AND('2012-2013'!E141=1,'2012-2013'!G141=0),VLOOKUP(RAND(),'Rating Probabilities'!$B$26:$C$29,2,TRUE),IF(E142=1,VLOOKUP(RAND(),'Rating Probabilities'!$B$5:$C$8,2,TRUE),IF(E142=2,VLOOKUP(RAND(),'Rating Probabilities'!$B$12:$C$15,2,TRUE),IF(E142=3,VLOOKUP(RAND(),'Rating Probabilities'!$B$19:$C$22,2,TRUE),IF(E142=4,VLOOKUP(RAND(),'Rating Probabilities'!$B$26:$C$29,2,TRUE),0)))))</f>
        <v>0</v>
      </c>
      <c r="G142" s="6">
        <f ca="1">IF(AND('2013-2014'!E141=1,'2013-2014'!G141=0),VLOOKUP(RAND(),'Rating Probabilities'!$B$26:$C$29,2,TRUE),IF(E142=1,VLOOKUP(RAND(),'Rating Probabilities'!$B$5:$C$8,2,TRUE),IF(E142=2,VLOOKUP(RAND(),'Rating Probabilities'!$B$12:$C$15,2,TRUE),IF(E142=3,VLOOKUP(RAND(),'Rating Probabilities'!$B$19:$C$22,2,TRUE),IF(E142=4,VLOOKUP(RAND(),'Rating Probabilities'!$B$26:$C$29,2,TRUE),0)))))</f>
        <v>0</v>
      </c>
      <c r="H142" s="6">
        <f t="shared" si="3"/>
        <v>0</v>
      </c>
      <c r="I142" s="6">
        <f ca="1">IF(F142=0,0,IF(AND('2012-2013'!E141=1,'2012-2013'!G141=0),'Salary and Rating'!F142,1*(E142&amp;F142)))</f>
        <v>0</v>
      </c>
      <c r="J142" s="6">
        <f ca="1">IF(G142=0,0,IF(AND('2013-2014'!E141=1,'2013-2014'!G141=0),'Salary and Rating'!G142,1*(I142&amp;G142)))</f>
        <v>0</v>
      </c>
      <c r="K142" s="6">
        <f>VLOOKUP(H142,'Category Tables'!$A$4:$B$88,2,FALSE)</f>
        <v>0</v>
      </c>
      <c r="L142" s="6">
        <f ca="1">VLOOKUP(I142,'Category Tables'!$A$4:$B$88,2,FALSE)</f>
        <v>0</v>
      </c>
      <c r="M142" s="6">
        <f ca="1">VLOOKUP(J142,'Category Tables'!$A$4:$B$88,2,FALSE)</f>
        <v>0</v>
      </c>
    </row>
    <row r="143" spans="1:13" x14ac:dyDescent="0.25">
      <c r="A143" s="6">
        <v>0</v>
      </c>
      <c r="B143" s="6">
        <v>0</v>
      </c>
      <c r="C143" s="14">
        <v>0</v>
      </c>
      <c r="D143" s="6">
        <v>0</v>
      </c>
      <c r="E143" s="6">
        <v>0</v>
      </c>
      <c r="F143" s="6">
        <f ca="1">IF(AND('2012-2013'!E142=1,'2012-2013'!G142=0),VLOOKUP(RAND(),'Rating Probabilities'!$B$26:$C$29,2,TRUE),IF(E143=1,VLOOKUP(RAND(),'Rating Probabilities'!$B$5:$C$8,2,TRUE),IF(E143=2,VLOOKUP(RAND(),'Rating Probabilities'!$B$12:$C$15,2,TRUE),IF(E143=3,VLOOKUP(RAND(),'Rating Probabilities'!$B$19:$C$22,2,TRUE),IF(E143=4,VLOOKUP(RAND(),'Rating Probabilities'!$B$26:$C$29,2,TRUE),0)))))</f>
        <v>0</v>
      </c>
      <c r="G143" s="6">
        <f ca="1">IF(AND('2013-2014'!E142=1,'2013-2014'!G142=0),VLOOKUP(RAND(),'Rating Probabilities'!$B$26:$C$29,2,TRUE),IF(E143=1,VLOOKUP(RAND(),'Rating Probabilities'!$B$5:$C$8,2,TRUE),IF(E143=2,VLOOKUP(RAND(),'Rating Probabilities'!$B$12:$C$15,2,TRUE),IF(E143=3,VLOOKUP(RAND(),'Rating Probabilities'!$B$19:$C$22,2,TRUE),IF(E143=4,VLOOKUP(RAND(),'Rating Probabilities'!$B$26:$C$29,2,TRUE),0)))))</f>
        <v>0</v>
      </c>
      <c r="H143" s="6">
        <f t="shared" si="3"/>
        <v>0</v>
      </c>
      <c r="I143" s="6">
        <f ca="1">IF(F143=0,0,IF(AND('2012-2013'!E142=1,'2012-2013'!G142=0),'Salary and Rating'!F143,1*(E143&amp;F143)))</f>
        <v>0</v>
      </c>
      <c r="J143" s="6">
        <f ca="1">IF(G143=0,0,IF(AND('2013-2014'!E142=1,'2013-2014'!G142=0),'Salary and Rating'!G143,1*(I143&amp;G143)))</f>
        <v>0</v>
      </c>
      <c r="K143" s="6">
        <f>VLOOKUP(H143,'Category Tables'!$A$4:$B$88,2,FALSE)</f>
        <v>0</v>
      </c>
      <c r="L143" s="6">
        <f ca="1">VLOOKUP(I143,'Category Tables'!$A$4:$B$88,2,FALSE)</f>
        <v>0</v>
      </c>
      <c r="M143" s="6">
        <f ca="1">VLOOKUP(J143,'Category Tables'!$A$4:$B$88,2,FALSE)</f>
        <v>0</v>
      </c>
    </row>
    <row r="144" spans="1:13" x14ac:dyDescent="0.25">
      <c r="A144" s="6">
        <v>0</v>
      </c>
      <c r="B144" s="6">
        <v>0</v>
      </c>
      <c r="C144" s="14">
        <v>0</v>
      </c>
      <c r="D144" s="6">
        <v>0</v>
      </c>
      <c r="E144" s="6">
        <v>0</v>
      </c>
      <c r="F144" s="6">
        <f ca="1">IF(AND('2012-2013'!E143=1,'2012-2013'!G143=0),VLOOKUP(RAND(),'Rating Probabilities'!$B$26:$C$29,2,TRUE),IF(E144=1,VLOOKUP(RAND(),'Rating Probabilities'!$B$5:$C$8,2,TRUE),IF(E144=2,VLOOKUP(RAND(),'Rating Probabilities'!$B$12:$C$15,2,TRUE),IF(E144=3,VLOOKUP(RAND(),'Rating Probabilities'!$B$19:$C$22,2,TRUE),IF(E144=4,VLOOKUP(RAND(),'Rating Probabilities'!$B$26:$C$29,2,TRUE),0)))))</f>
        <v>0</v>
      </c>
      <c r="G144" s="6">
        <f ca="1">IF(AND('2013-2014'!E143=1,'2013-2014'!G143=0),VLOOKUP(RAND(),'Rating Probabilities'!$B$26:$C$29,2,TRUE),IF(E144=1,VLOOKUP(RAND(),'Rating Probabilities'!$B$5:$C$8,2,TRUE),IF(E144=2,VLOOKUP(RAND(),'Rating Probabilities'!$B$12:$C$15,2,TRUE),IF(E144=3,VLOOKUP(RAND(),'Rating Probabilities'!$B$19:$C$22,2,TRUE),IF(E144=4,VLOOKUP(RAND(),'Rating Probabilities'!$B$26:$C$29,2,TRUE),0)))))</f>
        <v>0</v>
      </c>
      <c r="H144" s="6">
        <f t="shared" si="3"/>
        <v>0</v>
      </c>
      <c r="I144" s="6">
        <f ca="1">IF(F144=0,0,IF(AND('2012-2013'!E143=1,'2012-2013'!G143=0),'Salary and Rating'!F144,1*(E144&amp;F144)))</f>
        <v>0</v>
      </c>
      <c r="J144" s="6">
        <f ca="1">IF(G144=0,0,IF(AND('2013-2014'!E143=1,'2013-2014'!G143=0),'Salary and Rating'!G144,1*(I144&amp;G144)))</f>
        <v>0</v>
      </c>
      <c r="K144" s="6">
        <f>VLOOKUP(H144,'Category Tables'!$A$4:$B$88,2,FALSE)</f>
        <v>0</v>
      </c>
      <c r="L144" s="6">
        <f ca="1">VLOOKUP(I144,'Category Tables'!$A$4:$B$88,2,FALSE)</f>
        <v>0</v>
      </c>
      <c r="M144" s="6">
        <f ca="1">VLOOKUP(J144,'Category Tables'!$A$4:$B$88,2,FALSE)</f>
        <v>0</v>
      </c>
    </row>
    <row r="145" spans="1:13" x14ac:dyDescent="0.25">
      <c r="A145" s="6">
        <v>0</v>
      </c>
      <c r="B145" s="6">
        <v>0</v>
      </c>
      <c r="C145" s="14">
        <v>0</v>
      </c>
      <c r="D145" s="6">
        <v>0</v>
      </c>
      <c r="E145" s="6">
        <v>0</v>
      </c>
      <c r="F145" s="6">
        <f ca="1">IF(AND('2012-2013'!E144=1,'2012-2013'!G144=0),VLOOKUP(RAND(),'Rating Probabilities'!$B$26:$C$29,2,TRUE),IF(E145=1,VLOOKUP(RAND(),'Rating Probabilities'!$B$5:$C$8,2,TRUE),IF(E145=2,VLOOKUP(RAND(),'Rating Probabilities'!$B$12:$C$15,2,TRUE),IF(E145=3,VLOOKUP(RAND(),'Rating Probabilities'!$B$19:$C$22,2,TRUE),IF(E145=4,VLOOKUP(RAND(),'Rating Probabilities'!$B$26:$C$29,2,TRUE),0)))))</f>
        <v>0</v>
      </c>
      <c r="G145" s="6">
        <f ca="1">IF(AND('2013-2014'!E144=1,'2013-2014'!G144=0),VLOOKUP(RAND(),'Rating Probabilities'!$B$26:$C$29,2,TRUE),IF(E145=1,VLOOKUP(RAND(),'Rating Probabilities'!$B$5:$C$8,2,TRUE),IF(E145=2,VLOOKUP(RAND(),'Rating Probabilities'!$B$12:$C$15,2,TRUE),IF(E145=3,VLOOKUP(RAND(),'Rating Probabilities'!$B$19:$C$22,2,TRUE),IF(E145=4,VLOOKUP(RAND(),'Rating Probabilities'!$B$26:$C$29,2,TRUE),0)))))</f>
        <v>0</v>
      </c>
      <c r="H145" s="6">
        <f t="shared" si="3"/>
        <v>0</v>
      </c>
      <c r="I145" s="6">
        <f ca="1">IF(F145=0,0,IF(AND('2012-2013'!E144=1,'2012-2013'!G144=0),'Salary and Rating'!F145,1*(E145&amp;F145)))</f>
        <v>0</v>
      </c>
      <c r="J145" s="6">
        <f ca="1">IF(G145=0,0,IF(AND('2013-2014'!E144=1,'2013-2014'!G144=0),'Salary and Rating'!G145,1*(I145&amp;G145)))</f>
        <v>0</v>
      </c>
      <c r="K145" s="6">
        <f>VLOOKUP(H145,'Category Tables'!$A$4:$B$88,2,FALSE)</f>
        <v>0</v>
      </c>
      <c r="L145" s="6">
        <f ca="1">VLOOKUP(I145,'Category Tables'!$A$4:$B$88,2,FALSE)</f>
        <v>0</v>
      </c>
      <c r="M145" s="6">
        <f ca="1">VLOOKUP(J145,'Category Tables'!$A$4:$B$88,2,FALSE)</f>
        <v>0</v>
      </c>
    </row>
    <row r="146" spans="1:13" x14ac:dyDescent="0.25">
      <c r="A146" s="6">
        <v>0</v>
      </c>
      <c r="B146" s="6">
        <v>0</v>
      </c>
      <c r="C146" s="14">
        <v>0</v>
      </c>
      <c r="D146" s="6">
        <v>0</v>
      </c>
      <c r="E146" s="6">
        <v>0</v>
      </c>
      <c r="F146" s="6">
        <f ca="1">IF(AND('2012-2013'!E145=1,'2012-2013'!G145=0),VLOOKUP(RAND(),'Rating Probabilities'!$B$26:$C$29,2,TRUE),IF(E146=1,VLOOKUP(RAND(),'Rating Probabilities'!$B$5:$C$8,2,TRUE),IF(E146=2,VLOOKUP(RAND(),'Rating Probabilities'!$B$12:$C$15,2,TRUE),IF(E146=3,VLOOKUP(RAND(),'Rating Probabilities'!$B$19:$C$22,2,TRUE),IF(E146=4,VLOOKUP(RAND(),'Rating Probabilities'!$B$26:$C$29,2,TRUE),0)))))</f>
        <v>0</v>
      </c>
      <c r="G146" s="6">
        <f ca="1">IF(AND('2013-2014'!E145=1,'2013-2014'!G145=0),VLOOKUP(RAND(),'Rating Probabilities'!$B$26:$C$29,2,TRUE),IF(E146=1,VLOOKUP(RAND(),'Rating Probabilities'!$B$5:$C$8,2,TRUE),IF(E146=2,VLOOKUP(RAND(),'Rating Probabilities'!$B$12:$C$15,2,TRUE),IF(E146=3,VLOOKUP(RAND(),'Rating Probabilities'!$B$19:$C$22,2,TRUE),IF(E146=4,VLOOKUP(RAND(),'Rating Probabilities'!$B$26:$C$29,2,TRUE),0)))))</f>
        <v>0</v>
      </c>
      <c r="H146" s="6">
        <f t="shared" si="3"/>
        <v>0</v>
      </c>
      <c r="I146" s="6">
        <f ca="1">IF(F146=0,0,IF(AND('2012-2013'!E145=1,'2012-2013'!G145=0),'Salary and Rating'!F146,1*(E146&amp;F146)))</f>
        <v>0</v>
      </c>
      <c r="J146" s="6">
        <f ca="1">IF(G146=0,0,IF(AND('2013-2014'!E145=1,'2013-2014'!G145=0),'Salary and Rating'!G146,1*(I146&amp;G146)))</f>
        <v>0</v>
      </c>
      <c r="K146" s="6">
        <f>VLOOKUP(H146,'Category Tables'!$A$4:$B$88,2,FALSE)</f>
        <v>0</v>
      </c>
      <c r="L146" s="6">
        <f ca="1">VLOOKUP(I146,'Category Tables'!$A$4:$B$88,2,FALSE)</f>
        <v>0</v>
      </c>
      <c r="M146" s="6">
        <f ca="1">VLOOKUP(J146,'Category Tables'!$A$4:$B$88,2,FALSE)</f>
        <v>0</v>
      </c>
    </row>
    <row r="147" spans="1:13" x14ac:dyDescent="0.25">
      <c r="A147" s="6">
        <v>0</v>
      </c>
      <c r="B147" s="6">
        <v>0</v>
      </c>
      <c r="C147" s="14">
        <v>0</v>
      </c>
      <c r="D147" s="6">
        <v>0</v>
      </c>
      <c r="E147" s="6">
        <v>0</v>
      </c>
      <c r="F147" s="6">
        <f ca="1">IF(AND('2012-2013'!E146=1,'2012-2013'!G146=0),VLOOKUP(RAND(),'Rating Probabilities'!$B$26:$C$29,2,TRUE),IF(E147=1,VLOOKUP(RAND(),'Rating Probabilities'!$B$5:$C$8,2,TRUE),IF(E147=2,VLOOKUP(RAND(),'Rating Probabilities'!$B$12:$C$15,2,TRUE),IF(E147=3,VLOOKUP(RAND(),'Rating Probabilities'!$B$19:$C$22,2,TRUE),IF(E147=4,VLOOKUP(RAND(),'Rating Probabilities'!$B$26:$C$29,2,TRUE),0)))))</f>
        <v>0</v>
      </c>
      <c r="G147" s="6">
        <f ca="1">IF(AND('2013-2014'!E146=1,'2013-2014'!G146=0),VLOOKUP(RAND(),'Rating Probabilities'!$B$26:$C$29,2,TRUE),IF(E147=1,VLOOKUP(RAND(),'Rating Probabilities'!$B$5:$C$8,2,TRUE),IF(E147=2,VLOOKUP(RAND(),'Rating Probabilities'!$B$12:$C$15,2,TRUE),IF(E147=3,VLOOKUP(RAND(),'Rating Probabilities'!$B$19:$C$22,2,TRUE),IF(E147=4,VLOOKUP(RAND(),'Rating Probabilities'!$B$26:$C$29,2,TRUE),0)))))</f>
        <v>0</v>
      </c>
      <c r="H147" s="6">
        <f t="shared" si="3"/>
        <v>0</v>
      </c>
      <c r="I147" s="6">
        <f ca="1">IF(F147=0,0,IF(AND('2012-2013'!E146=1,'2012-2013'!G146=0),'Salary and Rating'!F147,1*(E147&amp;F147)))</f>
        <v>0</v>
      </c>
      <c r="J147" s="6">
        <f ca="1">IF(G147=0,0,IF(AND('2013-2014'!E146=1,'2013-2014'!G146=0),'Salary and Rating'!G147,1*(I147&amp;G147)))</f>
        <v>0</v>
      </c>
      <c r="K147" s="6">
        <f>VLOOKUP(H147,'Category Tables'!$A$4:$B$88,2,FALSE)</f>
        <v>0</v>
      </c>
      <c r="L147" s="6">
        <f ca="1">VLOOKUP(I147,'Category Tables'!$A$4:$B$88,2,FALSE)</f>
        <v>0</v>
      </c>
      <c r="M147" s="6">
        <f ca="1">VLOOKUP(J147,'Category Tables'!$A$4:$B$88,2,FALSE)</f>
        <v>0</v>
      </c>
    </row>
    <row r="148" spans="1:13" x14ac:dyDescent="0.25">
      <c r="A148" s="6">
        <v>0</v>
      </c>
      <c r="B148" s="6">
        <v>0</v>
      </c>
      <c r="C148" s="14">
        <v>0</v>
      </c>
      <c r="D148" s="6">
        <v>0</v>
      </c>
      <c r="E148" s="6">
        <v>0</v>
      </c>
      <c r="F148" s="6">
        <f ca="1">IF(AND('2012-2013'!E147=1,'2012-2013'!G147=0),VLOOKUP(RAND(),'Rating Probabilities'!$B$26:$C$29,2,TRUE),IF(E148=1,VLOOKUP(RAND(),'Rating Probabilities'!$B$5:$C$8,2,TRUE),IF(E148=2,VLOOKUP(RAND(),'Rating Probabilities'!$B$12:$C$15,2,TRUE),IF(E148=3,VLOOKUP(RAND(),'Rating Probabilities'!$B$19:$C$22,2,TRUE),IF(E148=4,VLOOKUP(RAND(),'Rating Probabilities'!$B$26:$C$29,2,TRUE),0)))))</f>
        <v>0</v>
      </c>
      <c r="G148" s="6">
        <f ca="1">IF(AND('2013-2014'!E147=1,'2013-2014'!G147=0),VLOOKUP(RAND(),'Rating Probabilities'!$B$26:$C$29,2,TRUE),IF(E148=1,VLOOKUP(RAND(),'Rating Probabilities'!$B$5:$C$8,2,TRUE),IF(E148=2,VLOOKUP(RAND(),'Rating Probabilities'!$B$12:$C$15,2,TRUE),IF(E148=3,VLOOKUP(RAND(),'Rating Probabilities'!$B$19:$C$22,2,TRUE),IF(E148=4,VLOOKUP(RAND(),'Rating Probabilities'!$B$26:$C$29,2,TRUE),0)))))</f>
        <v>0</v>
      </c>
      <c r="H148" s="6">
        <f t="shared" si="3"/>
        <v>0</v>
      </c>
      <c r="I148" s="6">
        <f ca="1">IF(F148=0,0,IF(AND('2012-2013'!E147=1,'2012-2013'!G147=0),'Salary and Rating'!F148,1*(E148&amp;F148)))</f>
        <v>0</v>
      </c>
      <c r="J148" s="6">
        <f ca="1">IF(G148=0,0,IF(AND('2013-2014'!E147=1,'2013-2014'!G147=0),'Salary and Rating'!G148,1*(I148&amp;G148)))</f>
        <v>0</v>
      </c>
      <c r="K148" s="6">
        <f>VLOOKUP(H148,'Category Tables'!$A$4:$B$88,2,FALSE)</f>
        <v>0</v>
      </c>
      <c r="L148" s="6">
        <f ca="1">VLOOKUP(I148,'Category Tables'!$A$4:$B$88,2,FALSE)</f>
        <v>0</v>
      </c>
      <c r="M148" s="6">
        <f ca="1">VLOOKUP(J148,'Category Tables'!$A$4:$B$88,2,FALSE)</f>
        <v>0</v>
      </c>
    </row>
    <row r="149" spans="1:13" x14ac:dyDescent="0.25">
      <c r="A149" s="6">
        <v>0</v>
      </c>
      <c r="B149" s="6">
        <v>0</v>
      </c>
      <c r="C149" s="14">
        <v>0</v>
      </c>
      <c r="D149" s="6">
        <v>0</v>
      </c>
      <c r="E149" s="6">
        <v>0</v>
      </c>
      <c r="F149" s="6">
        <f ca="1">IF(AND('2012-2013'!E148=1,'2012-2013'!G148=0),VLOOKUP(RAND(),'Rating Probabilities'!$B$26:$C$29,2,TRUE),IF(E149=1,VLOOKUP(RAND(),'Rating Probabilities'!$B$5:$C$8,2,TRUE),IF(E149=2,VLOOKUP(RAND(),'Rating Probabilities'!$B$12:$C$15,2,TRUE),IF(E149=3,VLOOKUP(RAND(),'Rating Probabilities'!$B$19:$C$22,2,TRUE),IF(E149=4,VLOOKUP(RAND(),'Rating Probabilities'!$B$26:$C$29,2,TRUE),0)))))</f>
        <v>0</v>
      </c>
      <c r="G149" s="6">
        <f ca="1">IF(AND('2013-2014'!E148=1,'2013-2014'!G148=0),VLOOKUP(RAND(),'Rating Probabilities'!$B$26:$C$29,2,TRUE),IF(E149=1,VLOOKUP(RAND(),'Rating Probabilities'!$B$5:$C$8,2,TRUE),IF(E149=2,VLOOKUP(RAND(),'Rating Probabilities'!$B$12:$C$15,2,TRUE),IF(E149=3,VLOOKUP(RAND(),'Rating Probabilities'!$B$19:$C$22,2,TRUE),IF(E149=4,VLOOKUP(RAND(),'Rating Probabilities'!$B$26:$C$29,2,TRUE),0)))))</f>
        <v>0</v>
      </c>
      <c r="H149" s="6">
        <f t="shared" si="3"/>
        <v>0</v>
      </c>
      <c r="I149" s="6">
        <f ca="1">IF(F149=0,0,IF(AND('2012-2013'!E148=1,'2012-2013'!G148=0),'Salary and Rating'!F149,1*(E149&amp;F149)))</f>
        <v>0</v>
      </c>
      <c r="J149" s="6">
        <f ca="1">IF(G149=0,0,IF(AND('2013-2014'!E148=1,'2013-2014'!G148=0),'Salary and Rating'!G149,1*(I149&amp;G149)))</f>
        <v>0</v>
      </c>
      <c r="K149" s="6">
        <f>VLOOKUP(H149,'Category Tables'!$A$4:$B$88,2,FALSE)</f>
        <v>0</v>
      </c>
      <c r="L149" s="6">
        <f ca="1">VLOOKUP(I149,'Category Tables'!$A$4:$B$88,2,FALSE)</f>
        <v>0</v>
      </c>
      <c r="M149" s="6">
        <f ca="1">VLOOKUP(J149,'Category Tables'!$A$4:$B$88,2,FALSE)</f>
        <v>0</v>
      </c>
    </row>
    <row r="150" spans="1:13" x14ac:dyDescent="0.25">
      <c r="A150" s="6">
        <v>0</v>
      </c>
      <c r="B150" s="6">
        <v>0</v>
      </c>
      <c r="C150" s="14">
        <v>0</v>
      </c>
      <c r="D150" s="6">
        <v>0</v>
      </c>
      <c r="E150" s="6">
        <v>0</v>
      </c>
      <c r="F150" s="6">
        <f ca="1">IF(AND('2012-2013'!E149=1,'2012-2013'!G149=0),VLOOKUP(RAND(),'Rating Probabilities'!$B$26:$C$29,2,TRUE),IF(E150=1,VLOOKUP(RAND(),'Rating Probabilities'!$B$5:$C$8,2,TRUE),IF(E150=2,VLOOKUP(RAND(),'Rating Probabilities'!$B$12:$C$15,2,TRUE),IF(E150=3,VLOOKUP(RAND(),'Rating Probabilities'!$B$19:$C$22,2,TRUE),IF(E150=4,VLOOKUP(RAND(),'Rating Probabilities'!$B$26:$C$29,2,TRUE),0)))))</f>
        <v>0</v>
      </c>
      <c r="G150" s="6">
        <f ca="1">IF(AND('2013-2014'!E149=1,'2013-2014'!G149=0),VLOOKUP(RAND(),'Rating Probabilities'!$B$26:$C$29,2,TRUE),IF(E150=1,VLOOKUP(RAND(),'Rating Probabilities'!$B$5:$C$8,2,TRUE),IF(E150=2,VLOOKUP(RAND(),'Rating Probabilities'!$B$12:$C$15,2,TRUE),IF(E150=3,VLOOKUP(RAND(),'Rating Probabilities'!$B$19:$C$22,2,TRUE),IF(E150=4,VLOOKUP(RAND(),'Rating Probabilities'!$B$26:$C$29,2,TRUE),0)))))</f>
        <v>0</v>
      </c>
      <c r="H150" s="6">
        <f t="shared" si="3"/>
        <v>0</v>
      </c>
      <c r="I150" s="6">
        <f ca="1">IF(F150=0,0,IF(AND('2012-2013'!E149=1,'2012-2013'!G149=0),'Salary and Rating'!F150,1*(E150&amp;F150)))</f>
        <v>0</v>
      </c>
      <c r="J150" s="6">
        <f ca="1">IF(G150=0,0,IF(AND('2013-2014'!E149=1,'2013-2014'!G149=0),'Salary and Rating'!G150,1*(I150&amp;G150)))</f>
        <v>0</v>
      </c>
      <c r="K150" s="6">
        <f>VLOOKUP(H150,'Category Tables'!$A$4:$B$88,2,FALSE)</f>
        <v>0</v>
      </c>
      <c r="L150" s="6">
        <f ca="1">VLOOKUP(I150,'Category Tables'!$A$4:$B$88,2,FALSE)</f>
        <v>0</v>
      </c>
      <c r="M150" s="6">
        <f ca="1">VLOOKUP(J150,'Category Tables'!$A$4:$B$88,2,FALSE)</f>
        <v>0</v>
      </c>
    </row>
    <row r="151" spans="1:13" x14ac:dyDescent="0.25">
      <c r="A151" s="6">
        <v>0</v>
      </c>
      <c r="B151" s="6">
        <v>0</v>
      </c>
      <c r="C151" s="14">
        <v>0</v>
      </c>
      <c r="D151" s="6">
        <v>0</v>
      </c>
      <c r="E151" s="6">
        <v>0</v>
      </c>
      <c r="F151" s="6">
        <f ca="1">IF(AND('2012-2013'!E150=1,'2012-2013'!G150=0),VLOOKUP(RAND(),'Rating Probabilities'!$B$26:$C$29,2,TRUE),IF(E151=1,VLOOKUP(RAND(),'Rating Probabilities'!$B$5:$C$8,2,TRUE),IF(E151=2,VLOOKUP(RAND(),'Rating Probabilities'!$B$12:$C$15,2,TRUE),IF(E151=3,VLOOKUP(RAND(),'Rating Probabilities'!$B$19:$C$22,2,TRUE),IF(E151=4,VLOOKUP(RAND(),'Rating Probabilities'!$B$26:$C$29,2,TRUE),0)))))</f>
        <v>0</v>
      </c>
      <c r="G151" s="6">
        <f ca="1">IF(AND('2013-2014'!E150=1,'2013-2014'!G150=0),VLOOKUP(RAND(),'Rating Probabilities'!$B$26:$C$29,2,TRUE),IF(E151=1,VLOOKUP(RAND(),'Rating Probabilities'!$B$5:$C$8,2,TRUE),IF(E151=2,VLOOKUP(RAND(),'Rating Probabilities'!$B$12:$C$15,2,TRUE),IF(E151=3,VLOOKUP(RAND(),'Rating Probabilities'!$B$19:$C$22,2,TRUE),IF(E151=4,VLOOKUP(RAND(),'Rating Probabilities'!$B$26:$C$29,2,TRUE),0)))))</f>
        <v>0</v>
      </c>
      <c r="H151" s="6">
        <f t="shared" si="3"/>
        <v>0</v>
      </c>
      <c r="I151" s="6">
        <f ca="1">IF(F151=0,0,IF(AND('2012-2013'!E150=1,'2012-2013'!G150=0),'Salary and Rating'!F151,1*(E151&amp;F151)))</f>
        <v>0</v>
      </c>
      <c r="J151" s="6">
        <f ca="1">IF(G151=0,0,IF(AND('2013-2014'!E150=1,'2013-2014'!G150=0),'Salary and Rating'!G151,1*(I151&amp;G151)))</f>
        <v>0</v>
      </c>
      <c r="K151" s="6">
        <f>VLOOKUP(H151,'Category Tables'!$A$4:$B$88,2,FALSE)</f>
        <v>0</v>
      </c>
      <c r="L151" s="6">
        <f ca="1">VLOOKUP(I151,'Category Tables'!$A$4:$B$88,2,FALSE)</f>
        <v>0</v>
      </c>
      <c r="M151" s="6">
        <f ca="1">VLOOKUP(J151,'Category Tables'!$A$4:$B$88,2,FALSE)</f>
        <v>0</v>
      </c>
    </row>
    <row r="152" spans="1:13" x14ac:dyDescent="0.25">
      <c r="A152" s="6">
        <v>0</v>
      </c>
      <c r="B152" s="6">
        <v>0</v>
      </c>
      <c r="C152" s="14">
        <v>0</v>
      </c>
      <c r="D152" s="6">
        <v>0</v>
      </c>
      <c r="E152" s="6">
        <v>0</v>
      </c>
      <c r="F152" s="6">
        <f ca="1">IF(AND('2012-2013'!E151=1,'2012-2013'!G151=0),VLOOKUP(RAND(),'Rating Probabilities'!$B$26:$C$29,2,TRUE),IF(E152=1,VLOOKUP(RAND(),'Rating Probabilities'!$B$5:$C$8,2,TRUE),IF(E152=2,VLOOKUP(RAND(),'Rating Probabilities'!$B$12:$C$15,2,TRUE),IF(E152=3,VLOOKUP(RAND(),'Rating Probabilities'!$B$19:$C$22,2,TRUE),IF(E152=4,VLOOKUP(RAND(),'Rating Probabilities'!$B$26:$C$29,2,TRUE),0)))))</f>
        <v>0</v>
      </c>
      <c r="G152" s="6">
        <f ca="1">IF(AND('2013-2014'!E151=1,'2013-2014'!G151=0),VLOOKUP(RAND(),'Rating Probabilities'!$B$26:$C$29,2,TRUE),IF(E152=1,VLOOKUP(RAND(),'Rating Probabilities'!$B$5:$C$8,2,TRUE),IF(E152=2,VLOOKUP(RAND(),'Rating Probabilities'!$B$12:$C$15,2,TRUE),IF(E152=3,VLOOKUP(RAND(),'Rating Probabilities'!$B$19:$C$22,2,TRUE),IF(E152=4,VLOOKUP(RAND(),'Rating Probabilities'!$B$26:$C$29,2,TRUE),0)))))</f>
        <v>0</v>
      </c>
      <c r="H152" s="6">
        <f t="shared" si="3"/>
        <v>0</v>
      </c>
      <c r="I152" s="6">
        <f ca="1">IF(F152=0,0,IF(AND('2012-2013'!E151=1,'2012-2013'!G151=0),'Salary and Rating'!F152,1*(E152&amp;F152)))</f>
        <v>0</v>
      </c>
      <c r="J152" s="6">
        <f ca="1">IF(G152=0,0,IF(AND('2013-2014'!E151=1,'2013-2014'!G151=0),'Salary and Rating'!G152,1*(I152&amp;G152)))</f>
        <v>0</v>
      </c>
      <c r="K152" s="6">
        <f>VLOOKUP(H152,'Category Tables'!$A$4:$B$88,2,FALSE)</f>
        <v>0</v>
      </c>
      <c r="L152" s="6">
        <f ca="1">VLOOKUP(I152,'Category Tables'!$A$4:$B$88,2,FALSE)</f>
        <v>0</v>
      </c>
      <c r="M152" s="6">
        <f ca="1">VLOOKUP(J152,'Category Tables'!$A$4:$B$88,2,FALSE)</f>
        <v>0</v>
      </c>
    </row>
    <row r="153" spans="1:13" x14ac:dyDescent="0.25">
      <c r="A153" s="6">
        <v>0</v>
      </c>
      <c r="B153" s="6">
        <v>0</v>
      </c>
      <c r="C153" s="14">
        <v>0</v>
      </c>
      <c r="D153" s="6">
        <v>0</v>
      </c>
      <c r="E153" s="6">
        <v>0</v>
      </c>
      <c r="F153" s="6">
        <f ca="1">IF(AND('2012-2013'!E152=1,'2012-2013'!G152=0),VLOOKUP(RAND(),'Rating Probabilities'!$B$26:$C$29,2,TRUE),IF(E153=1,VLOOKUP(RAND(),'Rating Probabilities'!$B$5:$C$8,2,TRUE),IF(E153=2,VLOOKUP(RAND(),'Rating Probabilities'!$B$12:$C$15,2,TRUE),IF(E153=3,VLOOKUP(RAND(),'Rating Probabilities'!$B$19:$C$22,2,TRUE),IF(E153=4,VLOOKUP(RAND(),'Rating Probabilities'!$B$26:$C$29,2,TRUE),0)))))</f>
        <v>0</v>
      </c>
      <c r="G153" s="6">
        <f ca="1">IF(AND('2013-2014'!E152=1,'2013-2014'!G152=0),VLOOKUP(RAND(),'Rating Probabilities'!$B$26:$C$29,2,TRUE),IF(E153=1,VLOOKUP(RAND(),'Rating Probabilities'!$B$5:$C$8,2,TRUE),IF(E153=2,VLOOKUP(RAND(),'Rating Probabilities'!$B$12:$C$15,2,TRUE),IF(E153=3,VLOOKUP(RAND(),'Rating Probabilities'!$B$19:$C$22,2,TRUE),IF(E153=4,VLOOKUP(RAND(),'Rating Probabilities'!$B$26:$C$29,2,TRUE),0)))))</f>
        <v>0</v>
      </c>
      <c r="H153" s="6">
        <f t="shared" ref="H153:H216" si="4">E153</f>
        <v>0</v>
      </c>
      <c r="I153" s="6">
        <f ca="1">IF(F153=0,0,IF(AND('2012-2013'!E152=1,'2012-2013'!G152=0),'Salary and Rating'!F153,1*(E153&amp;F153)))</f>
        <v>0</v>
      </c>
      <c r="J153" s="6">
        <f ca="1">IF(G153=0,0,IF(AND('2013-2014'!E152=1,'2013-2014'!G152=0),'Salary and Rating'!G153,1*(I153&amp;G153)))</f>
        <v>0</v>
      </c>
      <c r="K153" s="6">
        <f>VLOOKUP(H153,'Category Tables'!$A$4:$B$88,2,FALSE)</f>
        <v>0</v>
      </c>
      <c r="L153" s="6">
        <f ca="1">VLOOKUP(I153,'Category Tables'!$A$4:$B$88,2,FALSE)</f>
        <v>0</v>
      </c>
      <c r="M153" s="6">
        <f ca="1">VLOOKUP(J153,'Category Tables'!$A$4:$B$88,2,FALSE)</f>
        <v>0</v>
      </c>
    </row>
    <row r="154" spans="1:13" x14ac:dyDescent="0.25">
      <c r="A154" s="6">
        <v>0</v>
      </c>
      <c r="B154" s="6">
        <v>0</v>
      </c>
      <c r="C154" s="14">
        <v>0</v>
      </c>
      <c r="D154" s="6">
        <v>0</v>
      </c>
      <c r="E154" s="6">
        <v>0</v>
      </c>
      <c r="F154" s="6">
        <f ca="1">IF(AND('2012-2013'!E153=1,'2012-2013'!G153=0),VLOOKUP(RAND(),'Rating Probabilities'!$B$26:$C$29,2,TRUE),IF(E154=1,VLOOKUP(RAND(),'Rating Probabilities'!$B$5:$C$8,2,TRUE),IF(E154=2,VLOOKUP(RAND(),'Rating Probabilities'!$B$12:$C$15,2,TRUE),IF(E154=3,VLOOKUP(RAND(),'Rating Probabilities'!$B$19:$C$22,2,TRUE),IF(E154=4,VLOOKUP(RAND(),'Rating Probabilities'!$B$26:$C$29,2,TRUE),0)))))</f>
        <v>0</v>
      </c>
      <c r="G154" s="6">
        <f ca="1">IF(AND('2013-2014'!E153=1,'2013-2014'!G153=0),VLOOKUP(RAND(),'Rating Probabilities'!$B$26:$C$29,2,TRUE),IF(E154=1,VLOOKUP(RAND(),'Rating Probabilities'!$B$5:$C$8,2,TRUE),IF(E154=2,VLOOKUP(RAND(),'Rating Probabilities'!$B$12:$C$15,2,TRUE),IF(E154=3,VLOOKUP(RAND(),'Rating Probabilities'!$B$19:$C$22,2,TRUE),IF(E154=4,VLOOKUP(RAND(),'Rating Probabilities'!$B$26:$C$29,2,TRUE),0)))))</f>
        <v>0</v>
      </c>
      <c r="H154" s="6">
        <f t="shared" si="4"/>
        <v>0</v>
      </c>
      <c r="I154" s="6">
        <f ca="1">IF(F154=0,0,IF(AND('2012-2013'!E153=1,'2012-2013'!G153=0),'Salary and Rating'!F154,1*(E154&amp;F154)))</f>
        <v>0</v>
      </c>
      <c r="J154" s="6">
        <f ca="1">IF(G154=0,0,IF(AND('2013-2014'!E153=1,'2013-2014'!G153=0),'Salary and Rating'!G154,1*(I154&amp;G154)))</f>
        <v>0</v>
      </c>
      <c r="K154" s="6">
        <f>VLOOKUP(H154,'Category Tables'!$A$4:$B$88,2,FALSE)</f>
        <v>0</v>
      </c>
      <c r="L154" s="6">
        <f ca="1">VLOOKUP(I154,'Category Tables'!$A$4:$B$88,2,FALSE)</f>
        <v>0</v>
      </c>
      <c r="M154" s="6">
        <f ca="1">VLOOKUP(J154,'Category Tables'!$A$4:$B$88,2,FALSE)</f>
        <v>0</v>
      </c>
    </row>
    <row r="155" spans="1:13" x14ac:dyDescent="0.25">
      <c r="A155" s="6">
        <v>0</v>
      </c>
      <c r="B155" s="6">
        <v>0</v>
      </c>
      <c r="C155" s="14">
        <v>0</v>
      </c>
      <c r="D155" s="6">
        <v>0</v>
      </c>
      <c r="E155" s="6">
        <v>0</v>
      </c>
      <c r="F155" s="6">
        <f ca="1">IF(AND('2012-2013'!E154=1,'2012-2013'!G154=0),VLOOKUP(RAND(),'Rating Probabilities'!$B$26:$C$29,2,TRUE),IF(E155=1,VLOOKUP(RAND(),'Rating Probabilities'!$B$5:$C$8,2,TRUE),IF(E155=2,VLOOKUP(RAND(),'Rating Probabilities'!$B$12:$C$15,2,TRUE),IF(E155=3,VLOOKUP(RAND(),'Rating Probabilities'!$B$19:$C$22,2,TRUE),IF(E155=4,VLOOKUP(RAND(),'Rating Probabilities'!$B$26:$C$29,2,TRUE),0)))))</f>
        <v>0</v>
      </c>
      <c r="G155" s="6">
        <f ca="1">IF(AND('2013-2014'!E154=1,'2013-2014'!G154=0),VLOOKUP(RAND(),'Rating Probabilities'!$B$26:$C$29,2,TRUE),IF(E155=1,VLOOKUP(RAND(),'Rating Probabilities'!$B$5:$C$8,2,TRUE),IF(E155=2,VLOOKUP(RAND(),'Rating Probabilities'!$B$12:$C$15,2,TRUE),IF(E155=3,VLOOKUP(RAND(),'Rating Probabilities'!$B$19:$C$22,2,TRUE),IF(E155=4,VLOOKUP(RAND(),'Rating Probabilities'!$B$26:$C$29,2,TRUE),0)))))</f>
        <v>0</v>
      </c>
      <c r="H155" s="6">
        <f t="shared" si="4"/>
        <v>0</v>
      </c>
      <c r="I155" s="6">
        <f ca="1">IF(F155=0,0,IF(AND('2012-2013'!E154=1,'2012-2013'!G154=0),'Salary and Rating'!F155,1*(E155&amp;F155)))</f>
        <v>0</v>
      </c>
      <c r="J155" s="6">
        <f ca="1">IF(G155=0,0,IF(AND('2013-2014'!E154=1,'2013-2014'!G154=0),'Salary and Rating'!G155,1*(I155&amp;G155)))</f>
        <v>0</v>
      </c>
      <c r="K155" s="6">
        <f>VLOOKUP(H155,'Category Tables'!$A$4:$B$88,2,FALSE)</f>
        <v>0</v>
      </c>
      <c r="L155" s="6">
        <f ca="1">VLOOKUP(I155,'Category Tables'!$A$4:$B$88,2,FALSE)</f>
        <v>0</v>
      </c>
      <c r="M155" s="6">
        <f ca="1">VLOOKUP(J155,'Category Tables'!$A$4:$B$88,2,FALSE)</f>
        <v>0</v>
      </c>
    </row>
    <row r="156" spans="1:13" x14ac:dyDescent="0.25">
      <c r="A156" s="6">
        <v>0</v>
      </c>
      <c r="B156" s="6">
        <v>0</v>
      </c>
      <c r="C156" s="14">
        <v>0</v>
      </c>
      <c r="D156" s="6">
        <v>0</v>
      </c>
      <c r="E156" s="6">
        <v>0</v>
      </c>
      <c r="F156" s="6">
        <f ca="1">IF(AND('2012-2013'!E155=1,'2012-2013'!G155=0),VLOOKUP(RAND(),'Rating Probabilities'!$B$26:$C$29,2,TRUE),IF(E156=1,VLOOKUP(RAND(),'Rating Probabilities'!$B$5:$C$8,2,TRUE),IF(E156=2,VLOOKUP(RAND(),'Rating Probabilities'!$B$12:$C$15,2,TRUE),IF(E156=3,VLOOKUP(RAND(),'Rating Probabilities'!$B$19:$C$22,2,TRUE),IF(E156=4,VLOOKUP(RAND(),'Rating Probabilities'!$B$26:$C$29,2,TRUE),0)))))</f>
        <v>0</v>
      </c>
      <c r="G156" s="6">
        <f ca="1">IF(AND('2013-2014'!E155=1,'2013-2014'!G155=0),VLOOKUP(RAND(),'Rating Probabilities'!$B$26:$C$29,2,TRUE),IF(E156=1,VLOOKUP(RAND(),'Rating Probabilities'!$B$5:$C$8,2,TRUE),IF(E156=2,VLOOKUP(RAND(),'Rating Probabilities'!$B$12:$C$15,2,TRUE),IF(E156=3,VLOOKUP(RAND(),'Rating Probabilities'!$B$19:$C$22,2,TRUE),IF(E156=4,VLOOKUP(RAND(),'Rating Probabilities'!$B$26:$C$29,2,TRUE),0)))))</f>
        <v>0</v>
      </c>
      <c r="H156" s="6">
        <f t="shared" si="4"/>
        <v>0</v>
      </c>
      <c r="I156" s="6">
        <f ca="1">IF(F156=0,0,IF(AND('2012-2013'!E155=1,'2012-2013'!G155=0),'Salary and Rating'!F156,1*(E156&amp;F156)))</f>
        <v>0</v>
      </c>
      <c r="J156" s="6">
        <f ca="1">IF(G156=0,0,IF(AND('2013-2014'!E155=1,'2013-2014'!G155=0),'Salary and Rating'!G156,1*(I156&amp;G156)))</f>
        <v>0</v>
      </c>
      <c r="K156" s="6">
        <f>VLOOKUP(H156,'Category Tables'!$A$4:$B$88,2,FALSE)</f>
        <v>0</v>
      </c>
      <c r="L156" s="6">
        <f ca="1">VLOOKUP(I156,'Category Tables'!$A$4:$B$88,2,FALSE)</f>
        <v>0</v>
      </c>
      <c r="M156" s="6">
        <f ca="1">VLOOKUP(J156,'Category Tables'!$A$4:$B$88,2,FALSE)</f>
        <v>0</v>
      </c>
    </row>
    <row r="157" spans="1:13" x14ac:dyDescent="0.25">
      <c r="A157" s="6">
        <v>0</v>
      </c>
      <c r="B157" s="6">
        <v>0</v>
      </c>
      <c r="C157" s="14">
        <v>0</v>
      </c>
      <c r="D157" s="6">
        <v>0</v>
      </c>
      <c r="E157" s="6">
        <v>0</v>
      </c>
      <c r="F157" s="6">
        <f ca="1">IF(AND('2012-2013'!E156=1,'2012-2013'!G156=0),VLOOKUP(RAND(),'Rating Probabilities'!$B$26:$C$29,2,TRUE),IF(E157=1,VLOOKUP(RAND(),'Rating Probabilities'!$B$5:$C$8,2,TRUE),IF(E157=2,VLOOKUP(RAND(),'Rating Probabilities'!$B$12:$C$15,2,TRUE),IF(E157=3,VLOOKUP(RAND(),'Rating Probabilities'!$B$19:$C$22,2,TRUE),IF(E157=4,VLOOKUP(RAND(),'Rating Probabilities'!$B$26:$C$29,2,TRUE),0)))))</f>
        <v>0</v>
      </c>
      <c r="G157" s="6">
        <f ca="1">IF(AND('2013-2014'!E156=1,'2013-2014'!G156=0),VLOOKUP(RAND(),'Rating Probabilities'!$B$26:$C$29,2,TRUE),IF(E157=1,VLOOKUP(RAND(),'Rating Probabilities'!$B$5:$C$8,2,TRUE),IF(E157=2,VLOOKUP(RAND(),'Rating Probabilities'!$B$12:$C$15,2,TRUE),IF(E157=3,VLOOKUP(RAND(),'Rating Probabilities'!$B$19:$C$22,2,TRUE),IF(E157=4,VLOOKUP(RAND(),'Rating Probabilities'!$B$26:$C$29,2,TRUE),0)))))</f>
        <v>0</v>
      </c>
      <c r="H157" s="6">
        <f t="shared" si="4"/>
        <v>0</v>
      </c>
      <c r="I157" s="6">
        <f ca="1">IF(F157=0,0,IF(AND('2012-2013'!E156=1,'2012-2013'!G156=0),'Salary and Rating'!F157,1*(E157&amp;F157)))</f>
        <v>0</v>
      </c>
      <c r="J157" s="6">
        <f ca="1">IF(G157=0,0,IF(AND('2013-2014'!E156=1,'2013-2014'!G156=0),'Salary and Rating'!G157,1*(I157&amp;G157)))</f>
        <v>0</v>
      </c>
      <c r="K157" s="6">
        <f>VLOOKUP(H157,'Category Tables'!$A$4:$B$88,2,FALSE)</f>
        <v>0</v>
      </c>
      <c r="L157" s="6">
        <f ca="1">VLOOKUP(I157,'Category Tables'!$A$4:$B$88,2,FALSE)</f>
        <v>0</v>
      </c>
      <c r="M157" s="6">
        <f ca="1">VLOOKUP(J157,'Category Tables'!$A$4:$B$88,2,FALSE)</f>
        <v>0</v>
      </c>
    </row>
    <row r="158" spans="1:13" x14ac:dyDescent="0.25">
      <c r="A158" s="6">
        <v>0</v>
      </c>
      <c r="B158" s="6">
        <v>0</v>
      </c>
      <c r="C158" s="14">
        <v>0</v>
      </c>
      <c r="D158" s="6">
        <v>0</v>
      </c>
      <c r="E158" s="6">
        <v>0</v>
      </c>
      <c r="F158" s="6">
        <f ca="1">IF(AND('2012-2013'!E157=1,'2012-2013'!G157=0),VLOOKUP(RAND(),'Rating Probabilities'!$B$26:$C$29,2,TRUE),IF(E158=1,VLOOKUP(RAND(),'Rating Probabilities'!$B$5:$C$8,2,TRUE),IF(E158=2,VLOOKUP(RAND(),'Rating Probabilities'!$B$12:$C$15,2,TRUE),IF(E158=3,VLOOKUP(RAND(),'Rating Probabilities'!$B$19:$C$22,2,TRUE),IF(E158=4,VLOOKUP(RAND(),'Rating Probabilities'!$B$26:$C$29,2,TRUE),0)))))</f>
        <v>0</v>
      </c>
      <c r="G158" s="6">
        <f ca="1">IF(AND('2013-2014'!E157=1,'2013-2014'!G157=0),VLOOKUP(RAND(),'Rating Probabilities'!$B$26:$C$29,2,TRUE),IF(E158=1,VLOOKUP(RAND(),'Rating Probabilities'!$B$5:$C$8,2,TRUE),IF(E158=2,VLOOKUP(RAND(),'Rating Probabilities'!$B$12:$C$15,2,TRUE),IF(E158=3,VLOOKUP(RAND(),'Rating Probabilities'!$B$19:$C$22,2,TRUE),IF(E158=4,VLOOKUP(RAND(),'Rating Probabilities'!$B$26:$C$29,2,TRUE),0)))))</f>
        <v>0</v>
      </c>
      <c r="H158" s="6">
        <f t="shared" si="4"/>
        <v>0</v>
      </c>
      <c r="I158" s="6">
        <f ca="1">IF(F158=0,0,IF(AND('2012-2013'!E157=1,'2012-2013'!G157=0),'Salary and Rating'!F158,1*(E158&amp;F158)))</f>
        <v>0</v>
      </c>
      <c r="J158" s="6">
        <f ca="1">IF(G158=0,0,IF(AND('2013-2014'!E157=1,'2013-2014'!G157=0),'Salary and Rating'!G158,1*(I158&amp;G158)))</f>
        <v>0</v>
      </c>
      <c r="K158" s="6">
        <f>VLOOKUP(H158,'Category Tables'!$A$4:$B$88,2,FALSE)</f>
        <v>0</v>
      </c>
      <c r="L158" s="6">
        <f ca="1">VLOOKUP(I158,'Category Tables'!$A$4:$B$88,2,FALSE)</f>
        <v>0</v>
      </c>
      <c r="M158" s="6">
        <f ca="1">VLOOKUP(J158,'Category Tables'!$A$4:$B$88,2,FALSE)</f>
        <v>0</v>
      </c>
    </row>
    <row r="159" spans="1:13" x14ac:dyDescent="0.25">
      <c r="A159" s="6">
        <v>0</v>
      </c>
      <c r="B159" s="6">
        <v>0</v>
      </c>
      <c r="C159" s="14">
        <v>0</v>
      </c>
      <c r="D159" s="6">
        <v>0</v>
      </c>
      <c r="E159" s="6">
        <v>0</v>
      </c>
      <c r="F159" s="6">
        <f ca="1">IF(AND('2012-2013'!E158=1,'2012-2013'!G158=0),VLOOKUP(RAND(),'Rating Probabilities'!$B$26:$C$29,2,TRUE),IF(E159=1,VLOOKUP(RAND(),'Rating Probabilities'!$B$5:$C$8,2,TRUE),IF(E159=2,VLOOKUP(RAND(),'Rating Probabilities'!$B$12:$C$15,2,TRUE),IF(E159=3,VLOOKUP(RAND(),'Rating Probabilities'!$B$19:$C$22,2,TRUE),IF(E159=4,VLOOKUP(RAND(),'Rating Probabilities'!$B$26:$C$29,2,TRUE),0)))))</f>
        <v>0</v>
      </c>
      <c r="G159" s="6">
        <f ca="1">IF(AND('2013-2014'!E158=1,'2013-2014'!G158=0),VLOOKUP(RAND(),'Rating Probabilities'!$B$26:$C$29,2,TRUE),IF(E159=1,VLOOKUP(RAND(),'Rating Probabilities'!$B$5:$C$8,2,TRUE),IF(E159=2,VLOOKUP(RAND(),'Rating Probabilities'!$B$12:$C$15,2,TRUE),IF(E159=3,VLOOKUP(RAND(),'Rating Probabilities'!$B$19:$C$22,2,TRUE),IF(E159=4,VLOOKUP(RAND(),'Rating Probabilities'!$B$26:$C$29,2,TRUE),0)))))</f>
        <v>0</v>
      </c>
      <c r="H159" s="6">
        <f t="shared" si="4"/>
        <v>0</v>
      </c>
      <c r="I159" s="6">
        <f ca="1">IF(F159=0,0,IF(AND('2012-2013'!E158=1,'2012-2013'!G158=0),'Salary and Rating'!F159,1*(E159&amp;F159)))</f>
        <v>0</v>
      </c>
      <c r="J159" s="6">
        <f ca="1">IF(G159=0,0,IF(AND('2013-2014'!E158=1,'2013-2014'!G158=0),'Salary and Rating'!G159,1*(I159&amp;G159)))</f>
        <v>0</v>
      </c>
      <c r="K159" s="6">
        <f>VLOOKUP(H159,'Category Tables'!$A$4:$B$88,2,FALSE)</f>
        <v>0</v>
      </c>
      <c r="L159" s="6">
        <f ca="1">VLOOKUP(I159,'Category Tables'!$A$4:$B$88,2,FALSE)</f>
        <v>0</v>
      </c>
      <c r="M159" s="6">
        <f ca="1">VLOOKUP(J159,'Category Tables'!$A$4:$B$88,2,FALSE)</f>
        <v>0</v>
      </c>
    </row>
    <row r="160" spans="1:13" x14ac:dyDescent="0.25">
      <c r="A160" s="6">
        <v>0</v>
      </c>
      <c r="B160" s="6">
        <v>0</v>
      </c>
      <c r="C160" s="14">
        <v>0</v>
      </c>
      <c r="D160" s="6">
        <v>0</v>
      </c>
      <c r="E160" s="6">
        <v>0</v>
      </c>
      <c r="F160" s="6">
        <f ca="1">IF(AND('2012-2013'!E159=1,'2012-2013'!G159=0),VLOOKUP(RAND(),'Rating Probabilities'!$B$26:$C$29,2,TRUE),IF(E160=1,VLOOKUP(RAND(),'Rating Probabilities'!$B$5:$C$8,2,TRUE),IF(E160=2,VLOOKUP(RAND(),'Rating Probabilities'!$B$12:$C$15,2,TRUE),IF(E160=3,VLOOKUP(RAND(),'Rating Probabilities'!$B$19:$C$22,2,TRUE),IF(E160=4,VLOOKUP(RAND(),'Rating Probabilities'!$B$26:$C$29,2,TRUE),0)))))</f>
        <v>0</v>
      </c>
      <c r="G160" s="6">
        <f ca="1">IF(AND('2013-2014'!E159=1,'2013-2014'!G159=0),VLOOKUP(RAND(),'Rating Probabilities'!$B$26:$C$29,2,TRUE),IF(E160=1,VLOOKUP(RAND(),'Rating Probabilities'!$B$5:$C$8,2,TRUE),IF(E160=2,VLOOKUP(RAND(),'Rating Probabilities'!$B$12:$C$15,2,TRUE),IF(E160=3,VLOOKUP(RAND(),'Rating Probabilities'!$B$19:$C$22,2,TRUE),IF(E160=4,VLOOKUP(RAND(),'Rating Probabilities'!$B$26:$C$29,2,TRUE),0)))))</f>
        <v>0</v>
      </c>
      <c r="H160" s="6">
        <f t="shared" si="4"/>
        <v>0</v>
      </c>
      <c r="I160" s="6">
        <f ca="1">IF(F160=0,0,IF(AND('2012-2013'!E159=1,'2012-2013'!G159=0),'Salary and Rating'!F160,1*(E160&amp;F160)))</f>
        <v>0</v>
      </c>
      <c r="J160" s="6">
        <f ca="1">IF(G160=0,0,IF(AND('2013-2014'!E159=1,'2013-2014'!G159=0),'Salary and Rating'!G160,1*(I160&amp;G160)))</f>
        <v>0</v>
      </c>
      <c r="K160" s="6">
        <f>VLOOKUP(H160,'Category Tables'!$A$4:$B$88,2,FALSE)</f>
        <v>0</v>
      </c>
      <c r="L160" s="6">
        <f ca="1">VLOOKUP(I160,'Category Tables'!$A$4:$B$88,2,FALSE)</f>
        <v>0</v>
      </c>
      <c r="M160" s="6">
        <f ca="1">VLOOKUP(J160,'Category Tables'!$A$4:$B$88,2,FALSE)</f>
        <v>0</v>
      </c>
    </row>
    <row r="161" spans="1:13" x14ac:dyDescent="0.25">
      <c r="A161" s="6">
        <v>0</v>
      </c>
      <c r="B161" s="6">
        <v>0</v>
      </c>
      <c r="C161" s="14">
        <v>0</v>
      </c>
      <c r="D161" s="6">
        <v>0</v>
      </c>
      <c r="E161" s="6">
        <v>0</v>
      </c>
      <c r="F161" s="6">
        <f ca="1">IF(AND('2012-2013'!E160=1,'2012-2013'!G160=0),VLOOKUP(RAND(),'Rating Probabilities'!$B$26:$C$29,2,TRUE),IF(E161=1,VLOOKUP(RAND(),'Rating Probabilities'!$B$5:$C$8,2,TRUE),IF(E161=2,VLOOKUP(RAND(),'Rating Probabilities'!$B$12:$C$15,2,TRUE),IF(E161=3,VLOOKUP(RAND(),'Rating Probabilities'!$B$19:$C$22,2,TRUE),IF(E161=4,VLOOKUP(RAND(),'Rating Probabilities'!$B$26:$C$29,2,TRUE),0)))))</f>
        <v>0</v>
      </c>
      <c r="G161" s="6">
        <f ca="1">IF(AND('2013-2014'!E160=1,'2013-2014'!G160=0),VLOOKUP(RAND(),'Rating Probabilities'!$B$26:$C$29,2,TRUE),IF(E161=1,VLOOKUP(RAND(),'Rating Probabilities'!$B$5:$C$8,2,TRUE),IF(E161=2,VLOOKUP(RAND(),'Rating Probabilities'!$B$12:$C$15,2,TRUE),IF(E161=3,VLOOKUP(RAND(),'Rating Probabilities'!$B$19:$C$22,2,TRUE),IF(E161=4,VLOOKUP(RAND(),'Rating Probabilities'!$B$26:$C$29,2,TRUE),0)))))</f>
        <v>0</v>
      </c>
      <c r="H161" s="6">
        <f t="shared" si="4"/>
        <v>0</v>
      </c>
      <c r="I161" s="6">
        <f ca="1">IF(F161=0,0,IF(AND('2012-2013'!E160=1,'2012-2013'!G160=0),'Salary and Rating'!F161,1*(E161&amp;F161)))</f>
        <v>0</v>
      </c>
      <c r="J161" s="6">
        <f ca="1">IF(G161=0,0,IF(AND('2013-2014'!E160=1,'2013-2014'!G160=0),'Salary and Rating'!G161,1*(I161&amp;G161)))</f>
        <v>0</v>
      </c>
      <c r="K161" s="6">
        <f>VLOOKUP(H161,'Category Tables'!$A$4:$B$88,2,FALSE)</f>
        <v>0</v>
      </c>
      <c r="L161" s="6">
        <f ca="1">VLOOKUP(I161,'Category Tables'!$A$4:$B$88,2,FALSE)</f>
        <v>0</v>
      </c>
      <c r="M161" s="6">
        <f ca="1">VLOOKUP(J161,'Category Tables'!$A$4:$B$88,2,FALSE)</f>
        <v>0</v>
      </c>
    </row>
    <row r="162" spans="1:13" x14ac:dyDescent="0.25">
      <c r="A162" s="6">
        <v>0</v>
      </c>
      <c r="B162" s="6">
        <v>0</v>
      </c>
      <c r="C162" s="14">
        <v>0</v>
      </c>
      <c r="D162" s="6">
        <v>0</v>
      </c>
      <c r="E162" s="6">
        <v>0</v>
      </c>
      <c r="F162" s="6">
        <f ca="1">IF(AND('2012-2013'!E161=1,'2012-2013'!G161=0),VLOOKUP(RAND(),'Rating Probabilities'!$B$26:$C$29,2,TRUE),IF(E162=1,VLOOKUP(RAND(),'Rating Probabilities'!$B$5:$C$8,2,TRUE),IF(E162=2,VLOOKUP(RAND(),'Rating Probabilities'!$B$12:$C$15,2,TRUE),IF(E162=3,VLOOKUP(RAND(),'Rating Probabilities'!$B$19:$C$22,2,TRUE),IF(E162=4,VLOOKUP(RAND(),'Rating Probabilities'!$B$26:$C$29,2,TRUE),0)))))</f>
        <v>0</v>
      </c>
      <c r="G162" s="6">
        <f ca="1">IF(AND('2013-2014'!E161=1,'2013-2014'!G161=0),VLOOKUP(RAND(),'Rating Probabilities'!$B$26:$C$29,2,TRUE),IF(E162=1,VLOOKUP(RAND(),'Rating Probabilities'!$B$5:$C$8,2,TRUE),IF(E162=2,VLOOKUP(RAND(),'Rating Probabilities'!$B$12:$C$15,2,TRUE),IF(E162=3,VLOOKUP(RAND(),'Rating Probabilities'!$B$19:$C$22,2,TRUE),IF(E162=4,VLOOKUP(RAND(),'Rating Probabilities'!$B$26:$C$29,2,TRUE),0)))))</f>
        <v>0</v>
      </c>
      <c r="H162" s="6">
        <f t="shared" si="4"/>
        <v>0</v>
      </c>
      <c r="I162" s="6">
        <f ca="1">IF(F162=0,0,IF(AND('2012-2013'!E161=1,'2012-2013'!G161=0),'Salary and Rating'!F162,1*(E162&amp;F162)))</f>
        <v>0</v>
      </c>
      <c r="J162" s="6">
        <f ca="1">IF(G162=0,0,IF(AND('2013-2014'!E161=1,'2013-2014'!G161=0),'Salary and Rating'!G162,1*(I162&amp;G162)))</f>
        <v>0</v>
      </c>
      <c r="K162" s="6">
        <f>VLOOKUP(H162,'Category Tables'!$A$4:$B$88,2,FALSE)</f>
        <v>0</v>
      </c>
      <c r="L162" s="6">
        <f ca="1">VLOOKUP(I162,'Category Tables'!$A$4:$B$88,2,FALSE)</f>
        <v>0</v>
      </c>
      <c r="M162" s="6">
        <f ca="1">VLOOKUP(J162,'Category Tables'!$A$4:$B$88,2,FALSE)</f>
        <v>0</v>
      </c>
    </row>
    <row r="163" spans="1:13" x14ac:dyDescent="0.25">
      <c r="A163" s="6">
        <v>0</v>
      </c>
      <c r="B163" s="6">
        <v>0</v>
      </c>
      <c r="C163" s="14">
        <v>0</v>
      </c>
      <c r="D163" s="6">
        <v>0</v>
      </c>
      <c r="E163" s="6">
        <v>0</v>
      </c>
      <c r="F163" s="6">
        <f ca="1">IF(AND('2012-2013'!E162=1,'2012-2013'!G162=0),VLOOKUP(RAND(),'Rating Probabilities'!$B$26:$C$29,2,TRUE),IF(E163=1,VLOOKUP(RAND(),'Rating Probabilities'!$B$5:$C$8,2,TRUE),IF(E163=2,VLOOKUP(RAND(),'Rating Probabilities'!$B$12:$C$15,2,TRUE),IF(E163=3,VLOOKUP(RAND(),'Rating Probabilities'!$B$19:$C$22,2,TRUE),IF(E163=4,VLOOKUP(RAND(),'Rating Probabilities'!$B$26:$C$29,2,TRUE),0)))))</f>
        <v>0</v>
      </c>
      <c r="G163" s="6">
        <f ca="1">IF(AND('2013-2014'!E162=1,'2013-2014'!G162=0),VLOOKUP(RAND(),'Rating Probabilities'!$B$26:$C$29,2,TRUE),IF(E163=1,VLOOKUP(RAND(),'Rating Probabilities'!$B$5:$C$8,2,TRUE),IF(E163=2,VLOOKUP(RAND(),'Rating Probabilities'!$B$12:$C$15,2,TRUE),IF(E163=3,VLOOKUP(RAND(),'Rating Probabilities'!$B$19:$C$22,2,TRUE),IF(E163=4,VLOOKUP(RAND(),'Rating Probabilities'!$B$26:$C$29,2,TRUE),0)))))</f>
        <v>0</v>
      </c>
      <c r="H163" s="6">
        <f t="shared" si="4"/>
        <v>0</v>
      </c>
      <c r="I163" s="6">
        <f ca="1">IF(F163=0,0,IF(AND('2012-2013'!E162=1,'2012-2013'!G162=0),'Salary and Rating'!F163,1*(E163&amp;F163)))</f>
        <v>0</v>
      </c>
      <c r="J163" s="6">
        <f ca="1">IF(G163=0,0,IF(AND('2013-2014'!E162=1,'2013-2014'!G162=0),'Salary and Rating'!G163,1*(I163&amp;G163)))</f>
        <v>0</v>
      </c>
      <c r="K163" s="6">
        <f>VLOOKUP(H163,'Category Tables'!$A$4:$B$88,2,FALSE)</f>
        <v>0</v>
      </c>
      <c r="L163" s="6">
        <f ca="1">VLOOKUP(I163,'Category Tables'!$A$4:$B$88,2,FALSE)</f>
        <v>0</v>
      </c>
      <c r="M163" s="6">
        <f ca="1">VLOOKUP(J163,'Category Tables'!$A$4:$B$88,2,FALSE)</f>
        <v>0</v>
      </c>
    </row>
    <row r="164" spans="1:13" x14ac:dyDescent="0.25">
      <c r="A164" s="6">
        <v>0</v>
      </c>
      <c r="B164" s="6">
        <v>0</v>
      </c>
      <c r="C164" s="14">
        <v>0</v>
      </c>
      <c r="D164" s="6">
        <v>0</v>
      </c>
      <c r="E164" s="6">
        <v>0</v>
      </c>
      <c r="F164" s="6">
        <f ca="1">IF(AND('2012-2013'!E163=1,'2012-2013'!G163=0),VLOOKUP(RAND(),'Rating Probabilities'!$B$26:$C$29,2,TRUE),IF(E164=1,VLOOKUP(RAND(),'Rating Probabilities'!$B$5:$C$8,2,TRUE),IF(E164=2,VLOOKUP(RAND(),'Rating Probabilities'!$B$12:$C$15,2,TRUE),IF(E164=3,VLOOKUP(RAND(),'Rating Probabilities'!$B$19:$C$22,2,TRUE),IF(E164=4,VLOOKUP(RAND(),'Rating Probabilities'!$B$26:$C$29,2,TRUE),0)))))</f>
        <v>0</v>
      </c>
      <c r="G164" s="6">
        <f ca="1">IF(AND('2013-2014'!E163=1,'2013-2014'!G163=0),VLOOKUP(RAND(),'Rating Probabilities'!$B$26:$C$29,2,TRUE),IF(E164=1,VLOOKUP(RAND(),'Rating Probabilities'!$B$5:$C$8,2,TRUE),IF(E164=2,VLOOKUP(RAND(),'Rating Probabilities'!$B$12:$C$15,2,TRUE),IF(E164=3,VLOOKUP(RAND(),'Rating Probabilities'!$B$19:$C$22,2,TRUE),IF(E164=4,VLOOKUP(RAND(),'Rating Probabilities'!$B$26:$C$29,2,TRUE),0)))))</f>
        <v>0</v>
      </c>
      <c r="H164" s="6">
        <f t="shared" si="4"/>
        <v>0</v>
      </c>
      <c r="I164" s="6">
        <f ca="1">IF(F164=0,0,IF(AND('2012-2013'!E163=1,'2012-2013'!G163=0),'Salary and Rating'!F164,1*(E164&amp;F164)))</f>
        <v>0</v>
      </c>
      <c r="J164" s="6">
        <f ca="1">IF(G164=0,0,IF(AND('2013-2014'!E163=1,'2013-2014'!G163=0),'Salary and Rating'!G164,1*(I164&amp;G164)))</f>
        <v>0</v>
      </c>
      <c r="K164" s="6">
        <f>VLOOKUP(H164,'Category Tables'!$A$4:$B$88,2,FALSE)</f>
        <v>0</v>
      </c>
      <c r="L164" s="6">
        <f ca="1">VLOOKUP(I164,'Category Tables'!$A$4:$B$88,2,FALSE)</f>
        <v>0</v>
      </c>
      <c r="M164" s="6">
        <f ca="1">VLOOKUP(J164,'Category Tables'!$A$4:$B$88,2,FALSE)</f>
        <v>0</v>
      </c>
    </row>
    <row r="165" spans="1:13" x14ac:dyDescent="0.25">
      <c r="A165" s="6">
        <v>0</v>
      </c>
      <c r="B165" s="6">
        <v>0</v>
      </c>
      <c r="C165" s="14">
        <v>0</v>
      </c>
      <c r="D165" s="6">
        <v>0</v>
      </c>
      <c r="E165" s="6">
        <v>0</v>
      </c>
      <c r="F165" s="6">
        <f ca="1">IF(AND('2012-2013'!E164=1,'2012-2013'!G164=0),VLOOKUP(RAND(),'Rating Probabilities'!$B$26:$C$29,2,TRUE),IF(E165=1,VLOOKUP(RAND(),'Rating Probabilities'!$B$5:$C$8,2,TRUE),IF(E165=2,VLOOKUP(RAND(),'Rating Probabilities'!$B$12:$C$15,2,TRUE),IF(E165=3,VLOOKUP(RAND(),'Rating Probabilities'!$B$19:$C$22,2,TRUE),IF(E165=4,VLOOKUP(RAND(),'Rating Probabilities'!$B$26:$C$29,2,TRUE),0)))))</f>
        <v>0</v>
      </c>
      <c r="G165" s="6">
        <f ca="1">IF(AND('2013-2014'!E164=1,'2013-2014'!G164=0),VLOOKUP(RAND(),'Rating Probabilities'!$B$26:$C$29,2,TRUE),IF(E165=1,VLOOKUP(RAND(),'Rating Probabilities'!$B$5:$C$8,2,TRUE),IF(E165=2,VLOOKUP(RAND(),'Rating Probabilities'!$B$12:$C$15,2,TRUE),IF(E165=3,VLOOKUP(RAND(),'Rating Probabilities'!$B$19:$C$22,2,TRUE),IF(E165=4,VLOOKUP(RAND(),'Rating Probabilities'!$B$26:$C$29,2,TRUE),0)))))</f>
        <v>0</v>
      </c>
      <c r="H165" s="6">
        <f t="shared" si="4"/>
        <v>0</v>
      </c>
      <c r="I165" s="6">
        <f ca="1">IF(F165=0,0,IF(AND('2012-2013'!E164=1,'2012-2013'!G164=0),'Salary and Rating'!F165,1*(E165&amp;F165)))</f>
        <v>0</v>
      </c>
      <c r="J165" s="6">
        <f ca="1">IF(G165=0,0,IF(AND('2013-2014'!E164=1,'2013-2014'!G164=0),'Salary and Rating'!G165,1*(I165&amp;G165)))</f>
        <v>0</v>
      </c>
      <c r="K165" s="6">
        <f>VLOOKUP(H165,'Category Tables'!$A$4:$B$88,2,FALSE)</f>
        <v>0</v>
      </c>
      <c r="L165" s="6">
        <f ca="1">VLOOKUP(I165,'Category Tables'!$A$4:$B$88,2,FALSE)</f>
        <v>0</v>
      </c>
      <c r="M165" s="6">
        <f ca="1">VLOOKUP(J165,'Category Tables'!$A$4:$B$88,2,FALSE)</f>
        <v>0</v>
      </c>
    </row>
    <row r="166" spans="1:13" x14ac:dyDescent="0.25">
      <c r="A166" s="6">
        <v>0</v>
      </c>
      <c r="B166" s="6">
        <v>0</v>
      </c>
      <c r="C166" s="14">
        <v>0</v>
      </c>
      <c r="D166" s="6">
        <v>0</v>
      </c>
      <c r="E166" s="6">
        <v>0</v>
      </c>
      <c r="F166" s="6">
        <f ca="1">IF(AND('2012-2013'!E165=1,'2012-2013'!G165=0),VLOOKUP(RAND(),'Rating Probabilities'!$B$26:$C$29,2,TRUE),IF(E166=1,VLOOKUP(RAND(),'Rating Probabilities'!$B$5:$C$8,2,TRUE),IF(E166=2,VLOOKUP(RAND(),'Rating Probabilities'!$B$12:$C$15,2,TRUE),IF(E166=3,VLOOKUP(RAND(),'Rating Probabilities'!$B$19:$C$22,2,TRUE),IF(E166=4,VLOOKUP(RAND(),'Rating Probabilities'!$B$26:$C$29,2,TRUE),0)))))</f>
        <v>0</v>
      </c>
      <c r="G166" s="6">
        <f ca="1">IF(AND('2013-2014'!E165=1,'2013-2014'!G165=0),VLOOKUP(RAND(),'Rating Probabilities'!$B$26:$C$29,2,TRUE),IF(E166=1,VLOOKUP(RAND(),'Rating Probabilities'!$B$5:$C$8,2,TRUE),IF(E166=2,VLOOKUP(RAND(),'Rating Probabilities'!$B$12:$C$15,2,TRUE),IF(E166=3,VLOOKUP(RAND(),'Rating Probabilities'!$B$19:$C$22,2,TRUE),IF(E166=4,VLOOKUP(RAND(),'Rating Probabilities'!$B$26:$C$29,2,TRUE),0)))))</f>
        <v>0</v>
      </c>
      <c r="H166" s="6">
        <f t="shared" si="4"/>
        <v>0</v>
      </c>
      <c r="I166" s="6">
        <f ca="1">IF(F166=0,0,IF(AND('2012-2013'!E165=1,'2012-2013'!G165=0),'Salary and Rating'!F166,1*(E166&amp;F166)))</f>
        <v>0</v>
      </c>
      <c r="J166" s="6">
        <f ca="1">IF(G166=0,0,IF(AND('2013-2014'!E165=1,'2013-2014'!G165=0),'Salary and Rating'!G166,1*(I166&amp;G166)))</f>
        <v>0</v>
      </c>
      <c r="K166" s="6">
        <f>VLOOKUP(H166,'Category Tables'!$A$4:$B$88,2,FALSE)</f>
        <v>0</v>
      </c>
      <c r="L166" s="6">
        <f ca="1">VLOOKUP(I166,'Category Tables'!$A$4:$B$88,2,FALSE)</f>
        <v>0</v>
      </c>
      <c r="M166" s="6">
        <f ca="1">VLOOKUP(J166,'Category Tables'!$A$4:$B$88,2,FALSE)</f>
        <v>0</v>
      </c>
    </row>
    <row r="167" spans="1:13" x14ac:dyDescent="0.25">
      <c r="A167" s="6">
        <v>0</v>
      </c>
      <c r="B167" s="6">
        <v>0</v>
      </c>
      <c r="C167" s="14">
        <v>0</v>
      </c>
      <c r="D167" s="6">
        <v>0</v>
      </c>
      <c r="E167" s="6">
        <v>0</v>
      </c>
      <c r="F167" s="6">
        <f ca="1">IF(AND('2012-2013'!E166=1,'2012-2013'!G166=0),VLOOKUP(RAND(),'Rating Probabilities'!$B$26:$C$29,2,TRUE),IF(E167=1,VLOOKUP(RAND(),'Rating Probabilities'!$B$5:$C$8,2,TRUE),IF(E167=2,VLOOKUP(RAND(),'Rating Probabilities'!$B$12:$C$15,2,TRUE),IF(E167=3,VLOOKUP(RAND(),'Rating Probabilities'!$B$19:$C$22,2,TRUE),IF(E167=4,VLOOKUP(RAND(),'Rating Probabilities'!$B$26:$C$29,2,TRUE),0)))))</f>
        <v>0</v>
      </c>
      <c r="G167" s="6">
        <f ca="1">IF(AND('2013-2014'!E166=1,'2013-2014'!G166=0),VLOOKUP(RAND(),'Rating Probabilities'!$B$26:$C$29,2,TRUE),IF(E167=1,VLOOKUP(RAND(),'Rating Probabilities'!$B$5:$C$8,2,TRUE),IF(E167=2,VLOOKUP(RAND(),'Rating Probabilities'!$B$12:$C$15,2,TRUE),IF(E167=3,VLOOKUP(RAND(),'Rating Probabilities'!$B$19:$C$22,2,TRUE),IF(E167=4,VLOOKUP(RAND(),'Rating Probabilities'!$B$26:$C$29,2,TRUE),0)))))</f>
        <v>0</v>
      </c>
      <c r="H167" s="6">
        <f t="shared" si="4"/>
        <v>0</v>
      </c>
      <c r="I167" s="6">
        <f ca="1">IF(F167=0,0,IF(AND('2012-2013'!E166=1,'2012-2013'!G166=0),'Salary and Rating'!F167,1*(E167&amp;F167)))</f>
        <v>0</v>
      </c>
      <c r="J167" s="6">
        <f ca="1">IF(G167=0,0,IF(AND('2013-2014'!E166=1,'2013-2014'!G166=0),'Salary and Rating'!G167,1*(I167&amp;G167)))</f>
        <v>0</v>
      </c>
      <c r="K167" s="6">
        <f>VLOOKUP(H167,'Category Tables'!$A$4:$B$88,2,FALSE)</f>
        <v>0</v>
      </c>
      <c r="L167" s="6">
        <f ca="1">VLOOKUP(I167,'Category Tables'!$A$4:$B$88,2,FALSE)</f>
        <v>0</v>
      </c>
      <c r="M167" s="6">
        <f ca="1">VLOOKUP(J167,'Category Tables'!$A$4:$B$88,2,FALSE)</f>
        <v>0</v>
      </c>
    </row>
    <row r="168" spans="1:13" x14ac:dyDescent="0.25">
      <c r="A168" s="6">
        <v>0</v>
      </c>
      <c r="B168" s="6">
        <v>0</v>
      </c>
      <c r="C168" s="14">
        <v>0</v>
      </c>
      <c r="D168" s="6">
        <v>0</v>
      </c>
      <c r="E168" s="6">
        <v>0</v>
      </c>
      <c r="F168" s="6">
        <f ca="1">IF(AND('2012-2013'!E167=1,'2012-2013'!G167=0),VLOOKUP(RAND(),'Rating Probabilities'!$B$26:$C$29,2,TRUE),IF(E168=1,VLOOKUP(RAND(),'Rating Probabilities'!$B$5:$C$8,2,TRUE),IF(E168=2,VLOOKUP(RAND(),'Rating Probabilities'!$B$12:$C$15,2,TRUE),IF(E168=3,VLOOKUP(RAND(),'Rating Probabilities'!$B$19:$C$22,2,TRUE),IF(E168=4,VLOOKUP(RAND(),'Rating Probabilities'!$B$26:$C$29,2,TRUE),0)))))</f>
        <v>0</v>
      </c>
      <c r="G168" s="6">
        <f ca="1">IF(AND('2013-2014'!E167=1,'2013-2014'!G167=0),VLOOKUP(RAND(),'Rating Probabilities'!$B$26:$C$29,2,TRUE),IF(E168=1,VLOOKUP(RAND(),'Rating Probabilities'!$B$5:$C$8,2,TRUE),IF(E168=2,VLOOKUP(RAND(),'Rating Probabilities'!$B$12:$C$15,2,TRUE),IF(E168=3,VLOOKUP(RAND(),'Rating Probabilities'!$B$19:$C$22,2,TRUE),IF(E168=4,VLOOKUP(RAND(),'Rating Probabilities'!$B$26:$C$29,2,TRUE),0)))))</f>
        <v>0</v>
      </c>
      <c r="H168" s="6">
        <f t="shared" si="4"/>
        <v>0</v>
      </c>
      <c r="I168" s="6">
        <f ca="1">IF(F168=0,0,IF(AND('2012-2013'!E167=1,'2012-2013'!G167=0),'Salary and Rating'!F168,1*(E168&amp;F168)))</f>
        <v>0</v>
      </c>
      <c r="J168" s="6">
        <f ca="1">IF(G168=0,0,IF(AND('2013-2014'!E167=1,'2013-2014'!G167=0),'Salary and Rating'!G168,1*(I168&amp;G168)))</f>
        <v>0</v>
      </c>
      <c r="K168" s="6">
        <f>VLOOKUP(H168,'Category Tables'!$A$4:$B$88,2,FALSE)</f>
        <v>0</v>
      </c>
      <c r="L168" s="6">
        <f ca="1">VLOOKUP(I168,'Category Tables'!$A$4:$B$88,2,FALSE)</f>
        <v>0</v>
      </c>
      <c r="M168" s="6">
        <f ca="1">VLOOKUP(J168,'Category Tables'!$A$4:$B$88,2,FALSE)</f>
        <v>0</v>
      </c>
    </row>
    <row r="169" spans="1:13" x14ac:dyDescent="0.25">
      <c r="A169" s="6">
        <v>0</v>
      </c>
      <c r="B169" s="6">
        <v>0</v>
      </c>
      <c r="C169" s="14">
        <v>0</v>
      </c>
      <c r="D169" s="6">
        <v>0</v>
      </c>
      <c r="E169" s="6">
        <v>0</v>
      </c>
      <c r="F169" s="6">
        <f ca="1">IF(AND('2012-2013'!E168=1,'2012-2013'!G168=0),VLOOKUP(RAND(),'Rating Probabilities'!$B$26:$C$29,2,TRUE),IF(E169=1,VLOOKUP(RAND(),'Rating Probabilities'!$B$5:$C$8,2,TRUE),IF(E169=2,VLOOKUP(RAND(),'Rating Probabilities'!$B$12:$C$15,2,TRUE),IF(E169=3,VLOOKUP(RAND(),'Rating Probabilities'!$B$19:$C$22,2,TRUE),IF(E169=4,VLOOKUP(RAND(),'Rating Probabilities'!$B$26:$C$29,2,TRUE),0)))))</f>
        <v>0</v>
      </c>
      <c r="G169" s="6">
        <f ca="1">IF(AND('2013-2014'!E168=1,'2013-2014'!G168=0),VLOOKUP(RAND(),'Rating Probabilities'!$B$26:$C$29,2,TRUE),IF(E169=1,VLOOKUP(RAND(),'Rating Probabilities'!$B$5:$C$8,2,TRUE),IF(E169=2,VLOOKUP(RAND(),'Rating Probabilities'!$B$12:$C$15,2,TRUE),IF(E169=3,VLOOKUP(RAND(),'Rating Probabilities'!$B$19:$C$22,2,TRUE),IF(E169=4,VLOOKUP(RAND(),'Rating Probabilities'!$B$26:$C$29,2,TRUE),0)))))</f>
        <v>0</v>
      </c>
      <c r="H169" s="6">
        <f t="shared" si="4"/>
        <v>0</v>
      </c>
      <c r="I169" s="6">
        <f ca="1">IF(F169=0,0,IF(AND('2012-2013'!E168=1,'2012-2013'!G168=0),'Salary and Rating'!F169,1*(E169&amp;F169)))</f>
        <v>0</v>
      </c>
      <c r="J169" s="6">
        <f ca="1">IF(G169=0,0,IF(AND('2013-2014'!E168=1,'2013-2014'!G168=0),'Salary and Rating'!G169,1*(I169&amp;G169)))</f>
        <v>0</v>
      </c>
      <c r="K169" s="6">
        <f>VLOOKUP(H169,'Category Tables'!$A$4:$B$88,2,FALSE)</f>
        <v>0</v>
      </c>
      <c r="L169" s="6">
        <f ca="1">VLOOKUP(I169,'Category Tables'!$A$4:$B$88,2,FALSE)</f>
        <v>0</v>
      </c>
      <c r="M169" s="6">
        <f ca="1">VLOOKUP(J169,'Category Tables'!$A$4:$B$88,2,FALSE)</f>
        <v>0</v>
      </c>
    </row>
    <row r="170" spans="1:13" x14ac:dyDescent="0.25">
      <c r="A170" s="6">
        <v>0</v>
      </c>
      <c r="B170" s="6">
        <v>0</v>
      </c>
      <c r="C170" s="14">
        <v>0</v>
      </c>
      <c r="D170" s="6">
        <v>0</v>
      </c>
      <c r="E170" s="6">
        <v>0</v>
      </c>
      <c r="F170" s="6">
        <f ca="1">IF(AND('2012-2013'!E169=1,'2012-2013'!G169=0),VLOOKUP(RAND(),'Rating Probabilities'!$B$26:$C$29,2,TRUE),IF(E170=1,VLOOKUP(RAND(),'Rating Probabilities'!$B$5:$C$8,2,TRUE),IF(E170=2,VLOOKUP(RAND(),'Rating Probabilities'!$B$12:$C$15,2,TRUE),IF(E170=3,VLOOKUP(RAND(),'Rating Probabilities'!$B$19:$C$22,2,TRUE),IF(E170=4,VLOOKUP(RAND(),'Rating Probabilities'!$B$26:$C$29,2,TRUE),0)))))</f>
        <v>0</v>
      </c>
      <c r="G170" s="6">
        <f ca="1">IF(AND('2013-2014'!E169=1,'2013-2014'!G169=0),VLOOKUP(RAND(),'Rating Probabilities'!$B$26:$C$29,2,TRUE),IF(E170=1,VLOOKUP(RAND(),'Rating Probabilities'!$B$5:$C$8,2,TRUE),IF(E170=2,VLOOKUP(RAND(),'Rating Probabilities'!$B$12:$C$15,2,TRUE),IF(E170=3,VLOOKUP(RAND(),'Rating Probabilities'!$B$19:$C$22,2,TRUE),IF(E170=4,VLOOKUP(RAND(),'Rating Probabilities'!$B$26:$C$29,2,TRUE),0)))))</f>
        <v>0</v>
      </c>
      <c r="H170" s="6">
        <f t="shared" si="4"/>
        <v>0</v>
      </c>
      <c r="I170" s="6">
        <f ca="1">IF(F170=0,0,IF(AND('2012-2013'!E169=1,'2012-2013'!G169=0),'Salary and Rating'!F170,1*(E170&amp;F170)))</f>
        <v>0</v>
      </c>
      <c r="J170" s="6">
        <f ca="1">IF(G170=0,0,IF(AND('2013-2014'!E169=1,'2013-2014'!G169=0),'Salary and Rating'!G170,1*(I170&amp;G170)))</f>
        <v>0</v>
      </c>
      <c r="K170" s="6">
        <f>VLOOKUP(H170,'Category Tables'!$A$4:$B$88,2,FALSE)</f>
        <v>0</v>
      </c>
      <c r="L170" s="6">
        <f ca="1">VLOOKUP(I170,'Category Tables'!$A$4:$B$88,2,FALSE)</f>
        <v>0</v>
      </c>
      <c r="M170" s="6">
        <f ca="1">VLOOKUP(J170,'Category Tables'!$A$4:$B$88,2,FALSE)</f>
        <v>0</v>
      </c>
    </row>
    <row r="171" spans="1:13" x14ac:dyDescent="0.25">
      <c r="A171" s="6">
        <v>0</v>
      </c>
      <c r="B171" s="6">
        <v>0</v>
      </c>
      <c r="C171" s="14">
        <v>0</v>
      </c>
      <c r="D171" s="6">
        <v>0</v>
      </c>
      <c r="E171" s="6">
        <v>0</v>
      </c>
      <c r="F171" s="6">
        <f ca="1">IF(AND('2012-2013'!E170=1,'2012-2013'!G170=0),VLOOKUP(RAND(),'Rating Probabilities'!$B$26:$C$29,2,TRUE),IF(E171=1,VLOOKUP(RAND(),'Rating Probabilities'!$B$5:$C$8,2,TRUE),IF(E171=2,VLOOKUP(RAND(),'Rating Probabilities'!$B$12:$C$15,2,TRUE),IF(E171=3,VLOOKUP(RAND(),'Rating Probabilities'!$B$19:$C$22,2,TRUE),IF(E171=4,VLOOKUP(RAND(),'Rating Probabilities'!$B$26:$C$29,2,TRUE),0)))))</f>
        <v>0</v>
      </c>
      <c r="G171" s="6">
        <f ca="1">IF(AND('2013-2014'!E170=1,'2013-2014'!G170=0),VLOOKUP(RAND(),'Rating Probabilities'!$B$26:$C$29,2,TRUE),IF(E171=1,VLOOKUP(RAND(),'Rating Probabilities'!$B$5:$C$8,2,TRUE),IF(E171=2,VLOOKUP(RAND(),'Rating Probabilities'!$B$12:$C$15,2,TRUE),IF(E171=3,VLOOKUP(RAND(),'Rating Probabilities'!$B$19:$C$22,2,TRUE),IF(E171=4,VLOOKUP(RAND(),'Rating Probabilities'!$B$26:$C$29,2,TRUE),0)))))</f>
        <v>0</v>
      </c>
      <c r="H171" s="6">
        <f t="shared" si="4"/>
        <v>0</v>
      </c>
      <c r="I171" s="6">
        <f ca="1">IF(F171=0,0,IF(AND('2012-2013'!E170=1,'2012-2013'!G170=0),'Salary and Rating'!F171,1*(E171&amp;F171)))</f>
        <v>0</v>
      </c>
      <c r="J171" s="6">
        <f ca="1">IF(G171=0,0,IF(AND('2013-2014'!E170=1,'2013-2014'!G170=0),'Salary and Rating'!G171,1*(I171&amp;G171)))</f>
        <v>0</v>
      </c>
      <c r="K171" s="6">
        <f>VLOOKUP(H171,'Category Tables'!$A$4:$B$88,2,FALSE)</f>
        <v>0</v>
      </c>
      <c r="L171" s="6">
        <f ca="1">VLOOKUP(I171,'Category Tables'!$A$4:$B$88,2,FALSE)</f>
        <v>0</v>
      </c>
      <c r="M171" s="6">
        <f ca="1">VLOOKUP(J171,'Category Tables'!$A$4:$B$88,2,FALSE)</f>
        <v>0</v>
      </c>
    </row>
    <row r="172" spans="1:13" x14ac:dyDescent="0.25">
      <c r="A172" s="6">
        <v>0</v>
      </c>
      <c r="B172" s="6">
        <v>0</v>
      </c>
      <c r="C172" s="14">
        <v>0</v>
      </c>
      <c r="D172" s="6">
        <v>0</v>
      </c>
      <c r="E172" s="6">
        <v>0</v>
      </c>
      <c r="F172" s="6">
        <f ca="1">IF(AND('2012-2013'!E171=1,'2012-2013'!G171=0),VLOOKUP(RAND(),'Rating Probabilities'!$B$26:$C$29,2,TRUE),IF(E172=1,VLOOKUP(RAND(),'Rating Probabilities'!$B$5:$C$8,2,TRUE),IF(E172=2,VLOOKUP(RAND(),'Rating Probabilities'!$B$12:$C$15,2,TRUE),IF(E172=3,VLOOKUP(RAND(),'Rating Probabilities'!$B$19:$C$22,2,TRUE),IF(E172=4,VLOOKUP(RAND(),'Rating Probabilities'!$B$26:$C$29,2,TRUE),0)))))</f>
        <v>0</v>
      </c>
      <c r="G172" s="6">
        <f ca="1">IF(AND('2013-2014'!E171=1,'2013-2014'!G171=0),VLOOKUP(RAND(),'Rating Probabilities'!$B$26:$C$29,2,TRUE),IF(E172=1,VLOOKUP(RAND(),'Rating Probabilities'!$B$5:$C$8,2,TRUE),IF(E172=2,VLOOKUP(RAND(),'Rating Probabilities'!$B$12:$C$15,2,TRUE),IF(E172=3,VLOOKUP(RAND(),'Rating Probabilities'!$B$19:$C$22,2,TRUE),IF(E172=4,VLOOKUP(RAND(),'Rating Probabilities'!$B$26:$C$29,2,TRUE),0)))))</f>
        <v>0</v>
      </c>
      <c r="H172" s="6">
        <f t="shared" si="4"/>
        <v>0</v>
      </c>
      <c r="I172" s="6">
        <f ca="1">IF(F172=0,0,IF(AND('2012-2013'!E171=1,'2012-2013'!G171=0),'Salary and Rating'!F172,1*(E172&amp;F172)))</f>
        <v>0</v>
      </c>
      <c r="J172" s="6">
        <f ca="1">IF(G172=0,0,IF(AND('2013-2014'!E171=1,'2013-2014'!G171=0),'Salary and Rating'!G172,1*(I172&amp;G172)))</f>
        <v>0</v>
      </c>
      <c r="K172" s="6">
        <f>VLOOKUP(H172,'Category Tables'!$A$4:$B$88,2,FALSE)</f>
        <v>0</v>
      </c>
      <c r="L172" s="6">
        <f ca="1">VLOOKUP(I172,'Category Tables'!$A$4:$B$88,2,FALSE)</f>
        <v>0</v>
      </c>
      <c r="M172" s="6">
        <f ca="1">VLOOKUP(J172,'Category Tables'!$A$4:$B$88,2,FALSE)</f>
        <v>0</v>
      </c>
    </row>
    <row r="173" spans="1:13" x14ac:dyDescent="0.25">
      <c r="A173" s="6">
        <v>0</v>
      </c>
      <c r="B173" s="6">
        <v>0</v>
      </c>
      <c r="C173" s="14">
        <v>0</v>
      </c>
      <c r="D173" s="6">
        <v>0</v>
      </c>
      <c r="E173" s="6">
        <v>0</v>
      </c>
      <c r="F173" s="6">
        <f ca="1">IF(AND('2012-2013'!E172=1,'2012-2013'!G172=0),VLOOKUP(RAND(),'Rating Probabilities'!$B$26:$C$29,2,TRUE),IF(E173=1,VLOOKUP(RAND(),'Rating Probabilities'!$B$5:$C$8,2,TRUE),IF(E173=2,VLOOKUP(RAND(),'Rating Probabilities'!$B$12:$C$15,2,TRUE),IF(E173=3,VLOOKUP(RAND(),'Rating Probabilities'!$B$19:$C$22,2,TRUE),IF(E173=4,VLOOKUP(RAND(),'Rating Probabilities'!$B$26:$C$29,2,TRUE),0)))))</f>
        <v>0</v>
      </c>
      <c r="G173" s="6">
        <f ca="1">IF(AND('2013-2014'!E172=1,'2013-2014'!G172=0),VLOOKUP(RAND(),'Rating Probabilities'!$B$26:$C$29,2,TRUE),IF(E173=1,VLOOKUP(RAND(),'Rating Probabilities'!$B$5:$C$8,2,TRUE),IF(E173=2,VLOOKUP(RAND(),'Rating Probabilities'!$B$12:$C$15,2,TRUE),IF(E173=3,VLOOKUP(RAND(),'Rating Probabilities'!$B$19:$C$22,2,TRUE),IF(E173=4,VLOOKUP(RAND(),'Rating Probabilities'!$B$26:$C$29,2,TRUE),0)))))</f>
        <v>0</v>
      </c>
      <c r="H173" s="6">
        <f t="shared" si="4"/>
        <v>0</v>
      </c>
      <c r="I173" s="6">
        <f ca="1">IF(F173=0,0,IF(AND('2012-2013'!E172=1,'2012-2013'!G172=0),'Salary and Rating'!F173,1*(E173&amp;F173)))</f>
        <v>0</v>
      </c>
      <c r="J173" s="6">
        <f ca="1">IF(G173=0,0,IF(AND('2013-2014'!E172=1,'2013-2014'!G172=0),'Salary and Rating'!G173,1*(I173&amp;G173)))</f>
        <v>0</v>
      </c>
      <c r="K173" s="6">
        <f>VLOOKUP(H173,'Category Tables'!$A$4:$B$88,2,FALSE)</f>
        <v>0</v>
      </c>
      <c r="L173" s="6">
        <f ca="1">VLOOKUP(I173,'Category Tables'!$A$4:$B$88,2,FALSE)</f>
        <v>0</v>
      </c>
      <c r="M173" s="6">
        <f ca="1">VLOOKUP(J173,'Category Tables'!$A$4:$B$88,2,FALSE)</f>
        <v>0</v>
      </c>
    </row>
    <row r="174" spans="1:13" x14ac:dyDescent="0.25">
      <c r="A174" s="6">
        <v>0</v>
      </c>
      <c r="B174" s="6">
        <v>0</v>
      </c>
      <c r="C174" s="14">
        <v>0</v>
      </c>
      <c r="D174" s="6">
        <v>0</v>
      </c>
      <c r="E174" s="6">
        <v>0</v>
      </c>
      <c r="F174" s="6">
        <f ca="1">IF(AND('2012-2013'!E173=1,'2012-2013'!G173=0),VLOOKUP(RAND(),'Rating Probabilities'!$B$26:$C$29,2,TRUE),IF(E174=1,VLOOKUP(RAND(),'Rating Probabilities'!$B$5:$C$8,2,TRUE),IF(E174=2,VLOOKUP(RAND(),'Rating Probabilities'!$B$12:$C$15,2,TRUE),IF(E174=3,VLOOKUP(RAND(),'Rating Probabilities'!$B$19:$C$22,2,TRUE),IF(E174=4,VLOOKUP(RAND(),'Rating Probabilities'!$B$26:$C$29,2,TRUE),0)))))</f>
        <v>0</v>
      </c>
      <c r="G174" s="6">
        <f ca="1">IF(AND('2013-2014'!E173=1,'2013-2014'!G173=0),VLOOKUP(RAND(),'Rating Probabilities'!$B$26:$C$29,2,TRUE),IF(E174=1,VLOOKUP(RAND(),'Rating Probabilities'!$B$5:$C$8,2,TRUE),IF(E174=2,VLOOKUP(RAND(),'Rating Probabilities'!$B$12:$C$15,2,TRUE),IF(E174=3,VLOOKUP(RAND(),'Rating Probabilities'!$B$19:$C$22,2,TRUE),IF(E174=4,VLOOKUP(RAND(),'Rating Probabilities'!$B$26:$C$29,2,TRUE),0)))))</f>
        <v>0</v>
      </c>
      <c r="H174" s="6">
        <f t="shared" si="4"/>
        <v>0</v>
      </c>
      <c r="I174" s="6">
        <f ca="1">IF(F174=0,0,IF(AND('2012-2013'!E173=1,'2012-2013'!G173=0),'Salary and Rating'!F174,1*(E174&amp;F174)))</f>
        <v>0</v>
      </c>
      <c r="J174" s="6">
        <f ca="1">IF(G174=0,0,IF(AND('2013-2014'!E173=1,'2013-2014'!G173=0),'Salary and Rating'!G174,1*(I174&amp;G174)))</f>
        <v>0</v>
      </c>
      <c r="K174" s="6">
        <f>VLOOKUP(H174,'Category Tables'!$A$4:$B$88,2,FALSE)</f>
        <v>0</v>
      </c>
      <c r="L174" s="6">
        <f ca="1">VLOOKUP(I174,'Category Tables'!$A$4:$B$88,2,FALSE)</f>
        <v>0</v>
      </c>
      <c r="M174" s="6">
        <f ca="1">VLOOKUP(J174,'Category Tables'!$A$4:$B$88,2,FALSE)</f>
        <v>0</v>
      </c>
    </row>
    <row r="175" spans="1:13" x14ac:dyDescent="0.25">
      <c r="A175" s="6">
        <v>0</v>
      </c>
      <c r="B175" s="6">
        <v>0</v>
      </c>
      <c r="C175" s="14">
        <v>0</v>
      </c>
      <c r="D175" s="6">
        <v>0</v>
      </c>
      <c r="E175" s="6">
        <v>0</v>
      </c>
      <c r="F175" s="6">
        <f ca="1">IF(AND('2012-2013'!E174=1,'2012-2013'!G174=0),VLOOKUP(RAND(),'Rating Probabilities'!$B$26:$C$29,2,TRUE),IF(E175=1,VLOOKUP(RAND(),'Rating Probabilities'!$B$5:$C$8,2,TRUE),IF(E175=2,VLOOKUP(RAND(),'Rating Probabilities'!$B$12:$C$15,2,TRUE),IF(E175=3,VLOOKUP(RAND(),'Rating Probabilities'!$B$19:$C$22,2,TRUE),IF(E175=4,VLOOKUP(RAND(),'Rating Probabilities'!$B$26:$C$29,2,TRUE),0)))))</f>
        <v>0</v>
      </c>
      <c r="G175" s="6">
        <f ca="1">IF(AND('2013-2014'!E174=1,'2013-2014'!G174=0),VLOOKUP(RAND(),'Rating Probabilities'!$B$26:$C$29,2,TRUE),IF(E175=1,VLOOKUP(RAND(),'Rating Probabilities'!$B$5:$C$8,2,TRUE),IF(E175=2,VLOOKUP(RAND(),'Rating Probabilities'!$B$12:$C$15,2,TRUE),IF(E175=3,VLOOKUP(RAND(),'Rating Probabilities'!$B$19:$C$22,2,TRUE),IF(E175=4,VLOOKUP(RAND(),'Rating Probabilities'!$B$26:$C$29,2,TRUE),0)))))</f>
        <v>0</v>
      </c>
      <c r="H175" s="6">
        <f t="shared" si="4"/>
        <v>0</v>
      </c>
      <c r="I175" s="6">
        <f ca="1">IF(F175=0,0,IF(AND('2012-2013'!E174=1,'2012-2013'!G174=0),'Salary and Rating'!F175,1*(E175&amp;F175)))</f>
        <v>0</v>
      </c>
      <c r="J175" s="6">
        <f ca="1">IF(G175=0,0,IF(AND('2013-2014'!E174=1,'2013-2014'!G174=0),'Salary and Rating'!G175,1*(I175&amp;G175)))</f>
        <v>0</v>
      </c>
      <c r="K175" s="6">
        <f>VLOOKUP(H175,'Category Tables'!$A$4:$B$88,2,FALSE)</f>
        <v>0</v>
      </c>
      <c r="L175" s="6">
        <f ca="1">VLOOKUP(I175,'Category Tables'!$A$4:$B$88,2,FALSE)</f>
        <v>0</v>
      </c>
      <c r="M175" s="6">
        <f ca="1">VLOOKUP(J175,'Category Tables'!$A$4:$B$88,2,FALSE)</f>
        <v>0</v>
      </c>
    </row>
    <row r="176" spans="1:13" x14ac:dyDescent="0.25">
      <c r="A176" s="6">
        <v>0</v>
      </c>
      <c r="B176" s="6">
        <v>0</v>
      </c>
      <c r="C176" s="14">
        <v>0</v>
      </c>
      <c r="D176" s="6">
        <v>0</v>
      </c>
      <c r="E176" s="6">
        <v>0</v>
      </c>
      <c r="F176" s="6">
        <f ca="1">IF(AND('2012-2013'!E175=1,'2012-2013'!G175=0),VLOOKUP(RAND(),'Rating Probabilities'!$B$26:$C$29,2,TRUE),IF(E176=1,VLOOKUP(RAND(),'Rating Probabilities'!$B$5:$C$8,2,TRUE),IF(E176=2,VLOOKUP(RAND(),'Rating Probabilities'!$B$12:$C$15,2,TRUE),IF(E176=3,VLOOKUP(RAND(),'Rating Probabilities'!$B$19:$C$22,2,TRUE),IF(E176=4,VLOOKUP(RAND(),'Rating Probabilities'!$B$26:$C$29,2,TRUE),0)))))</f>
        <v>0</v>
      </c>
      <c r="G176" s="6">
        <f ca="1">IF(AND('2013-2014'!E175=1,'2013-2014'!G175=0),VLOOKUP(RAND(),'Rating Probabilities'!$B$26:$C$29,2,TRUE),IF(E176=1,VLOOKUP(RAND(),'Rating Probabilities'!$B$5:$C$8,2,TRUE),IF(E176=2,VLOOKUP(RAND(),'Rating Probabilities'!$B$12:$C$15,2,TRUE),IF(E176=3,VLOOKUP(RAND(),'Rating Probabilities'!$B$19:$C$22,2,TRUE),IF(E176=4,VLOOKUP(RAND(),'Rating Probabilities'!$B$26:$C$29,2,TRUE),0)))))</f>
        <v>0</v>
      </c>
      <c r="H176" s="6">
        <f t="shared" si="4"/>
        <v>0</v>
      </c>
      <c r="I176" s="6">
        <f ca="1">IF(F176=0,0,IF(AND('2012-2013'!E175=1,'2012-2013'!G175=0),'Salary and Rating'!F176,1*(E176&amp;F176)))</f>
        <v>0</v>
      </c>
      <c r="J176" s="6">
        <f ca="1">IF(G176=0,0,IF(AND('2013-2014'!E175=1,'2013-2014'!G175=0),'Salary and Rating'!G176,1*(I176&amp;G176)))</f>
        <v>0</v>
      </c>
      <c r="K176" s="6">
        <f>VLOOKUP(H176,'Category Tables'!$A$4:$B$88,2,FALSE)</f>
        <v>0</v>
      </c>
      <c r="L176" s="6">
        <f ca="1">VLOOKUP(I176,'Category Tables'!$A$4:$B$88,2,FALSE)</f>
        <v>0</v>
      </c>
      <c r="M176" s="6">
        <f ca="1">VLOOKUP(J176,'Category Tables'!$A$4:$B$88,2,FALSE)</f>
        <v>0</v>
      </c>
    </row>
    <row r="177" spans="1:13" x14ac:dyDescent="0.25">
      <c r="A177" s="6">
        <v>0</v>
      </c>
      <c r="B177" s="6">
        <v>0</v>
      </c>
      <c r="C177" s="14">
        <v>0</v>
      </c>
      <c r="D177" s="6">
        <v>0</v>
      </c>
      <c r="E177" s="6">
        <v>0</v>
      </c>
      <c r="F177" s="6">
        <f ca="1">IF(AND('2012-2013'!E176=1,'2012-2013'!G176=0),VLOOKUP(RAND(),'Rating Probabilities'!$B$26:$C$29,2,TRUE),IF(E177=1,VLOOKUP(RAND(),'Rating Probabilities'!$B$5:$C$8,2,TRUE),IF(E177=2,VLOOKUP(RAND(),'Rating Probabilities'!$B$12:$C$15,2,TRUE),IF(E177=3,VLOOKUP(RAND(),'Rating Probabilities'!$B$19:$C$22,2,TRUE),IF(E177=4,VLOOKUP(RAND(),'Rating Probabilities'!$B$26:$C$29,2,TRUE),0)))))</f>
        <v>0</v>
      </c>
      <c r="G177" s="6">
        <f ca="1">IF(AND('2013-2014'!E176=1,'2013-2014'!G176=0),VLOOKUP(RAND(),'Rating Probabilities'!$B$26:$C$29,2,TRUE),IF(E177=1,VLOOKUP(RAND(),'Rating Probabilities'!$B$5:$C$8,2,TRUE),IF(E177=2,VLOOKUP(RAND(),'Rating Probabilities'!$B$12:$C$15,2,TRUE),IF(E177=3,VLOOKUP(RAND(),'Rating Probabilities'!$B$19:$C$22,2,TRUE),IF(E177=4,VLOOKUP(RAND(),'Rating Probabilities'!$B$26:$C$29,2,TRUE),0)))))</f>
        <v>0</v>
      </c>
      <c r="H177" s="6">
        <f t="shared" si="4"/>
        <v>0</v>
      </c>
      <c r="I177" s="6">
        <f ca="1">IF(F177=0,0,IF(AND('2012-2013'!E176=1,'2012-2013'!G176=0),'Salary and Rating'!F177,1*(E177&amp;F177)))</f>
        <v>0</v>
      </c>
      <c r="J177" s="6">
        <f ca="1">IF(G177=0,0,IF(AND('2013-2014'!E176=1,'2013-2014'!G176=0),'Salary and Rating'!G177,1*(I177&amp;G177)))</f>
        <v>0</v>
      </c>
      <c r="K177" s="6">
        <f>VLOOKUP(H177,'Category Tables'!$A$4:$B$88,2,FALSE)</f>
        <v>0</v>
      </c>
      <c r="L177" s="6">
        <f ca="1">VLOOKUP(I177,'Category Tables'!$A$4:$B$88,2,FALSE)</f>
        <v>0</v>
      </c>
      <c r="M177" s="6">
        <f ca="1">VLOOKUP(J177,'Category Tables'!$A$4:$B$88,2,FALSE)</f>
        <v>0</v>
      </c>
    </row>
    <row r="178" spans="1:13" x14ac:dyDescent="0.25">
      <c r="A178" s="6">
        <v>0</v>
      </c>
      <c r="B178" s="6">
        <v>0</v>
      </c>
      <c r="C178" s="14">
        <v>0</v>
      </c>
      <c r="D178" s="6">
        <v>0</v>
      </c>
      <c r="E178" s="6">
        <v>0</v>
      </c>
      <c r="F178" s="6">
        <f ca="1">IF(AND('2012-2013'!E177=1,'2012-2013'!G177=0),VLOOKUP(RAND(),'Rating Probabilities'!$B$26:$C$29,2,TRUE),IF(E178=1,VLOOKUP(RAND(),'Rating Probabilities'!$B$5:$C$8,2,TRUE),IF(E178=2,VLOOKUP(RAND(),'Rating Probabilities'!$B$12:$C$15,2,TRUE),IF(E178=3,VLOOKUP(RAND(),'Rating Probabilities'!$B$19:$C$22,2,TRUE),IF(E178=4,VLOOKUP(RAND(),'Rating Probabilities'!$B$26:$C$29,2,TRUE),0)))))</f>
        <v>0</v>
      </c>
      <c r="G178" s="6">
        <f ca="1">IF(AND('2013-2014'!E177=1,'2013-2014'!G177=0),VLOOKUP(RAND(),'Rating Probabilities'!$B$26:$C$29,2,TRUE),IF(E178=1,VLOOKUP(RAND(),'Rating Probabilities'!$B$5:$C$8,2,TRUE),IF(E178=2,VLOOKUP(RAND(),'Rating Probabilities'!$B$12:$C$15,2,TRUE),IF(E178=3,VLOOKUP(RAND(),'Rating Probabilities'!$B$19:$C$22,2,TRUE),IF(E178=4,VLOOKUP(RAND(),'Rating Probabilities'!$B$26:$C$29,2,TRUE),0)))))</f>
        <v>0</v>
      </c>
      <c r="H178" s="6">
        <f t="shared" si="4"/>
        <v>0</v>
      </c>
      <c r="I178" s="6">
        <f ca="1">IF(F178=0,0,IF(AND('2012-2013'!E177=1,'2012-2013'!G177=0),'Salary and Rating'!F178,1*(E178&amp;F178)))</f>
        <v>0</v>
      </c>
      <c r="J178" s="6">
        <f ca="1">IF(G178=0,0,IF(AND('2013-2014'!E177=1,'2013-2014'!G177=0),'Salary and Rating'!G178,1*(I178&amp;G178)))</f>
        <v>0</v>
      </c>
      <c r="K178" s="6">
        <f>VLOOKUP(H178,'Category Tables'!$A$4:$B$88,2,FALSE)</f>
        <v>0</v>
      </c>
      <c r="L178" s="6">
        <f ca="1">VLOOKUP(I178,'Category Tables'!$A$4:$B$88,2,FALSE)</f>
        <v>0</v>
      </c>
      <c r="M178" s="6">
        <f ca="1">VLOOKUP(J178,'Category Tables'!$A$4:$B$88,2,FALSE)</f>
        <v>0</v>
      </c>
    </row>
    <row r="179" spans="1:13" x14ac:dyDescent="0.25">
      <c r="A179" s="6">
        <v>0</v>
      </c>
      <c r="B179" s="6">
        <v>0</v>
      </c>
      <c r="C179" s="14">
        <v>0</v>
      </c>
      <c r="D179" s="6">
        <v>0</v>
      </c>
      <c r="E179" s="6">
        <v>0</v>
      </c>
      <c r="F179" s="6">
        <f ca="1">IF(AND('2012-2013'!E178=1,'2012-2013'!G178=0),VLOOKUP(RAND(),'Rating Probabilities'!$B$26:$C$29,2,TRUE),IF(E179=1,VLOOKUP(RAND(),'Rating Probabilities'!$B$5:$C$8,2,TRUE),IF(E179=2,VLOOKUP(RAND(),'Rating Probabilities'!$B$12:$C$15,2,TRUE),IF(E179=3,VLOOKUP(RAND(),'Rating Probabilities'!$B$19:$C$22,2,TRUE),IF(E179=4,VLOOKUP(RAND(),'Rating Probabilities'!$B$26:$C$29,2,TRUE),0)))))</f>
        <v>0</v>
      </c>
      <c r="G179" s="6">
        <f ca="1">IF(AND('2013-2014'!E178=1,'2013-2014'!G178=0),VLOOKUP(RAND(),'Rating Probabilities'!$B$26:$C$29,2,TRUE),IF(E179=1,VLOOKUP(RAND(),'Rating Probabilities'!$B$5:$C$8,2,TRUE),IF(E179=2,VLOOKUP(RAND(),'Rating Probabilities'!$B$12:$C$15,2,TRUE),IF(E179=3,VLOOKUP(RAND(),'Rating Probabilities'!$B$19:$C$22,2,TRUE),IF(E179=4,VLOOKUP(RAND(),'Rating Probabilities'!$B$26:$C$29,2,TRUE),0)))))</f>
        <v>0</v>
      </c>
      <c r="H179" s="6">
        <f t="shared" si="4"/>
        <v>0</v>
      </c>
      <c r="I179" s="6">
        <f ca="1">IF(F179=0,0,IF(AND('2012-2013'!E178=1,'2012-2013'!G178=0),'Salary and Rating'!F179,1*(E179&amp;F179)))</f>
        <v>0</v>
      </c>
      <c r="J179" s="6">
        <f ca="1">IF(G179=0,0,IF(AND('2013-2014'!E178=1,'2013-2014'!G178=0),'Salary and Rating'!G179,1*(I179&amp;G179)))</f>
        <v>0</v>
      </c>
      <c r="K179" s="6">
        <f>VLOOKUP(H179,'Category Tables'!$A$4:$B$88,2,FALSE)</f>
        <v>0</v>
      </c>
      <c r="L179" s="6">
        <f ca="1">VLOOKUP(I179,'Category Tables'!$A$4:$B$88,2,FALSE)</f>
        <v>0</v>
      </c>
      <c r="M179" s="6">
        <f ca="1">VLOOKUP(J179,'Category Tables'!$A$4:$B$88,2,FALSE)</f>
        <v>0</v>
      </c>
    </row>
    <row r="180" spans="1:13" x14ac:dyDescent="0.25">
      <c r="A180" s="6">
        <v>0</v>
      </c>
      <c r="B180" s="6">
        <v>0</v>
      </c>
      <c r="C180" s="14">
        <v>0</v>
      </c>
      <c r="D180" s="6">
        <v>0</v>
      </c>
      <c r="E180" s="6">
        <v>0</v>
      </c>
      <c r="F180" s="6">
        <f ca="1">IF(AND('2012-2013'!E179=1,'2012-2013'!G179=0),VLOOKUP(RAND(),'Rating Probabilities'!$B$26:$C$29,2,TRUE),IF(E180=1,VLOOKUP(RAND(),'Rating Probabilities'!$B$5:$C$8,2,TRUE),IF(E180=2,VLOOKUP(RAND(),'Rating Probabilities'!$B$12:$C$15,2,TRUE),IF(E180=3,VLOOKUP(RAND(),'Rating Probabilities'!$B$19:$C$22,2,TRUE),IF(E180=4,VLOOKUP(RAND(),'Rating Probabilities'!$B$26:$C$29,2,TRUE),0)))))</f>
        <v>0</v>
      </c>
      <c r="G180" s="6">
        <f ca="1">IF(AND('2013-2014'!E179=1,'2013-2014'!G179=0),VLOOKUP(RAND(),'Rating Probabilities'!$B$26:$C$29,2,TRUE),IF(E180=1,VLOOKUP(RAND(),'Rating Probabilities'!$B$5:$C$8,2,TRUE),IF(E180=2,VLOOKUP(RAND(),'Rating Probabilities'!$B$12:$C$15,2,TRUE),IF(E180=3,VLOOKUP(RAND(),'Rating Probabilities'!$B$19:$C$22,2,TRUE),IF(E180=4,VLOOKUP(RAND(),'Rating Probabilities'!$B$26:$C$29,2,TRUE),0)))))</f>
        <v>0</v>
      </c>
      <c r="H180" s="6">
        <f t="shared" si="4"/>
        <v>0</v>
      </c>
      <c r="I180" s="6">
        <f ca="1">IF(F180=0,0,IF(AND('2012-2013'!E179=1,'2012-2013'!G179=0),'Salary and Rating'!F180,1*(E180&amp;F180)))</f>
        <v>0</v>
      </c>
      <c r="J180" s="6">
        <f ca="1">IF(G180=0,0,IF(AND('2013-2014'!E179=1,'2013-2014'!G179=0),'Salary and Rating'!G180,1*(I180&amp;G180)))</f>
        <v>0</v>
      </c>
      <c r="K180" s="6">
        <f>VLOOKUP(H180,'Category Tables'!$A$4:$B$88,2,FALSE)</f>
        <v>0</v>
      </c>
      <c r="L180" s="6">
        <f ca="1">VLOOKUP(I180,'Category Tables'!$A$4:$B$88,2,FALSE)</f>
        <v>0</v>
      </c>
      <c r="M180" s="6">
        <f ca="1">VLOOKUP(J180,'Category Tables'!$A$4:$B$88,2,FALSE)</f>
        <v>0</v>
      </c>
    </row>
    <row r="181" spans="1:13" x14ac:dyDescent="0.25">
      <c r="A181" s="6">
        <v>0</v>
      </c>
      <c r="B181" s="6">
        <v>0</v>
      </c>
      <c r="C181" s="14">
        <v>0</v>
      </c>
      <c r="D181" s="6">
        <v>0</v>
      </c>
      <c r="E181" s="6">
        <v>0</v>
      </c>
      <c r="F181" s="6">
        <f ca="1">IF(AND('2012-2013'!E180=1,'2012-2013'!G180=0),VLOOKUP(RAND(),'Rating Probabilities'!$B$26:$C$29,2,TRUE),IF(E181=1,VLOOKUP(RAND(),'Rating Probabilities'!$B$5:$C$8,2,TRUE),IF(E181=2,VLOOKUP(RAND(),'Rating Probabilities'!$B$12:$C$15,2,TRUE),IF(E181=3,VLOOKUP(RAND(),'Rating Probabilities'!$B$19:$C$22,2,TRUE),IF(E181=4,VLOOKUP(RAND(),'Rating Probabilities'!$B$26:$C$29,2,TRUE),0)))))</f>
        <v>0</v>
      </c>
      <c r="G181" s="6">
        <f ca="1">IF(AND('2013-2014'!E180=1,'2013-2014'!G180=0),VLOOKUP(RAND(),'Rating Probabilities'!$B$26:$C$29,2,TRUE),IF(E181=1,VLOOKUP(RAND(),'Rating Probabilities'!$B$5:$C$8,2,TRUE),IF(E181=2,VLOOKUP(RAND(),'Rating Probabilities'!$B$12:$C$15,2,TRUE),IF(E181=3,VLOOKUP(RAND(),'Rating Probabilities'!$B$19:$C$22,2,TRUE),IF(E181=4,VLOOKUP(RAND(),'Rating Probabilities'!$B$26:$C$29,2,TRUE),0)))))</f>
        <v>0</v>
      </c>
      <c r="H181" s="6">
        <f t="shared" si="4"/>
        <v>0</v>
      </c>
      <c r="I181" s="6">
        <f ca="1">IF(F181=0,0,IF(AND('2012-2013'!E180=1,'2012-2013'!G180=0),'Salary and Rating'!F181,1*(E181&amp;F181)))</f>
        <v>0</v>
      </c>
      <c r="J181" s="6">
        <f ca="1">IF(G181=0,0,IF(AND('2013-2014'!E180=1,'2013-2014'!G180=0),'Salary and Rating'!G181,1*(I181&amp;G181)))</f>
        <v>0</v>
      </c>
      <c r="K181" s="6">
        <f>VLOOKUP(H181,'Category Tables'!$A$4:$B$88,2,FALSE)</f>
        <v>0</v>
      </c>
      <c r="L181" s="6">
        <f ca="1">VLOOKUP(I181,'Category Tables'!$A$4:$B$88,2,FALSE)</f>
        <v>0</v>
      </c>
      <c r="M181" s="6">
        <f ca="1">VLOOKUP(J181,'Category Tables'!$A$4:$B$88,2,FALSE)</f>
        <v>0</v>
      </c>
    </row>
    <row r="182" spans="1:13" x14ac:dyDescent="0.25">
      <c r="A182" s="6">
        <v>0</v>
      </c>
      <c r="B182" s="6">
        <v>0</v>
      </c>
      <c r="C182" s="14">
        <v>0</v>
      </c>
      <c r="D182" s="6">
        <v>0</v>
      </c>
      <c r="E182" s="6">
        <v>0</v>
      </c>
      <c r="F182" s="6">
        <f ca="1">IF(AND('2012-2013'!E181=1,'2012-2013'!G181=0),VLOOKUP(RAND(),'Rating Probabilities'!$B$26:$C$29,2,TRUE),IF(E182=1,VLOOKUP(RAND(),'Rating Probabilities'!$B$5:$C$8,2,TRUE),IF(E182=2,VLOOKUP(RAND(),'Rating Probabilities'!$B$12:$C$15,2,TRUE),IF(E182=3,VLOOKUP(RAND(),'Rating Probabilities'!$B$19:$C$22,2,TRUE),IF(E182=4,VLOOKUP(RAND(),'Rating Probabilities'!$B$26:$C$29,2,TRUE),0)))))</f>
        <v>0</v>
      </c>
      <c r="G182" s="6">
        <f ca="1">IF(AND('2013-2014'!E181=1,'2013-2014'!G181=0),VLOOKUP(RAND(),'Rating Probabilities'!$B$26:$C$29,2,TRUE),IF(E182=1,VLOOKUP(RAND(),'Rating Probabilities'!$B$5:$C$8,2,TRUE),IF(E182=2,VLOOKUP(RAND(),'Rating Probabilities'!$B$12:$C$15,2,TRUE),IF(E182=3,VLOOKUP(RAND(),'Rating Probabilities'!$B$19:$C$22,2,TRUE),IF(E182=4,VLOOKUP(RAND(),'Rating Probabilities'!$B$26:$C$29,2,TRUE),0)))))</f>
        <v>0</v>
      </c>
      <c r="H182" s="6">
        <f t="shared" si="4"/>
        <v>0</v>
      </c>
      <c r="I182" s="6">
        <f ca="1">IF(F182=0,0,IF(AND('2012-2013'!E181=1,'2012-2013'!G181=0),'Salary and Rating'!F182,1*(E182&amp;F182)))</f>
        <v>0</v>
      </c>
      <c r="J182" s="6">
        <f ca="1">IF(G182=0,0,IF(AND('2013-2014'!E181=1,'2013-2014'!G181=0),'Salary and Rating'!G182,1*(I182&amp;G182)))</f>
        <v>0</v>
      </c>
      <c r="K182" s="6">
        <f>VLOOKUP(H182,'Category Tables'!$A$4:$B$88,2,FALSE)</f>
        <v>0</v>
      </c>
      <c r="L182" s="6">
        <f ca="1">VLOOKUP(I182,'Category Tables'!$A$4:$B$88,2,FALSE)</f>
        <v>0</v>
      </c>
      <c r="M182" s="6">
        <f ca="1">VLOOKUP(J182,'Category Tables'!$A$4:$B$88,2,FALSE)</f>
        <v>0</v>
      </c>
    </row>
    <row r="183" spans="1:13" x14ac:dyDescent="0.25">
      <c r="A183" s="6">
        <v>0</v>
      </c>
      <c r="B183" s="6">
        <v>0</v>
      </c>
      <c r="C183" s="14">
        <v>0</v>
      </c>
      <c r="D183" s="6">
        <v>0</v>
      </c>
      <c r="E183" s="6">
        <v>0</v>
      </c>
      <c r="F183" s="6">
        <f ca="1">IF(AND('2012-2013'!E182=1,'2012-2013'!G182=0),VLOOKUP(RAND(),'Rating Probabilities'!$B$26:$C$29,2,TRUE),IF(E183=1,VLOOKUP(RAND(),'Rating Probabilities'!$B$5:$C$8,2,TRUE),IF(E183=2,VLOOKUP(RAND(),'Rating Probabilities'!$B$12:$C$15,2,TRUE),IF(E183=3,VLOOKUP(RAND(),'Rating Probabilities'!$B$19:$C$22,2,TRUE),IF(E183=4,VLOOKUP(RAND(),'Rating Probabilities'!$B$26:$C$29,2,TRUE),0)))))</f>
        <v>0</v>
      </c>
      <c r="G183" s="6">
        <f ca="1">IF(AND('2013-2014'!E182=1,'2013-2014'!G182=0),VLOOKUP(RAND(),'Rating Probabilities'!$B$26:$C$29,2,TRUE),IF(E183=1,VLOOKUP(RAND(),'Rating Probabilities'!$B$5:$C$8,2,TRUE),IF(E183=2,VLOOKUP(RAND(),'Rating Probabilities'!$B$12:$C$15,2,TRUE),IF(E183=3,VLOOKUP(RAND(),'Rating Probabilities'!$B$19:$C$22,2,TRUE),IF(E183=4,VLOOKUP(RAND(),'Rating Probabilities'!$B$26:$C$29,2,TRUE),0)))))</f>
        <v>0</v>
      </c>
      <c r="H183" s="6">
        <f t="shared" si="4"/>
        <v>0</v>
      </c>
      <c r="I183" s="6">
        <f ca="1">IF(F183=0,0,IF(AND('2012-2013'!E182=1,'2012-2013'!G182=0),'Salary and Rating'!F183,1*(E183&amp;F183)))</f>
        <v>0</v>
      </c>
      <c r="J183" s="6">
        <f ca="1">IF(G183=0,0,IF(AND('2013-2014'!E182=1,'2013-2014'!G182=0),'Salary and Rating'!G183,1*(I183&amp;G183)))</f>
        <v>0</v>
      </c>
      <c r="K183" s="6">
        <f>VLOOKUP(H183,'Category Tables'!$A$4:$B$88,2,FALSE)</f>
        <v>0</v>
      </c>
      <c r="L183" s="6">
        <f ca="1">VLOOKUP(I183,'Category Tables'!$A$4:$B$88,2,FALSE)</f>
        <v>0</v>
      </c>
      <c r="M183" s="6">
        <f ca="1">VLOOKUP(J183,'Category Tables'!$A$4:$B$88,2,FALSE)</f>
        <v>0</v>
      </c>
    </row>
    <row r="184" spans="1:13" x14ac:dyDescent="0.25">
      <c r="A184" s="6">
        <v>0</v>
      </c>
      <c r="B184" s="6">
        <v>0</v>
      </c>
      <c r="C184" s="14">
        <v>0</v>
      </c>
      <c r="D184" s="6">
        <v>0</v>
      </c>
      <c r="E184" s="6">
        <v>0</v>
      </c>
      <c r="F184" s="6">
        <f ca="1">IF(AND('2012-2013'!E183=1,'2012-2013'!G183=0),VLOOKUP(RAND(),'Rating Probabilities'!$B$26:$C$29,2,TRUE),IF(E184=1,VLOOKUP(RAND(),'Rating Probabilities'!$B$5:$C$8,2,TRUE),IF(E184=2,VLOOKUP(RAND(),'Rating Probabilities'!$B$12:$C$15,2,TRUE),IF(E184=3,VLOOKUP(RAND(),'Rating Probabilities'!$B$19:$C$22,2,TRUE),IF(E184=4,VLOOKUP(RAND(),'Rating Probabilities'!$B$26:$C$29,2,TRUE),0)))))</f>
        <v>0</v>
      </c>
      <c r="G184" s="6">
        <f ca="1">IF(AND('2013-2014'!E183=1,'2013-2014'!G183=0),VLOOKUP(RAND(),'Rating Probabilities'!$B$26:$C$29,2,TRUE),IF(E184=1,VLOOKUP(RAND(),'Rating Probabilities'!$B$5:$C$8,2,TRUE),IF(E184=2,VLOOKUP(RAND(),'Rating Probabilities'!$B$12:$C$15,2,TRUE),IF(E184=3,VLOOKUP(RAND(),'Rating Probabilities'!$B$19:$C$22,2,TRUE),IF(E184=4,VLOOKUP(RAND(),'Rating Probabilities'!$B$26:$C$29,2,TRUE),0)))))</f>
        <v>0</v>
      </c>
      <c r="H184" s="6">
        <f t="shared" si="4"/>
        <v>0</v>
      </c>
      <c r="I184" s="6">
        <f ca="1">IF(F184=0,0,IF(AND('2012-2013'!E183=1,'2012-2013'!G183=0),'Salary and Rating'!F184,1*(E184&amp;F184)))</f>
        <v>0</v>
      </c>
      <c r="J184" s="6">
        <f ca="1">IF(G184=0,0,IF(AND('2013-2014'!E183=1,'2013-2014'!G183=0),'Salary and Rating'!G184,1*(I184&amp;G184)))</f>
        <v>0</v>
      </c>
      <c r="K184" s="6">
        <f>VLOOKUP(H184,'Category Tables'!$A$4:$B$88,2,FALSE)</f>
        <v>0</v>
      </c>
      <c r="L184" s="6">
        <f ca="1">VLOOKUP(I184,'Category Tables'!$A$4:$B$88,2,FALSE)</f>
        <v>0</v>
      </c>
      <c r="M184" s="6">
        <f ca="1">VLOOKUP(J184,'Category Tables'!$A$4:$B$88,2,FALSE)</f>
        <v>0</v>
      </c>
    </row>
    <row r="185" spans="1:13" x14ac:dyDescent="0.25">
      <c r="A185" s="6">
        <v>0</v>
      </c>
      <c r="B185" s="6">
        <v>0</v>
      </c>
      <c r="C185" s="14">
        <v>0</v>
      </c>
      <c r="D185" s="6">
        <v>0</v>
      </c>
      <c r="E185" s="6">
        <v>0</v>
      </c>
      <c r="F185" s="6">
        <f ca="1">IF(AND('2012-2013'!E184=1,'2012-2013'!G184=0),VLOOKUP(RAND(),'Rating Probabilities'!$B$26:$C$29,2,TRUE),IF(E185=1,VLOOKUP(RAND(),'Rating Probabilities'!$B$5:$C$8,2,TRUE),IF(E185=2,VLOOKUP(RAND(),'Rating Probabilities'!$B$12:$C$15,2,TRUE),IF(E185=3,VLOOKUP(RAND(),'Rating Probabilities'!$B$19:$C$22,2,TRUE),IF(E185=4,VLOOKUP(RAND(),'Rating Probabilities'!$B$26:$C$29,2,TRUE),0)))))</f>
        <v>0</v>
      </c>
      <c r="G185" s="6">
        <f ca="1">IF(AND('2013-2014'!E184=1,'2013-2014'!G184=0),VLOOKUP(RAND(),'Rating Probabilities'!$B$26:$C$29,2,TRUE),IF(E185=1,VLOOKUP(RAND(),'Rating Probabilities'!$B$5:$C$8,2,TRUE),IF(E185=2,VLOOKUP(RAND(),'Rating Probabilities'!$B$12:$C$15,2,TRUE),IF(E185=3,VLOOKUP(RAND(),'Rating Probabilities'!$B$19:$C$22,2,TRUE),IF(E185=4,VLOOKUP(RAND(),'Rating Probabilities'!$B$26:$C$29,2,TRUE),0)))))</f>
        <v>0</v>
      </c>
      <c r="H185" s="6">
        <f t="shared" si="4"/>
        <v>0</v>
      </c>
      <c r="I185" s="6">
        <f ca="1">IF(F185=0,0,IF(AND('2012-2013'!E184=1,'2012-2013'!G184=0),'Salary and Rating'!F185,1*(E185&amp;F185)))</f>
        <v>0</v>
      </c>
      <c r="J185" s="6">
        <f ca="1">IF(G185=0,0,IF(AND('2013-2014'!E184=1,'2013-2014'!G184=0),'Salary and Rating'!G185,1*(I185&amp;G185)))</f>
        <v>0</v>
      </c>
      <c r="K185" s="6">
        <f>VLOOKUP(H185,'Category Tables'!$A$4:$B$88,2,FALSE)</f>
        <v>0</v>
      </c>
      <c r="L185" s="6">
        <f ca="1">VLOOKUP(I185,'Category Tables'!$A$4:$B$88,2,FALSE)</f>
        <v>0</v>
      </c>
      <c r="M185" s="6">
        <f ca="1">VLOOKUP(J185,'Category Tables'!$A$4:$B$88,2,FALSE)</f>
        <v>0</v>
      </c>
    </row>
    <row r="186" spans="1:13" x14ac:dyDescent="0.25">
      <c r="A186" s="6">
        <v>0</v>
      </c>
      <c r="B186" s="6">
        <v>0</v>
      </c>
      <c r="C186" s="14">
        <v>0</v>
      </c>
      <c r="D186" s="6">
        <v>0</v>
      </c>
      <c r="E186" s="6">
        <v>0</v>
      </c>
      <c r="F186" s="6">
        <f ca="1">IF(AND('2012-2013'!E185=1,'2012-2013'!G185=0),VLOOKUP(RAND(),'Rating Probabilities'!$B$26:$C$29,2,TRUE),IF(E186=1,VLOOKUP(RAND(),'Rating Probabilities'!$B$5:$C$8,2,TRUE),IF(E186=2,VLOOKUP(RAND(),'Rating Probabilities'!$B$12:$C$15,2,TRUE),IF(E186=3,VLOOKUP(RAND(),'Rating Probabilities'!$B$19:$C$22,2,TRUE),IF(E186=4,VLOOKUP(RAND(),'Rating Probabilities'!$B$26:$C$29,2,TRUE),0)))))</f>
        <v>0</v>
      </c>
      <c r="G186" s="6">
        <f ca="1">IF(AND('2013-2014'!E185=1,'2013-2014'!G185=0),VLOOKUP(RAND(),'Rating Probabilities'!$B$26:$C$29,2,TRUE),IF(E186=1,VLOOKUP(RAND(),'Rating Probabilities'!$B$5:$C$8,2,TRUE),IF(E186=2,VLOOKUP(RAND(),'Rating Probabilities'!$B$12:$C$15,2,TRUE),IF(E186=3,VLOOKUP(RAND(),'Rating Probabilities'!$B$19:$C$22,2,TRUE),IF(E186=4,VLOOKUP(RAND(),'Rating Probabilities'!$B$26:$C$29,2,TRUE),0)))))</f>
        <v>0</v>
      </c>
      <c r="H186" s="6">
        <f t="shared" si="4"/>
        <v>0</v>
      </c>
      <c r="I186" s="6">
        <f ca="1">IF(F186=0,0,IF(AND('2012-2013'!E185=1,'2012-2013'!G185=0),'Salary and Rating'!F186,1*(E186&amp;F186)))</f>
        <v>0</v>
      </c>
      <c r="J186" s="6">
        <f ca="1">IF(G186=0,0,IF(AND('2013-2014'!E185=1,'2013-2014'!G185=0),'Salary and Rating'!G186,1*(I186&amp;G186)))</f>
        <v>0</v>
      </c>
      <c r="K186" s="6">
        <f>VLOOKUP(H186,'Category Tables'!$A$4:$B$88,2,FALSE)</f>
        <v>0</v>
      </c>
      <c r="L186" s="6">
        <f ca="1">VLOOKUP(I186,'Category Tables'!$A$4:$B$88,2,FALSE)</f>
        <v>0</v>
      </c>
      <c r="M186" s="6">
        <f ca="1">VLOOKUP(J186,'Category Tables'!$A$4:$B$88,2,FALSE)</f>
        <v>0</v>
      </c>
    </row>
    <row r="187" spans="1:13" x14ac:dyDescent="0.25">
      <c r="A187" s="6">
        <v>0</v>
      </c>
      <c r="B187" s="6">
        <v>0</v>
      </c>
      <c r="C187" s="14">
        <v>0</v>
      </c>
      <c r="D187" s="6">
        <v>0</v>
      </c>
      <c r="E187" s="6">
        <v>0</v>
      </c>
      <c r="F187" s="6">
        <f ca="1">IF(AND('2012-2013'!E186=1,'2012-2013'!G186=0),VLOOKUP(RAND(),'Rating Probabilities'!$B$26:$C$29,2,TRUE),IF(E187=1,VLOOKUP(RAND(),'Rating Probabilities'!$B$5:$C$8,2,TRUE),IF(E187=2,VLOOKUP(RAND(),'Rating Probabilities'!$B$12:$C$15,2,TRUE),IF(E187=3,VLOOKUP(RAND(),'Rating Probabilities'!$B$19:$C$22,2,TRUE),IF(E187=4,VLOOKUP(RAND(),'Rating Probabilities'!$B$26:$C$29,2,TRUE),0)))))</f>
        <v>0</v>
      </c>
      <c r="G187" s="6">
        <f ca="1">IF(AND('2013-2014'!E186=1,'2013-2014'!G186=0),VLOOKUP(RAND(),'Rating Probabilities'!$B$26:$C$29,2,TRUE),IF(E187=1,VLOOKUP(RAND(),'Rating Probabilities'!$B$5:$C$8,2,TRUE),IF(E187=2,VLOOKUP(RAND(),'Rating Probabilities'!$B$12:$C$15,2,TRUE),IF(E187=3,VLOOKUP(RAND(),'Rating Probabilities'!$B$19:$C$22,2,TRUE),IF(E187=4,VLOOKUP(RAND(),'Rating Probabilities'!$B$26:$C$29,2,TRUE),0)))))</f>
        <v>0</v>
      </c>
      <c r="H187" s="6">
        <f t="shared" si="4"/>
        <v>0</v>
      </c>
      <c r="I187" s="6">
        <f ca="1">IF(F187=0,0,IF(AND('2012-2013'!E186=1,'2012-2013'!G186=0),'Salary and Rating'!F187,1*(E187&amp;F187)))</f>
        <v>0</v>
      </c>
      <c r="J187" s="6">
        <f ca="1">IF(G187=0,0,IF(AND('2013-2014'!E186=1,'2013-2014'!G186=0),'Salary and Rating'!G187,1*(I187&amp;G187)))</f>
        <v>0</v>
      </c>
      <c r="K187" s="6">
        <f>VLOOKUP(H187,'Category Tables'!$A$4:$B$88,2,FALSE)</f>
        <v>0</v>
      </c>
      <c r="L187" s="6">
        <f ca="1">VLOOKUP(I187,'Category Tables'!$A$4:$B$88,2,FALSE)</f>
        <v>0</v>
      </c>
      <c r="M187" s="6">
        <f ca="1">VLOOKUP(J187,'Category Tables'!$A$4:$B$88,2,FALSE)</f>
        <v>0</v>
      </c>
    </row>
    <row r="188" spans="1:13" x14ac:dyDescent="0.25">
      <c r="A188" s="6">
        <v>0</v>
      </c>
      <c r="B188" s="6">
        <v>0</v>
      </c>
      <c r="C188" s="14">
        <v>0</v>
      </c>
      <c r="D188" s="6">
        <v>0</v>
      </c>
      <c r="E188" s="6">
        <v>0</v>
      </c>
      <c r="F188" s="6">
        <f ca="1">IF(AND('2012-2013'!E187=1,'2012-2013'!G187=0),VLOOKUP(RAND(),'Rating Probabilities'!$B$26:$C$29,2,TRUE),IF(E188=1,VLOOKUP(RAND(),'Rating Probabilities'!$B$5:$C$8,2,TRUE),IF(E188=2,VLOOKUP(RAND(),'Rating Probabilities'!$B$12:$C$15,2,TRUE),IF(E188=3,VLOOKUP(RAND(),'Rating Probabilities'!$B$19:$C$22,2,TRUE),IF(E188=4,VLOOKUP(RAND(),'Rating Probabilities'!$B$26:$C$29,2,TRUE),0)))))</f>
        <v>0</v>
      </c>
      <c r="G188" s="6">
        <f ca="1">IF(AND('2013-2014'!E187=1,'2013-2014'!G187=0),VLOOKUP(RAND(),'Rating Probabilities'!$B$26:$C$29,2,TRUE),IF(E188=1,VLOOKUP(RAND(),'Rating Probabilities'!$B$5:$C$8,2,TRUE),IF(E188=2,VLOOKUP(RAND(),'Rating Probabilities'!$B$12:$C$15,2,TRUE),IF(E188=3,VLOOKUP(RAND(),'Rating Probabilities'!$B$19:$C$22,2,TRUE),IF(E188=4,VLOOKUP(RAND(),'Rating Probabilities'!$B$26:$C$29,2,TRUE),0)))))</f>
        <v>0</v>
      </c>
      <c r="H188" s="6">
        <f t="shared" si="4"/>
        <v>0</v>
      </c>
      <c r="I188" s="6">
        <f ca="1">IF(F188=0,0,IF(AND('2012-2013'!E187=1,'2012-2013'!G187=0),'Salary and Rating'!F188,1*(E188&amp;F188)))</f>
        <v>0</v>
      </c>
      <c r="J188" s="6">
        <f ca="1">IF(G188=0,0,IF(AND('2013-2014'!E187=1,'2013-2014'!G187=0),'Salary and Rating'!G188,1*(I188&amp;G188)))</f>
        <v>0</v>
      </c>
      <c r="K188" s="6">
        <f>VLOOKUP(H188,'Category Tables'!$A$4:$B$88,2,FALSE)</f>
        <v>0</v>
      </c>
      <c r="L188" s="6">
        <f ca="1">VLOOKUP(I188,'Category Tables'!$A$4:$B$88,2,FALSE)</f>
        <v>0</v>
      </c>
      <c r="M188" s="6">
        <f ca="1">VLOOKUP(J188,'Category Tables'!$A$4:$B$88,2,FALSE)</f>
        <v>0</v>
      </c>
    </row>
    <row r="189" spans="1:13" x14ac:dyDescent="0.25">
      <c r="A189" s="6">
        <v>0</v>
      </c>
      <c r="B189" s="6">
        <v>0</v>
      </c>
      <c r="C189" s="14">
        <v>0</v>
      </c>
      <c r="D189" s="6">
        <v>0</v>
      </c>
      <c r="E189" s="6">
        <v>0</v>
      </c>
      <c r="F189" s="6">
        <f ca="1">IF(AND('2012-2013'!E188=1,'2012-2013'!G188=0),VLOOKUP(RAND(),'Rating Probabilities'!$B$26:$C$29,2,TRUE),IF(E189=1,VLOOKUP(RAND(),'Rating Probabilities'!$B$5:$C$8,2,TRUE),IF(E189=2,VLOOKUP(RAND(),'Rating Probabilities'!$B$12:$C$15,2,TRUE),IF(E189=3,VLOOKUP(RAND(),'Rating Probabilities'!$B$19:$C$22,2,TRUE),IF(E189=4,VLOOKUP(RAND(),'Rating Probabilities'!$B$26:$C$29,2,TRUE),0)))))</f>
        <v>0</v>
      </c>
      <c r="G189" s="6">
        <f ca="1">IF(AND('2013-2014'!E188=1,'2013-2014'!G188=0),VLOOKUP(RAND(),'Rating Probabilities'!$B$26:$C$29,2,TRUE),IF(E189=1,VLOOKUP(RAND(),'Rating Probabilities'!$B$5:$C$8,2,TRUE),IF(E189=2,VLOOKUP(RAND(),'Rating Probabilities'!$B$12:$C$15,2,TRUE),IF(E189=3,VLOOKUP(RAND(),'Rating Probabilities'!$B$19:$C$22,2,TRUE),IF(E189=4,VLOOKUP(RAND(),'Rating Probabilities'!$B$26:$C$29,2,TRUE),0)))))</f>
        <v>0</v>
      </c>
      <c r="H189" s="6">
        <f t="shared" si="4"/>
        <v>0</v>
      </c>
      <c r="I189" s="6">
        <f ca="1">IF(F189=0,0,IF(AND('2012-2013'!E188=1,'2012-2013'!G188=0),'Salary and Rating'!F189,1*(E189&amp;F189)))</f>
        <v>0</v>
      </c>
      <c r="J189" s="6">
        <f ca="1">IF(G189=0,0,IF(AND('2013-2014'!E188=1,'2013-2014'!G188=0),'Salary and Rating'!G189,1*(I189&amp;G189)))</f>
        <v>0</v>
      </c>
      <c r="K189" s="6">
        <f>VLOOKUP(H189,'Category Tables'!$A$4:$B$88,2,FALSE)</f>
        <v>0</v>
      </c>
      <c r="L189" s="6">
        <f ca="1">VLOOKUP(I189,'Category Tables'!$A$4:$B$88,2,FALSE)</f>
        <v>0</v>
      </c>
      <c r="M189" s="6">
        <f ca="1">VLOOKUP(J189,'Category Tables'!$A$4:$B$88,2,FALSE)</f>
        <v>0</v>
      </c>
    </row>
    <row r="190" spans="1:13" x14ac:dyDescent="0.25">
      <c r="A190" s="6">
        <v>0</v>
      </c>
      <c r="B190" s="6">
        <v>0</v>
      </c>
      <c r="C190" s="14">
        <v>0</v>
      </c>
      <c r="D190" s="6">
        <v>0</v>
      </c>
      <c r="E190" s="6">
        <v>0</v>
      </c>
      <c r="F190" s="6">
        <f ca="1">IF(AND('2012-2013'!E189=1,'2012-2013'!G189=0),VLOOKUP(RAND(),'Rating Probabilities'!$B$26:$C$29,2,TRUE),IF(E190=1,VLOOKUP(RAND(),'Rating Probabilities'!$B$5:$C$8,2,TRUE),IF(E190=2,VLOOKUP(RAND(),'Rating Probabilities'!$B$12:$C$15,2,TRUE),IF(E190=3,VLOOKUP(RAND(),'Rating Probabilities'!$B$19:$C$22,2,TRUE),IF(E190=4,VLOOKUP(RAND(),'Rating Probabilities'!$B$26:$C$29,2,TRUE),0)))))</f>
        <v>0</v>
      </c>
      <c r="G190" s="6">
        <f ca="1">IF(AND('2013-2014'!E189=1,'2013-2014'!G189=0),VLOOKUP(RAND(),'Rating Probabilities'!$B$26:$C$29,2,TRUE),IF(E190=1,VLOOKUP(RAND(),'Rating Probabilities'!$B$5:$C$8,2,TRUE),IF(E190=2,VLOOKUP(RAND(),'Rating Probabilities'!$B$12:$C$15,2,TRUE),IF(E190=3,VLOOKUP(RAND(),'Rating Probabilities'!$B$19:$C$22,2,TRUE),IF(E190=4,VLOOKUP(RAND(),'Rating Probabilities'!$B$26:$C$29,2,TRUE),0)))))</f>
        <v>0</v>
      </c>
      <c r="H190" s="6">
        <f t="shared" si="4"/>
        <v>0</v>
      </c>
      <c r="I190" s="6">
        <f ca="1">IF(F190=0,0,IF(AND('2012-2013'!E189=1,'2012-2013'!G189=0),'Salary and Rating'!F190,1*(E190&amp;F190)))</f>
        <v>0</v>
      </c>
      <c r="J190" s="6">
        <f ca="1">IF(G190=0,0,IF(AND('2013-2014'!E189=1,'2013-2014'!G189=0),'Salary and Rating'!G190,1*(I190&amp;G190)))</f>
        <v>0</v>
      </c>
      <c r="K190" s="6">
        <f>VLOOKUP(H190,'Category Tables'!$A$4:$B$88,2,FALSE)</f>
        <v>0</v>
      </c>
      <c r="L190" s="6">
        <f ca="1">VLOOKUP(I190,'Category Tables'!$A$4:$B$88,2,FALSE)</f>
        <v>0</v>
      </c>
      <c r="M190" s="6">
        <f ca="1">VLOOKUP(J190,'Category Tables'!$A$4:$B$88,2,FALSE)</f>
        <v>0</v>
      </c>
    </row>
    <row r="191" spans="1:13" x14ac:dyDescent="0.25">
      <c r="A191" s="6">
        <v>0</v>
      </c>
      <c r="B191" s="6">
        <v>0</v>
      </c>
      <c r="C191" s="14">
        <v>0</v>
      </c>
      <c r="D191" s="6">
        <v>0</v>
      </c>
      <c r="E191" s="6">
        <v>0</v>
      </c>
      <c r="F191" s="6">
        <f ca="1">IF(AND('2012-2013'!E190=1,'2012-2013'!G190=0),VLOOKUP(RAND(),'Rating Probabilities'!$B$26:$C$29,2,TRUE),IF(E191=1,VLOOKUP(RAND(),'Rating Probabilities'!$B$5:$C$8,2,TRUE),IF(E191=2,VLOOKUP(RAND(),'Rating Probabilities'!$B$12:$C$15,2,TRUE),IF(E191=3,VLOOKUP(RAND(),'Rating Probabilities'!$B$19:$C$22,2,TRUE),IF(E191=4,VLOOKUP(RAND(),'Rating Probabilities'!$B$26:$C$29,2,TRUE),0)))))</f>
        <v>0</v>
      </c>
      <c r="G191" s="6">
        <f ca="1">IF(AND('2013-2014'!E190=1,'2013-2014'!G190=0),VLOOKUP(RAND(),'Rating Probabilities'!$B$26:$C$29,2,TRUE),IF(E191=1,VLOOKUP(RAND(),'Rating Probabilities'!$B$5:$C$8,2,TRUE),IF(E191=2,VLOOKUP(RAND(),'Rating Probabilities'!$B$12:$C$15,2,TRUE),IF(E191=3,VLOOKUP(RAND(),'Rating Probabilities'!$B$19:$C$22,2,TRUE),IF(E191=4,VLOOKUP(RAND(),'Rating Probabilities'!$B$26:$C$29,2,TRUE),0)))))</f>
        <v>0</v>
      </c>
      <c r="H191" s="6">
        <f t="shared" si="4"/>
        <v>0</v>
      </c>
      <c r="I191" s="6">
        <f ca="1">IF(F191=0,0,IF(AND('2012-2013'!E190=1,'2012-2013'!G190=0),'Salary and Rating'!F191,1*(E191&amp;F191)))</f>
        <v>0</v>
      </c>
      <c r="J191" s="6">
        <f ca="1">IF(G191=0,0,IF(AND('2013-2014'!E190=1,'2013-2014'!G190=0),'Salary and Rating'!G191,1*(I191&amp;G191)))</f>
        <v>0</v>
      </c>
      <c r="K191" s="6">
        <f>VLOOKUP(H191,'Category Tables'!$A$4:$B$88,2,FALSE)</f>
        <v>0</v>
      </c>
      <c r="L191" s="6">
        <f ca="1">VLOOKUP(I191,'Category Tables'!$A$4:$B$88,2,FALSE)</f>
        <v>0</v>
      </c>
      <c r="M191" s="6">
        <f ca="1">VLOOKUP(J191,'Category Tables'!$A$4:$B$88,2,FALSE)</f>
        <v>0</v>
      </c>
    </row>
    <row r="192" spans="1:13" x14ac:dyDescent="0.25">
      <c r="A192" s="6">
        <v>0</v>
      </c>
      <c r="B192" s="6">
        <v>0</v>
      </c>
      <c r="C192" s="14">
        <v>0</v>
      </c>
      <c r="D192" s="6">
        <v>0</v>
      </c>
      <c r="E192" s="6">
        <v>0</v>
      </c>
      <c r="F192" s="6">
        <f ca="1">IF(AND('2012-2013'!E191=1,'2012-2013'!G191=0),VLOOKUP(RAND(),'Rating Probabilities'!$B$26:$C$29,2,TRUE),IF(E192=1,VLOOKUP(RAND(),'Rating Probabilities'!$B$5:$C$8,2,TRUE),IF(E192=2,VLOOKUP(RAND(),'Rating Probabilities'!$B$12:$C$15,2,TRUE),IF(E192=3,VLOOKUP(RAND(),'Rating Probabilities'!$B$19:$C$22,2,TRUE),IF(E192=4,VLOOKUP(RAND(),'Rating Probabilities'!$B$26:$C$29,2,TRUE),0)))))</f>
        <v>0</v>
      </c>
      <c r="G192" s="6">
        <f ca="1">IF(AND('2013-2014'!E191=1,'2013-2014'!G191=0),VLOOKUP(RAND(),'Rating Probabilities'!$B$26:$C$29,2,TRUE),IF(E192=1,VLOOKUP(RAND(),'Rating Probabilities'!$B$5:$C$8,2,TRUE),IF(E192=2,VLOOKUP(RAND(),'Rating Probabilities'!$B$12:$C$15,2,TRUE),IF(E192=3,VLOOKUP(RAND(),'Rating Probabilities'!$B$19:$C$22,2,TRUE),IF(E192=4,VLOOKUP(RAND(),'Rating Probabilities'!$B$26:$C$29,2,TRUE),0)))))</f>
        <v>0</v>
      </c>
      <c r="H192" s="6">
        <f t="shared" si="4"/>
        <v>0</v>
      </c>
      <c r="I192" s="6">
        <f ca="1">IF(F192=0,0,IF(AND('2012-2013'!E191=1,'2012-2013'!G191=0),'Salary and Rating'!F192,1*(E192&amp;F192)))</f>
        <v>0</v>
      </c>
      <c r="J192" s="6">
        <f ca="1">IF(G192=0,0,IF(AND('2013-2014'!E191=1,'2013-2014'!G191=0),'Salary and Rating'!G192,1*(I192&amp;G192)))</f>
        <v>0</v>
      </c>
      <c r="K192" s="6">
        <f>VLOOKUP(H192,'Category Tables'!$A$4:$B$88,2,FALSE)</f>
        <v>0</v>
      </c>
      <c r="L192" s="6">
        <f ca="1">VLOOKUP(I192,'Category Tables'!$A$4:$B$88,2,FALSE)</f>
        <v>0</v>
      </c>
      <c r="M192" s="6">
        <f ca="1">VLOOKUP(J192,'Category Tables'!$A$4:$B$88,2,FALSE)</f>
        <v>0</v>
      </c>
    </row>
    <row r="193" spans="1:13" x14ac:dyDescent="0.25">
      <c r="A193" s="6">
        <v>0</v>
      </c>
      <c r="B193" s="6">
        <v>0</v>
      </c>
      <c r="C193" s="14">
        <v>0</v>
      </c>
      <c r="D193" s="6">
        <v>0</v>
      </c>
      <c r="E193" s="6">
        <v>0</v>
      </c>
      <c r="F193" s="6">
        <f ca="1">IF(AND('2012-2013'!E192=1,'2012-2013'!G192=0),VLOOKUP(RAND(),'Rating Probabilities'!$B$26:$C$29,2,TRUE),IF(E193=1,VLOOKUP(RAND(),'Rating Probabilities'!$B$5:$C$8,2,TRUE),IF(E193=2,VLOOKUP(RAND(),'Rating Probabilities'!$B$12:$C$15,2,TRUE),IF(E193=3,VLOOKUP(RAND(),'Rating Probabilities'!$B$19:$C$22,2,TRUE),IF(E193=4,VLOOKUP(RAND(),'Rating Probabilities'!$B$26:$C$29,2,TRUE),0)))))</f>
        <v>0</v>
      </c>
      <c r="G193" s="6">
        <f ca="1">IF(AND('2013-2014'!E192=1,'2013-2014'!G192=0),VLOOKUP(RAND(),'Rating Probabilities'!$B$26:$C$29,2,TRUE),IF(E193=1,VLOOKUP(RAND(),'Rating Probabilities'!$B$5:$C$8,2,TRUE),IF(E193=2,VLOOKUP(RAND(),'Rating Probabilities'!$B$12:$C$15,2,TRUE),IF(E193=3,VLOOKUP(RAND(),'Rating Probabilities'!$B$19:$C$22,2,TRUE),IF(E193=4,VLOOKUP(RAND(),'Rating Probabilities'!$B$26:$C$29,2,TRUE),0)))))</f>
        <v>0</v>
      </c>
      <c r="H193" s="6">
        <f t="shared" si="4"/>
        <v>0</v>
      </c>
      <c r="I193" s="6">
        <f ca="1">IF(F193=0,0,IF(AND('2012-2013'!E192=1,'2012-2013'!G192=0),'Salary and Rating'!F193,1*(E193&amp;F193)))</f>
        <v>0</v>
      </c>
      <c r="J193" s="6">
        <f ca="1">IF(G193=0,0,IF(AND('2013-2014'!E192=1,'2013-2014'!G192=0),'Salary and Rating'!G193,1*(I193&amp;G193)))</f>
        <v>0</v>
      </c>
      <c r="K193" s="6">
        <f>VLOOKUP(H193,'Category Tables'!$A$4:$B$88,2,FALSE)</f>
        <v>0</v>
      </c>
      <c r="L193" s="6">
        <f ca="1">VLOOKUP(I193,'Category Tables'!$A$4:$B$88,2,FALSE)</f>
        <v>0</v>
      </c>
      <c r="M193" s="6">
        <f ca="1">VLOOKUP(J193,'Category Tables'!$A$4:$B$88,2,FALSE)</f>
        <v>0</v>
      </c>
    </row>
    <row r="194" spans="1:13" x14ac:dyDescent="0.25">
      <c r="A194" s="6">
        <v>0</v>
      </c>
      <c r="B194" s="6">
        <v>0</v>
      </c>
      <c r="C194" s="14">
        <v>0</v>
      </c>
      <c r="D194" s="6">
        <v>0</v>
      </c>
      <c r="E194" s="6">
        <v>0</v>
      </c>
      <c r="F194" s="6">
        <f ca="1">IF(AND('2012-2013'!E193=1,'2012-2013'!G193=0),VLOOKUP(RAND(),'Rating Probabilities'!$B$26:$C$29,2,TRUE),IF(E194=1,VLOOKUP(RAND(),'Rating Probabilities'!$B$5:$C$8,2,TRUE),IF(E194=2,VLOOKUP(RAND(),'Rating Probabilities'!$B$12:$C$15,2,TRUE),IF(E194=3,VLOOKUP(RAND(),'Rating Probabilities'!$B$19:$C$22,2,TRUE),IF(E194=4,VLOOKUP(RAND(),'Rating Probabilities'!$B$26:$C$29,2,TRUE),0)))))</f>
        <v>0</v>
      </c>
      <c r="G194" s="6">
        <f ca="1">IF(AND('2013-2014'!E193=1,'2013-2014'!G193=0),VLOOKUP(RAND(),'Rating Probabilities'!$B$26:$C$29,2,TRUE),IF(E194=1,VLOOKUP(RAND(),'Rating Probabilities'!$B$5:$C$8,2,TRUE),IF(E194=2,VLOOKUP(RAND(),'Rating Probabilities'!$B$12:$C$15,2,TRUE),IF(E194=3,VLOOKUP(RAND(),'Rating Probabilities'!$B$19:$C$22,2,TRUE),IF(E194=4,VLOOKUP(RAND(),'Rating Probabilities'!$B$26:$C$29,2,TRUE),0)))))</f>
        <v>0</v>
      </c>
      <c r="H194" s="6">
        <f t="shared" si="4"/>
        <v>0</v>
      </c>
      <c r="I194" s="6">
        <f ca="1">IF(F194=0,0,IF(AND('2012-2013'!E193=1,'2012-2013'!G193=0),'Salary and Rating'!F194,1*(E194&amp;F194)))</f>
        <v>0</v>
      </c>
      <c r="J194" s="6">
        <f ca="1">IF(G194=0,0,IF(AND('2013-2014'!E193=1,'2013-2014'!G193=0),'Salary and Rating'!G194,1*(I194&amp;G194)))</f>
        <v>0</v>
      </c>
      <c r="K194" s="6">
        <f>VLOOKUP(H194,'Category Tables'!$A$4:$B$88,2,FALSE)</f>
        <v>0</v>
      </c>
      <c r="L194" s="6">
        <f ca="1">VLOOKUP(I194,'Category Tables'!$A$4:$B$88,2,FALSE)</f>
        <v>0</v>
      </c>
      <c r="M194" s="6">
        <f ca="1">VLOOKUP(J194,'Category Tables'!$A$4:$B$88,2,FALSE)</f>
        <v>0</v>
      </c>
    </row>
    <row r="195" spans="1:13" x14ac:dyDescent="0.25">
      <c r="A195" s="6">
        <v>0</v>
      </c>
      <c r="B195" s="6">
        <v>0</v>
      </c>
      <c r="C195" s="14">
        <v>0</v>
      </c>
      <c r="D195" s="6">
        <v>0</v>
      </c>
      <c r="E195" s="6">
        <v>0</v>
      </c>
      <c r="F195" s="6">
        <f ca="1">IF(AND('2012-2013'!E194=1,'2012-2013'!G194=0),VLOOKUP(RAND(),'Rating Probabilities'!$B$26:$C$29,2,TRUE),IF(E195=1,VLOOKUP(RAND(),'Rating Probabilities'!$B$5:$C$8,2,TRUE),IF(E195=2,VLOOKUP(RAND(),'Rating Probabilities'!$B$12:$C$15,2,TRUE),IF(E195=3,VLOOKUP(RAND(),'Rating Probabilities'!$B$19:$C$22,2,TRUE),IF(E195=4,VLOOKUP(RAND(),'Rating Probabilities'!$B$26:$C$29,2,TRUE),0)))))</f>
        <v>0</v>
      </c>
      <c r="G195" s="6">
        <f ca="1">IF(AND('2013-2014'!E194=1,'2013-2014'!G194=0),VLOOKUP(RAND(),'Rating Probabilities'!$B$26:$C$29,2,TRUE),IF(E195=1,VLOOKUP(RAND(),'Rating Probabilities'!$B$5:$C$8,2,TRUE),IF(E195=2,VLOOKUP(RAND(),'Rating Probabilities'!$B$12:$C$15,2,TRUE),IF(E195=3,VLOOKUP(RAND(),'Rating Probabilities'!$B$19:$C$22,2,TRUE),IF(E195=4,VLOOKUP(RAND(),'Rating Probabilities'!$B$26:$C$29,2,TRUE),0)))))</f>
        <v>0</v>
      </c>
      <c r="H195" s="6">
        <f t="shared" si="4"/>
        <v>0</v>
      </c>
      <c r="I195" s="6">
        <f ca="1">IF(F195=0,0,IF(AND('2012-2013'!E194=1,'2012-2013'!G194=0),'Salary and Rating'!F195,1*(E195&amp;F195)))</f>
        <v>0</v>
      </c>
      <c r="J195" s="6">
        <f ca="1">IF(G195=0,0,IF(AND('2013-2014'!E194=1,'2013-2014'!G194=0),'Salary and Rating'!G195,1*(I195&amp;G195)))</f>
        <v>0</v>
      </c>
      <c r="K195" s="6">
        <f>VLOOKUP(H195,'Category Tables'!$A$4:$B$88,2,FALSE)</f>
        <v>0</v>
      </c>
      <c r="L195" s="6">
        <f ca="1">VLOOKUP(I195,'Category Tables'!$A$4:$B$88,2,FALSE)</f>
        <v>0</v>
      </c>
      <c r="M195" s="6">
        <f ca="1">VLOOKUP(J195,'Category Tables'!$A$4:$B$88,2,FALSE)</f>
        <v>0</v>
      </c>
    </row>
    <row r="196" spans="1:13" x14ac:dyDescent="0.25">
      <c r="A196" s="6">
        <v>0</v>
      </c>
      <c r="B196" s="6">
        <v>0</v>
      </c>
      <c r="C196" s="14">
        <v>0</v>
      </c>
      <c r="D196" s="6">
        <v>0</v>
      </c>
      <c r="E196" s="6">
        <v>0</v>
      </c>
      <c r="F196" s="6">
        <f ca="1">IF(AND('2012-2013'!E195=1,'2012-2013'!G195=0),VLOOKUP(RAND(),'Rating Probabilities'!$B$26:$C$29,2,TRUE),IF(E196=1,VLOOKUP(RAND(),'Rating Probabilities'!$B$5:$C$8,2,TRUE),IF(E196=2,VLOOKUP(RAND(),'Rating Probabilities'!$B$12:$C$15,2,TRUE),IF(E196=3,VLOOKUP(RAND(),'Rating Probabilities'!$B$19:$C$22,2,TRUE),IF(E196=4,VLOOKUP(RAND(),'Rating Probabilities'!$B$26:$C$29,2,TRUE),0)))))</f>
        <v>0</v>
      </c>
      <c r="G196" s="6">
        <f ca="1">IF(AND('2013-2014'!E195=1,'2013-2014'!G195=0),VLOOKUP(RAND(),'Rating Probabilities'!$B$26:$C$29,2,TRUE),IF(E196=1,VLOOKUP(RAND(),'Rating Probabilities'!$B$5:$C$8,2,TRUE),IF(E196=2,VLOOKUP(RAND(),'Rating Probabilities'!$B$12:$C$15,2,TRUE),IF(E196=3,VLOOKUP(RAND(),'Rating Probabilities'!$B$19:$C$22,2,TRUE),IF(E196=4,VLOOKUP(RAND(),'Rating Probabilities'!$B$26:$C$29,2,TRUE),0)))))</f>
        <v>0</v>
      </c>
      <c r="H196" s="6">
        <f t="shared" si="4"/>
        <v>0</v>
      </c>
      <c r="I196" s="6">
        <f ca="1">IF(F196=0,0,IF(AND('2012-2013'!E195=1,'2012-2013'!G195=0),'Salary and Rating'!F196,1*(E196&amp;F196)))</f>
        <v>0</v>
      </c>
      <c r="J196" s="6">
        <f ca="1">IF(G196=0,0,IF(AND('2013-2014'!E195=1,'2013-2014'!G195=0),'Salary and Rating'!G196,1*(I196&amp;G196)))</f>
        <v>0</v>
      </c>
      <c r="K196" s="6">
        <f>VLOOKUP(H196,'Category Tables'!$A$4:$B$88,2,FALSE)</f>
        <v>0</v>
      </c>
      <c r="L196" s="6">
        <f ca="1">VLOOKUP(I196,'Category Tables'!$A$4:$B$88,2,FALSE)</f>
        <v>0</v>
      </c>
      <c r="M196" s="6">
        <f ca="1">VLOOKUP(J196,'Category Tables'!$A$4:$B$88,2,FALSE)</f>
        <v>0</v>
      </c>
    </row>
    <row r="197" spans="1:13" x14ac:dyDescent="0.25">
      <c r="A197" s="6">
        <v>0</v>
      </c>
      <c r="B197" s="6">
        <v>0</v>
      </c>
      <c r="C197" s="14">
        <v>0</v>
      </c>
      <c r="D197" s="6">
        <v>0</v>
      </c>
      <c r="E197" s="6">
        <v>0</v>
      </c>
      <c r="F197" s="6">
        <f ca="1">IF(AND('2012-2013'!E196=1,'2012-2013'!G196=0),VLOOKUP(RAND(),'Rating Probabilities'!$B$26:$C$29,2,TRUE),IF(E197=1,VLOOKUP(RAND(),'Rating Probabilities'!$B$5:$C$8,2,TRUE),IF(E197=2,VLOOKUP(RAND(),'Rating Probabilities'!$B$12:$C$15,2,TRUE),IF(E197=3,VLOOKUP(RAND(),'Rating Probabilities'!$B$19:$C$22,2,TRUE),IF(E197=4,VLOOKUP(RAND(),'Rating Probabilities'!$B$26:$C$29,2,TRUE),0)))))</f>
        <v>0</v>
      </c>
      <c r="G197" s="6">
        <f ca="1">IF(AND('2013-2014'!E196=1,'2013-2014'!G196=0),VLOOKUP(RAND(),'Rating Probabilities'!$B$26:$C$29,2,TRUE),IF(E197=1,VLOOKUP(RAND(),'Rating Probabilities'!$B$5:$C$8,2,TRUE),IF(E197=2,VLOOKUP(RAND(),'Rating Probabilities'!$B$12:$C$15,2,TRUE),IF(E197=3,VLOOKUP(RAND(),'Rating Probabilities'!$B$19:$C$22,2,TRUE),IF(E197=4,VLOOKUP(RAND(),'Rating Probabilities'!$B$26:$C$29,2,TRUE),0)))))</f>
        <v>0</v>
      </c>
      <c r="H197" s="6">
        <f t="shared" si="4"/>
        <v>0</v>
      </c>
      <c r="I197" s="6">
        <f ca="1">IF(F197=0,0,IF(AND('2012-2013'!E196=1,'2012-2013'!G196=0),'Salary and Rating'!F197,1*(E197&amp;F197)))</f>
        <v>0</v>
      </c>
      <c r="J197" s="6">
        <f ca="1">IF(G197=0,0,IF(AND('2013-2014'!E196=1,'2013-2014'!G196=0),'Salary and Rating'!G197,1*(I197&amp;G197)))</f>
        <v>0</v>
      </c>
      <c r="K197" s="6">
        <f>VLOOKUP(H197,'Category Tables'!$A$4:$B$88,2,FALSE)</f>
        <v>0</v>
      </c>
      <c r="L197" s="6">
        <f ca="1">VLOOKUP(I197,'Category Tables'!$A$4:$B$88,2,FALSE)</f>
        <v>0</v>
      </c>
      <c r="M197" s="6">
        <f ca="1">VLOOKUP(J197,'Category Tables'!$A$4:$B$88,2,FALSE)</f>
        <v>0</v>
      </c>
    </row>
    <row r="198" spans="1:13" x14ac:dyDescent="0.25">
      <c r="A198" s="6">
        <v>0</v>
      </c>
      <c r="B198" s="6">
        <v>0</v>
      </c>
      <c r="C198" s="14">
        <v>0</v>
      </c>
      <c r="D198" s="6">
        <v>0</v>
      </c>
      <c r="E198" s="6">
        <v>0</v>
      </c>
      <c r="F198" s="6">
        <f ca="1">IF(AND('2012-2013'!E197=1,'2012-2013'!G197=0),VLOOKUP(RAND(),'Rating Probabilities'!$B$26:$C$29,2,TRUE),IF(E198=1,VLOOKUP(RAND(),'Rating Probabilities'!$B$5:$C$8,2,TRUE),IF(E198=2,VLOOKUP(RAND(),'Rating Probabilities'!$B$12:$C$15,2,TRUE),IF(E198=3,VLOOKUP(RAND(),'Rating Probabilities'!$B$19:$C$22,2,TRUE),IF(E198=4,VLOOKUP(RAND(),'Rating Probabilities'!$B$26:$C$29,2,TRUE),0)))))</f>
        <v>0</v>
      </c>
      <c r="G198" s="6">
        <f ca="1">IF(AND('2013-2014'!E197=1,'2013-2014'!G197=0),VLOOKUP(RAND(),'Rating Probabilities'!$B$26:$C$29,2,TRUE),IF(E198=1,VLOOKUP(RAND(),'Rating Probabilities'!$B$5:$C$8,2,TRUE),IF(E198=2,VLOOKUP(RAND(),'Rating Probabilities'!$B$12:$C$15,2,TRUE),IF(E198=3,VLOOKUP(RAND(),'Rating Probabilities'!$B$19:$C$22,2,TRUE),IF(E198=4,VLOOKUP(RAND(),'Rating Probabilities'!$B$26:$C$29,2,TRUE),0)))))</f>
        <v>0</v>
      </c>
      <c r="H198" s="6">
        <f t="shared" si="4"/>
        <v>0</v>
      </c>
      <c r="I198" s="6">
        <f ca="1">IF(F198=0,0,IF(AND('2012-2013'!E197=1,'2012-2013'!G197=0),'Salary and Rating'!F198,1*(E198&amp;F198)))</f>
        <v>0</v>
      </c>
      <c r="J198" s="6">
        <f ca="1">IF(G198=0,0,IF(AND('2013-2014'!E197=1,'2013-2014'!G197=0),'Salary and Rating'!G198,1*(I198&amp;G198)))</f>
        <v>0</v>
      </c>
      <c r="K198" s="6">
        <f>VLOOKUP(H198,'Category Tables'!$A$4:$B$88,2,FALSE)</f>
        <v>0</v>
      </c>
      <c r="L198" s="6">
        <f ca="1">VLOOKUP(I198,'Category Tables'!$A$4:$B$88,2,FALSE)</f>
        <v>0</v>
      </c>
      <c r="M198" s="6">
        <f ca="1">VLOOKUP(J198,'Category Tables'!$A$4:$B$88,2,FALSE)</f>
        <v>0</v>
      </c>
    </row>
    <row r="199" spans="1:13" x14ac:dyDescent="0.25">
      <c r="A199" s="6">
        <v>0</v>
      </c>
      <c r="B199" s="6">
        <v>0</v>
      </c>
      <c r="C199" s="14">
        <v>0</v>
      </c>
      <c r="D199" s="6">
        <v>0</v>
      </c>
      <c r="E199" s="6">
        <v>0</v>
      </c>
      <c r="F199" s="6">
        <f ca="1">IF(AND('2012-2013'!E198=1,'2012-2013'!G198=0),VLOOKUP(RAND(),'Rating Probabilities'!$B$26:$C$29,2,TRUE),IF(E199=1,VLOOKUP(RAND(),'Rating Probabilities'!$B$5:$C$8,2,TRUE),IF(E199=2,VLOOKUP(RAND(),'Rating Probabilities'!$B$12:$C$15,2,TRUE),IF(E199=3,VLOOKUP(RAND(),'Rating Probabilities'!$B$19:$C$22,2,TRUE),IF(E199=4,VLOOKUP(RAND(),'Rating Probabilities'!$B$26:$C$29,2,TRUE),0)))))</f>
        <v>0</v>
      </c>
      <c r="G199" s="6">
        <f ca="1">IF(AND('2013-2014'!E198=1,'2013-2014'!G198=0),VLOOKUP(RAND(),'Rating Probabilities'!$B$26:$C$29,2,TRUE),IF(E199=1,VLOOKUP(RAND(),'Rating Probabilities'!$B$5:$C$8,2,TRUE),IF(E199=2,VLOOKUP(RAND(),'Rating Probabilities'!$B$12:$C$15,2,TRUE),IF(E199=3,VLOOKUP(RAND(),'Rating Probabilities'!$B$19:$C$22,2,TRUE),IF(E199=4,VLOOKUP(RAND(),'Rating Probabilities'!$B$26:$C$29,2,TRUE),0)))))</f>
        <v>0</v>
      </c>
      <c r="H199" s="6">
        <f t="shared" si="4"/>
        <v>0</v>
      </c>
      <c r="I199" s="6">
        <f ca="1">IF(F199=0,0,IF(AND('2012-2013'!E198=1,'2012-2013'!G198=0),'Salary and Rating'!F199,1*(E199&amp;F199)))</f>
        <v>0</v>
      </c>
      <c r="J199" s="6">
        <f ca="1">IF(G199=0,0,IF(AND('2013-2014'!E198=1,'2013-2014'!G198=0),'Salary and Rating'!G199,1*(I199&amp;G199)))</f>
        <v>0</v>
      </c>
      <c r="K199" s="6">
        <f>VLOOKUP(H199,'Category Tables'!$A$4:$B$88,2,FALSE)</f>
        <v>0</v>
      </c>
      <c r="L199" s="6">
        <f ca="1">VLOOKUP(I199,'Category Tables'!$A$4:$B$88,2,FALSE)</f>
        <v>0</v>
      </c>
      <c r="M199" s="6">
        <f ca="1">VLOOKUP(J199,'Category Tables'!$A$4:$B$88,2,FALSE)</f>
        <v>0</v>
      </c>
    </row>
    <row r="200" spans="1:13" x14ac:dyDescent="0.25">
      <c r="A200" s="6">
        <v>0</v>
      </c>
      <c r="B200" s="6">
        <v>0</v>
      </c>
      <c r="C200" s="14">
        <v>0</v>
      </c>
      <c r="D200" s="6">
        <v>0</v>
      </c>
      <c r="E200" s="6">
        <v>0</v>
      </c>
      <c r="F200" s="6">
        <f ca="1">IF(AND('2012-2013'!E199=1,'2012-2013'!G199=0),VLOOKUP(RAND(),'Rating Probabilities'!$B$26:$C$29,2,TRUE),IF(E200=1,VLOOKUP(RAND(),'Rating Probabilities'!$B$5:$C$8,2,TRUE),IF(E200=2,VLOOKUP(RAND(),'Rating Probabilities'!$B$12:$C$15,2,TRUE),IF(E200=3,VLOOKUP(RAND(),'Rating Probabilities'!$B$19:$C$22,2,TRUE),IF(E200=4,VLOOKUP(RAND(),'Rating Probabilities'!$B$26:$C$29,2,TRUE),0)))))</f>
        <v>0</v>
      </c>
      <c r="G200" s="6">
        <f ca="1">IF(AND('2013-2014'!E199=1,'2013-2014'!G199=0),VLOOKUP(RAND(),'Rating Probabilities'!$B$26:$C$29,2,TRUE),IF(E200=1,VLOOKUP(RAND(),'Rating Probabilities'!$B$5:$C$8,2,TRUE),IF(E200=2,VLOOKUP(RAND(),'Rating Probabilities'!$B$12:$C$15,2,TRUE),IF(E200=3,VLOOKUP(RAND(),'Rating Probabilities'!$B$19:$C$22,2,TRUE),IF(E200=4,VLOOKUP(RAND(),'Rating Probabilities'!$B$26:$C$29,2,TRUE),0)))))</f>
        <v>0</v>
      </c>
      <c r="H200" s="6">
        <f t="shared" si="4"/>
        <v>0</v>
      </c>
      <c r="I200" s="6">
        <f ca="1">IF(F200=0,0,IF(AND('2012-2013'!E199=1,'2012-2013'!G199=0),'Salary and Rating'!F200,1*(E200&amp;F200)))</f>
        <v>0</v>
      </c>
      <c r="J200" s="6">
        <f ca="1">IF(G200=0,0,IF(AND('2013-2014'!E199=1,'2013-2014'!G199=0),'Salary and Rating'!G200,1*(I200&amp;G200)))</f>
        <v>0</v>
      </c>
      <c r="K200" s="6">
        <f>VLOOKUP(H200,'Category Tables'!$A$4:$B$88,2,FALSE)</f>
        <v>0</v>
      </c>
      <c r="L200" s="6">
        <f ca="1">VLOOKUP(I200,'Category Tables'!$A$4:$B$88,2,FALSE)</f>
        <v>0</v>
      </c>
      <c r="M200" s="6">
        <f ca="1">VLOOKUP(J200,'Category Tables'!$A$4:$B$88,2,FALSE)</f>
        <v>0</v>
      </c>
    </row>
    <row r="201" spans="1:13" x14ac:dyDescent="0.25">
      <c r="A201" s="6">
        <v>0</v>
      </c>
      <c r="B201" s="6">
        <v>0</v>
      </c>
      <c r="C201" s="14">
        <v>0</v>
      </c>
      <c r="D201" s="6">
        <v>0</v>
      </c>
      <c r="E201" s="6">
        <v>0</v>
      </c>
      <c r="F201" s="6">
        <f ca="1">IF(AND('2012-2013'!E200=1,'2012-2013'!G200=0),VLOOKUP(RAND(),'Rating Probabilities'!$B$26:$C$29,2,TRUE),IF(E201=1,VLOOKUP(RAND(),'Rating Probabilities'!$B$5:$C$8,2,TRUE),IF(E201=2,VLOOKUP(RAND(),'Rating Probabilities'!$B$12:$C$15,2,TRUE),IF(E201=3,VLOOKUP(RAND(),'Rating Probabilities'!$B$19:$C$22,2,TRUE),IF(E201=4,VLOOKUP(RAND(),'Rating Probabilities'!$B$26:$C$29,2,TRUE),0)))))</f>
        <v>0</v>
      </c>
      <c r="G201" s="6">
        <f ca="1">IF(AND('2013-2014'!E200=1,'2013-2014'!G200=0),VLOOKUP(RAND(),'Rating Probabilities'!$B$26:$C$29,2,TRUE),IF(E201=1,VLOOKUP(RAND(),'Rating Probabilities'!$B$5:$C$8,2,TRUE),IF(E201=2,VLOOKUP(RAND(),'Rating Probabilities'!$B$12:$C$15,2,TRUE),IF(E201=3,VLOOKUP(RAND(),'Rating Probabilities'!$B$19:$C$22,2,TRUE),IF(E201=4,VLOOKUP(RAND(),'Rating Probabilities'!$B$26:$C$29,2,TRUE),0)))))</f>
        <v>0</v>
      </c>
      <c r="H201" s="6">
        <f t="shared" si="4"/>
        <v>0</v>
      </c>
      <c r="I201" s="6">
        <f ca="1">IF(F201=0,0,IF(AND('2012-2013'!E200=1,'2012-2013'!G200=0),'Salary and Rating'!F201,1*(E201&amp;F201)))</f>
        <v>0</v>
      </c>
      <c r="J201" s="6">
        <f ca="1">IF(G201=0,0,IF(AND('2013-2014'!E200=1,'2013-2014'!G200=0),'Salary and Rating'!G201,1*(I201&amp;G201)))</f>
        <v>0</v>
      </c>
      <c r="K201" s="6">
        <f>VLOOKUP(H201,'Category Tables'!$A$4:$B$88,2,FALSE)</f>
        <v>0</v>
      </c>
      <c r="L201" s="6">
        <f ca="1">VLOOKUP(I201,'Category Tables'!$A$4:$B$88,2,FALSE)</f>
        <v>0</v>
      </c>
      <c r="M201" s="6">
        <f ca="1">VLOOKUP(J201,'Category Tables'!$A$4:$B$88,2,FALSE)</f>
        <v>0</v>
      </c>
    </row>
    <row r="202" spans="1:13" x14ac:dyDescent="0.25">
      <c r="A202" s="6">
        <v>0</v>
      </c>
      <c r="B202" s="6">
        <v>0</v>
      </c>
      <c r="C202" s="14">
        <v>0</v>
      </c>
      <c r="D202" s="6">
        <v>0</v>
      </c>
      <c r="E202" s="6">
        <v>0</v>
      </c>
      <c r="F202" s="6">
        <f ca="1">IF(AND('2012-2013'!E201=1,'2012-2013'!G201=0),VLOOKUP(RAND(),'Rating Probabilities'!$B$26:$C$29,2,TRUE),IF(E202=1,VLOOKUP(RAND(),'Rating Probabilities'!$B$5:$C$8,2,TRUE),IF(E202=2,VLOOKUP(RAND(),'Rating Probabilities'!$B$12:$C$15,2,TRUE),IF(E202=3,VLOOKUP(RAND(),'Rating Probabilities'!$B$19:$C$22,2,TRUE),IF(E202=4,VLOOKUP(RAND(),'Rating Probabilities'!$B$26:$C$29,2,TRUE),0)))))</f>
        <v>0</v>
      </c>
      <c r="G202" s="6">
        <f ca="1">IF(AND('2013-2014'!E201=1,'2013-2014'!G201=0),VLOOKUP(RAND(),'Rating Probabilities'!$B$26:$C$29,2,TRUE),IF(E202=1,VLOOKUP(RAND(),'Rating Probabilities'!$B$5:$C$8,2,TRUE),IF(E202=2,VLOOKUP(RAND(),'Rating Probabilities'!$B$12:$C$15,2,TRUE),IF(E202=3,VLOOKUP(RAND(),'Rating Probabilities'!$B$19:$C$22,2,TRUE),IF(E202=4,VLOOKUP(RAND(),'Rating Probabilities'!$B$26:$C$29,2,TRUE),0)))))</f>
        <v>0</v>
      </c>
      <c r="H202" s="6">
        <f t="shared" si="4"/>
        <v>0</v>
      </c>
      <c r="I202" s="6">
        <f ca="1">IF(F202=0,0,IF(AND('2012-2013'!E201=1,'2012-2013'!G201=0),'Salary and Rating'!F202,1*(E202&amp;F202)))</f>
        <v>0</v>
      </c>
      <c r="J202" s="6">
        <f ca="1">IF(G202=0,0,IF(AND('2013-2014'!E201=1,'2013-2014'!G201=0),'Salary and Rating'!G202,1*(I202&amp;G202)))</f>
        <v>0</v>
      </c>
      <c r="K202" s="6">
        <f>VLOOKUP(H202,'Category Tables'!$A$4:$B$88,2,FALSE)</f>
        <v>0</v>
      </c>
      <c r="L202" s="6">
        <f ca="1">VLOOKUP(I202,'Category Tables'!$A$4:$B$88,2,FALSE)</f>
        <v>0</v>
      </c>
      <c r="M202" s="6">
        <f ca="1">VLOOKUP(J202,'Category Tables'!$A$4:$B$88,2,FALSE)</f>
        <v>0</v>
      </c>
    </row>
    <row r="203" spans="1:13" x14ac:dyDescent="0.25">
      <c r="A203" s="6">
        <v>0</v>
      </c>
      <c r="B203" s="6">
        <v>0</v>
      </c>
      <c r="C203" s="14">
        <v>0</v>
      </c>
      <c r="D203" s="6">
        <v>0</v>
      </c>
      <c r="E203" s="6">
        <v>0</v>
      </c>
      <c r="F203" s="6">
        <f ca="1">IF(AND('2012-2013'!E202=1,'2012-2013'!G202=0),VLOOKUP(RAND(),'Rating Probabilities'!$B$26:$C$29,2,TRUE),IF(E203=1,VLOOKUP(RAND(),'Rating Probabilities'!$B$5:$C$8,2,TRUE),IF(E203=2,VLOOKUP(RAND(),'Rating Probabilities'!$B$12:$C$15,2,TRUE),IF(E203=3,VLOOKUP(RAND(),'Rating Probabilities'!$B$19:$C$22,2,TRUE),IF(E203=4,VLOOKUP(RAND(),'Rating Probabilities'!$B$26:$C$29,2,TRUE),0)))))</f>
        <v>0</v>
      </c>
      <c r="G203" s="6">
        <f ca="1">IF(AND('2013-2014'!E202=1,'2013-2014'!G202=0),VLOOKUP(RAND(),'Rating Probabilities'!$B$26:$C$29,2,TRUE),IF(E203=1,VLOOKUP(RAND(),'Rating Probabilities'!$B$5:$C$8,2,TRUE),IF(E203=2,VLOOKUP(RAND(),'Rating Probabilities'!$B$12:$C$15,2,TRUE),IF(E203=3,VLOOKUP(RAND(),'Rating Probabilities'!$B$19:$C$22,2,TRUE),IF(E203=4,VLOOKUP(RAND(),'Rating Probabilities'!$B$26:$C$29,2,TRUE),0)))))</f>
        <v>0</v>
      </c>
      <c r="H203" s="6">
        <f t="shared" si="4"/>
        <v>0</v>
      </c>
      <c r="I203" s="6">
        <f ca="1">IF(F203=0,0,IF(AND('2012-2013'!E202=1,'2012-2013'!G202=0),'Salary and Rating'!F203,1*(E203&amp;F203)))</f>
        <v>0</v>
      </c>
      <c r="J203" s="6">
        <f ca="1">IF(G203=0,0,IF(AND('2013-2014'!E202=1,'2013-2014'!G202=0),'Salary and Rating'!G203,1*(I203&amp;G203)))</f>
        <v>0</v>
      </c>
      <c r="K203" s="6">
        <f>VLOOKUP(H203,'Category Tables'!$A$4:$B$88,2,FALSE)</f>
        <v>0</v>
      </c>
      <c r="L203" s="6">
        <f ca="1">VLOOKUP(I203,'Category Tables'!$A$4:$B$88,2,FALSE)</f>
        <v>0</v>
      </c>
      <c r="M203" s="6">
        <f ca="1">VLOOKUP(J203,'Category Tables'!$A$4:$B$88,2,FALSE)</f>
        <v>0</v>
      </c>
    </row>
    <row r="204" spans="1:13" x14ac:dyDescent="0.25">
      <c r="A204" s="6">
        <v>0</v>
      </c>
      <c r="B204" s="6">
        <v>0</v>
      </c>
      <c r="C204" s="14">
        <v>0</v>
      </c>
      <c r="D204" s="6">
        <v>0</v>
      </c>
      <c r="E204" s="6">
        <v>0</v>
      </c>
      <c r="F204" s="6">
        <f ca="1">IF(AND('2012-2013'!E203=1,'2012-2013'!G203=0),VLOOKUP(RAND(),'Rating Probabilities'!$B$26:$C$29,2,TRUE),IF(E204=1,VLOOKUP(RAND(),'Rating Probabilities'!$B$5:$C$8,2,TRUE),IF(E204=2,VLOOKUP(RAND(),'Rating Probabilities'!$B$12:$C$15,2,TRUE),IF(E204=3,VLOOKUP(RAND(),'Rating Probabilities'!$B$19:$C$22,2,TRUE),IF(E204=4,VLOOKUP(RAND(),'Rating Probabilities'!$B$26:$C$29,2,TRUE),0)))))</f>
        <v>0</v>
      </c>
      <c r="G204" s="6">
        <f ca="1">IF(AND('2013-2014'!E203=1,'2013-2014'!G203=0),VLOOKUP(RAND(),'Rating Probabilities'!$B$26:$C$29,2,TRUE),IF(E204=1,VLOOKUP(RAND(),'Rating Probabilities'!$B$5:$C$8,2,TRUE),IF(E204=2,VLOOKUP(RAND(),'Rating Probabilities'!$B$12:$C$15,2,TRUE),IF(E204=3,VLOOKUP(RAND(),'Rating Probabilities'!$B$19:$C$22,2,TRUE),IF(E204=4,VLOOKUP(RAND(),'Rating Probabilities'!$B$26:$C$29,2,TRUE),0)))))</f>
        <v>0</v>
      </c>
      <c r="H204" s="6">
        <f t="shared" si="4"/>
        <v>0</v>
      </c>
      <c r="I204" s="6">
        <f ca="1">IF(F204=0,0,IF(AND('2012-2013'!E203=1,'2012-2013'!G203=0),'Salary and Rating'!F204,1*(E204&amp;F204)))</f>
        <v>0</v>
      </c>
      <c r="J204" s="6">
        <f ca="1">IF(G204=0,0,IF(AND('2013-2014'!E203=1,'2013-2014'!G203=0),'Salary and Rating'!G204,1*(I204&amp;G204)))</f>
        <v>0</v>
      </c>
      <c r="K204" s="6">
        <f>VLOOKUP(H204,'Category Tables'!$A$4:$B$88,2,FALSE)</f>
        <v>0</v>
      </c>
      <c r="L204" s="6">
        <f ca="1">VLOOKUP(I204,'Category Tables'!$A$4:$B$88,2,FALSE)</f>
        <v>0</v>
      </c>
      <c r="M204" s="6">
        <f ca="1">VLOOKUP(J204,'Category Tables'!$A$4:$B$88,2,FALSE)</f>
        <v>0</v>
      </c>
    </row>
    <row r="205" spans="1:13" x14ac:dyDescent="0.25">
      <c r="A205" s="6">
        <v>0</v>
      </c>
      <c r="B205" s="6">
        <v>0</v>
      </c>
      <c r="C205" s="14">
        <v>0</v>
      </c>
      <c r="D205" s="6">
        <v>0</v>
      </c>
      <c r="E205" s="6">
        <v>0</v>
      </c>
      <c r="F205" s="6">
        <f ca="1">IF(AND('2012-2013'!E204=1,'2012-2013'!G204=0),VLOOKUP(RAND(),'Rating Probabilities'!$B$26:$C$29,2,TRUE),IF(E205=1,VLOOKUP(RAND(),'Rating Probabilities'!$B$5:$C$8,2,TRUE),IF(E205=2,VLOOKUP(RAND(),'Rating Probabilities'!$B$12:$C$15,2,TRUE),IF(E205=3,VLOOKUP(RAND(),'Rating Probabilities'!$B$19:$C$22,2,TRUE),IF(E205=4,VLOOKUP(RAND(),'Rating Probabilities'!$B$26:$C$29,2,TRUE),0)))))</f>
        <v>0</v>
      </c>
      <c r="G205" s="6">
        <f ca="1">IF(AND('2013-2014'!E204=1,'2013-2014'!G204=0),VLOOKUP(RAND(),'Rating Probabilities'!$B$26:$C$29,2,TRUE),IF(E205=1,VLOOKUP(RAND(),'Rating Probabilities'!$B$5:$C$8,2,TRUE),IF(E205=2,VLOOKUP(RAND(),'Rating Probabilities'!$B$12:$C$15,2,TRUE),IF(E205=3,VLOOKUP(RAND(),'Rating Probabilities'!$B$19:$C$22,2,TRUE),IF(E205=4,VLOOKUP(RAND(),'Rating Probabilities'!$B$26:$C$29,2,TRUE),0)))))</f>
        <v>0</v>
      </c>
      <c r="H205" s="6">
        <f t="shared" si="4"/>
        <v>0</v>
      </c>
      <c r="I205" s="6">
        <f ca="1">IF(F205=0,0,IF(AND('2012-2013'!E204=1,'2012-2013'!G204=0),'Salary and Rating'!F205,1*(E205&amp;F205)))</f>
        <v>0</v>
      </c>
      <c r="J205" s="6">
        <f ca="1">IF(G205=0,0,IF(AND('2013-2014'!E204=1,'2013-2014'!G204=0),'Salary and Rating'!G205,1*(I205&amp;G205)))</f>
        <v>0</v>
      </c>
      <c r="K205" s="6">
        <f>VLOOKUP(H205,'Category Tables'!$A$4:$B$88,2,FALSE)</f>
        <v>0</v>
      </c>
      <c r="L205" s="6">
        <f ca="1">VLOOKUP(I205,'Category Tables'!$A$4:$B$88,2,FALSE)</f>
        <v>0</v>
      </c>
      <c r="M205" s="6">
        <f ca="1">VLOOKUP(J205,'Category Tables'!$A$4:$B$88,2,FALSE)</f>
        <v>0</v>
      </c>
    </row>
    <row r="206" spans="1:13" x14ac:dyDescent="0.25">
      <c r="A206" s="6">
        <v>0</v>
      </c>
      <c r="B206" s="6">
        <v>0</v>
      </c>
      <c r="C206" s="14">
        <v>0</v>
      </c>
      <c r="D206" s="6">
        <v>0</v>
      </c>
      <c r="E206" s="6">
        <v>0</v>
      </c>
      <c r="F206" s="6">
        <f ca="1">IF(AND('2012-2013'!E205=1,'2012-2013'!G205=0),VLOOKUP(RAND(),'Rating Probabilities'!$B$26:$C$29,2,TRUE),IF(E206=1,VLOOKUP(RAND(),'Rating Probabilities'!$B$5:$C$8,2,TRUE),IF(E206=2,VLOOKUP(RAND(),'Rating Probabilities'!$B$12:$C$15,2,TRUE),IF(E206=3,VLOOKUP(RAND(),'Rating Probabilities'!$B$19:$C$22,2,TRUE),IF(E206=4,VLOOKUP(RAND(),'Rating Probabilities'!$B$26:$C$29,2,TRUE),0)))))</f>
        <v>0</v>
      </c>
      <c r="G206" s="6">
        <f ca="1">IF(AND('2013-2014'!E205=1,'2013-2014'!G205=0),VLOOKUP(RAND(),'Rating Probabilities'!$B$26:$C$29,2,TRUE),IF(E206=1,VLOOKUP(RAND(),'Rating Probabilities'!$B$5:$C$8,2,TRUE),IF(E206=2,VLOOKUP(RAND(),'Rating Probabilities'!$B$12:$C$15,2,TRUE),IF(E206=3,VLOOKUP(RAND(),'Rating Probabilities'!$B$19:$C$22,2,TRUE),IF(E206=4,VLOOKUP(RAND(),'Rating Probabilities'!$B$26:$C$29,2,TRUE),0)))))</f>
        <v>0</v>
      </c>
      <c r="H206" s="6">
        <f t="shared" si="4"/>
        <v>0</v>
      </c>
      <c r="I206" s="6">
        <f ca="1">IF(F206=0,0,IF(AND('2012-2013'!E205=1,'2012-2013'!G205=0),'Salary and Rating'!F206,1*(E206&amp;F206)))</f>
        <v>0</v>
      </c>
      <c r="J206" s="6">
        <f ca="1">IF(G206=0,0,IF(AND('2013-2014'!E205=1,'2013-2014'!G205=0),'Salary and Rating'!G206,1*(I206&amp;G206)))</f>
        <v>0</v>
      </c>
      <c r="K206" s="6">
        <f>VLOOKUP(H206,'Category Tables'!$A$4:$B$88,2,FALSE)</f>
        <v>0</v>
      </c>
      <c r="L206" s="6">
        <f ca="1">VLOOKUP(I206,'Category Tables'!$A$4:$B$88,2,FALSE)</f>
        <v>0</v>
      </c>
      <c r="M206" s="6">
        <f ca="1">VLOOKUP(J206,'Category Tables'!$A$4:$B$88,2,FALSE)</f>
        <v>0</v>
      </c>
    </row>
    <row r="207" spans="1:13" x14ac:dyDescent="0.25">
      <c r="A207" s="6">
        <v>0</v>
      </c>
      <c r="B207" s="6">
        <v>0</v>
      </c>
      <c r="C207" s="14">
        <v>0</v>
      </c>
      <c r="D207" s="6">
        <v>0</v>
      </c>
      <c r="E207" s="6">
        <v>0</v>
      </c>
      <c r="F207" s="6">
        <f ca="1">IF(AND('2012-2013'!E206=1,'2012-2013'!G206=0),VLOOKUP(RAND(),'Rating Probabilities'!$B$26:$C$29,2,TRUE),IF(E207=1,VLOOKUP(RAND(),'Rating Probabilities'!$B$5:$C$8,2,TRUE),IF(E207=2,VLOOKUP(RAND(),'Rating Probabilities'!$B$12:$C$15,2,TRUE),IF(E207=3,VLOOKUP(RAND(),'Rating Probabilities'!$B$19:$C$22,2,TRUE),IF(E207=4,VLOOKUP(RAND(),'Rating Probabilities'!$B$26:$C$29,2,TRUE),0)))))</f>
        <v>0</v>
      </c>
      <c r="G207" s="6">
        <f ca="1">IF(AND('2013-2014'!E206=1,'2013-2014'!G206=0),VLOOKUP(RAND(),'Rating Probabilities'!$B$26:$C$29,2,TRUE),IF(E207=1,VLOOKUP(RAND(),'Rating Probabilities'!$B$5:$C$8,2,TRUE),IF(E207=2,VLOOKUP(RAND(),'Rating Probabilities'!$B$12:$C$15,2,TRUE),IF(E207=3,VLOOKUP(RAND(),'Rating Probabilities'!$B$19:$C$22,2,TRUE),IF(E207=4,VLOOKUP(RAND(),'Rating Probabilities'!$B$26:$C$29,2,TRUE),0)))))</f>
        <v>0</v>
      </c>
      <c r="H207" s="6">
        <f t="shared" si="4"/>
        <v>0</v>
      </c>
      <c r="I207" s="6">
        <f ca="1">IF(F207=0,0,IF(AND('2012-2013'!E206=1,'2012-2013'!G206=0),'Salary and Rating'!F207,1*(E207&amp;F207)))</f>
        <v>0</v>
      </c>
      <c r="J207" s="6">
        <f ca="1">IF(G207=0,0,IF(AND('2013-2014'!E206=1,'2013-2014'!G206=0),'Salary and Rating'!G207,1*(I207&amp;G207)))</f>
        <v>0</v>
      </c>
      <c r="K207" s="6">
        <f>VLOOKUP(H207,'Category Tables'!$A$4:$B$88,2,FALSE)</f>
        <v>0</v>
      </c>
      <c r="L207" s="6">
        <f ca="1">VLOOKUP(I207,'Category Tables'!$A$4:$B$88,2,FALSE)</f>
        <v>0</v>
      </c>
      <c r="M207" s="6">
        <f ca="1">VLOOKUP(J207,'Category Tables'!$A$4:$B$88,2,FALSE)</f>
        <v>0</v>
      </c>
    </row>
    <row r="208" spans="1:13" x14ac:dyDescent="0.25">
      <c r="A208" s="6">
        <v>0</v>
      </c>
      <c r="B208" s="6">
        <v>0</v>
      </c>
      <c r="C208" s="14">
        <v>0</v>
      </c>
      <c r="D208" s="6">
        <v>0</v>
      </c>
      <c r="E208" s="6">
        <v>0</v>
      </c>
      <c r="F208" s="6">
        <f ca="1">IF(AND('2012-2013'!E207=1,'2012-2013'!G207=0),VLOOKUP(RAND(),'Rating Probabilities'!$B$26:$C$29,2,TRUE),IF(E208=1,VLOOKUP(RAND(),'Rating Probabilities'!$B$5:$C$8,2,TRUE),IF(E208=2,VLOOKUP(RAND(),'Rating Probabilities'!$B$12:$C$15,2,TRUE),IF(E208=3,VLOOKUP(RAND(),'Rating Probabilities'!$B$19:$C$22,2,TRUE),IF(E208=4,VLOOKUP(RAND(),'Rating Probabilities'!$B$26:$C$29,2,TRUE),0)))))</f>
        <v>0</v>
      </c>
      <c r="G208" s="6">
        <f ca="1">IF(AND('2013-2014'!E207=1,'2013-2014'!G207=0),VLOOKUP(RAND(),'Rating Probabilities'!$B$26:$C$29,2,TRUE),IF(E208=1,VLOOKUP(RAND(),'Rating Probabilities'!$B$5:$C$8,2,TRUE),IF(E208=2,VLOOKUP(RAND(),'Rating Probabilities'!$B$12:$C$15,2,TRUE),IF(E208=3,VLOOKUP(RAND(),'Rating Probabilities'!$B$19:$C$22,2,TRUE),IF(E208=4,VLOOKUP(RAND(),'Rating Probabilities'!$B$26:$C$29,2,TRUE),0)))))</f>
        <v>0</v>
      </c>
      <c r="H208" s="6">
        <f t="shared" si="4"/>
        <v>0</v>
      </c>
      <c r="I208" s="6">
        <f ca="1">IF(F208=0,0,IF(AND('2012-2013'!E207=1,'2012-2013'!G207=0),'Salary and Rating'!F208,1*(E208&amp;F208)))</f>
        <v>0</v>
      </c>
      <c r="J208" s="6">
        <f ca="1">IF(G208=0,0,IF(AND('2013-2014'!E207=1,'2013-2014'!G207=0),'Salary and Rating'!G208,1*(I208&amp;G208)))</f>
        <v>0</v>
      </c>
      <c r="K208" s="6">
        <f>VLOOKUP(H208,'Category Tables'!$A$4:$B$88,2,FALSE)</f>
        <v>0</v>
      </c>
      <c r="L208" s="6">
        <f ca="1">VLOOKUP(I208,'Category Tables'!$A$4:$B$88,2,FALSE)</f>
        <v>0</v>
      </c>
      <c r="M208" s="6">
        <f ca="1">VLOOKUP(J208,'Category Tables'!$A$4:$B$88,2,FALSE)</f>
        <v>0</v>
      </c>
    </row>
    <row r="209" spans="1:13" x14ac:dyDescent="0.25">
      <c r="A209" s="6">
        <v>0</v>
      </c>
      <c r="B209" s="6">
        <v>0</v>
      </c>
      <c r="C209" s="14">
        <v>0</v>
      </c>
      <c r="D209" s="6">
        <v>0</v>
      </c>
      <c r="E209" s="6">
        <v>0</v>
      </c>
      <c r="F209" s="6">
        <f ca="1">IF(AND('2012-2013'!E208=1,'2012-2013'!G208=0),VLOOKUP(RAND(),'Rating Probabilities'!$B$26:$C$29,2,TRUE),IF(E209=1,VLOOKUP(RAND(),'Rating Probabilities'!$B$5:$C$8,2,TRUE),IF(E209=2,VLOOKUP(RAND(),'Rating Probabilities'!$B$12:$C$15,2,TRUE),IF(E209=3,VLOOKUP(RAND(),'Rating Probabilities'!$B$19:$C$22,2,TRUE),IF(E209=4,VLOOKUP(RAND(),'Rating Probabilities'!$B$26:$C$29,2,TRUE),0)))))</f>
        <v>0</v>
      </c>
      <c r="G209" s="6">
        <f ca="1">IF(AND('2013-2014'!E208=1,'2013-2014'!G208=0),VLOOKUP(RAND(),'Rating Probabilities'!$B$26:$C$29,2,TRUE),IF(E209=1,VLOOKUP(RAND(),'Rating Probabilities'!$B$5:$C$8,2,TRUE),IF(E209=2,VLOOKUP(RAND(),'Rating Probabilities'!$B$12:$C$15,2,TRUE),IF(E209=3,VLOOKUP(RAND(),'Rating Probabilities'!$B$19:$C$22,2,TRUE),IF(E209=4,VLOOKUP(RAND(),'Rating Probabilities'!$B$26:$C$29,2,TRUE),0)))))</f>
        <v>0</v>
      </c>
      <c r="H209" s="6">
        <f t="shared" si="4"/>
        <v>0</v>
      </c>
      <c r="I209" s="6">
        <f ca="1">IF(F209=0,0,IF(AND('2012-2013'!E208=1,'2012-2013'!G208=0),'Salary and Rating'!F209,1*(E209&amp;F209)))</f>
        <v>0</v>
      </c>
      <c r="J209" s="6">
        <f ca="1">IF(G209=0,0,IF(AND('2013-2014'!E208=1,'2013-2014'!G208=0),'Salary and Rating'!G209,1*(I209&amp;G209)))</f>
        <v>0</v>
      </c>
      <c r="K209" s="6">
        <f>VLOOKUP(H209,'Category Tables'!$A$4:$B$88,2,FALSE)</f>
        <v>0</v>
      </c>
      <c r="L209" s="6">
        <f ca="1">VLOOKUP(I209,'Category Tables'!$A$4:$B$88,2,FALSE)</f>
        <v>0</v>
      </c>
      <c r="M209" s="6">
        <f ca="1">VLOOKUP(J209,'Category Tables'!$A$4:$B$88,2,FALSE)</f>
        <v>0</v>
      </c>
    </row>
    <row r="210" spans="1:13" x14ac:dyDescent="0.25">
      <c r="A210" s="6">
        <v>0</v>
      </c>
      <c r="B210" s="6">
        <v>0</v>
      </c>
      <c r="C210" s="14">
        <v>0</v>
      </c>
      <c r="D210" s="6">
        <v>0</v>
      </c>
      <c r="E210" s="6">
        <v>0</v>
      </c>
      <c r="F210" s="6">
        <f ca="1">IF(AND('2012-2013'!E209=1,'2012-2013'!G209=0),VLOOKUP(RAND(),'Rating Probabilities'!$B$26:$C$29,2,TRUE),IF(E210=1,VLOOKUP(RAND(),'Rating Probabilities'!$B$5:$C$8,2,TRUE),IF(E210=2,VLOOKUP(RAND(),'Rating Probabilities'!$B$12:$C$15,2,TRUE),IF(E210=3,VLOOKUP(RAND(),'Rating Probabilities'!$B$19:$C$22,2,TRUE),IF(E210=4,VLOOKUP(RAND(),'Rating Probabilities'!$B$26:$C$29,2,TRUE),0)))))</f>
        <v>0</v>
      </c>
      <c r="G210" s="6">
        <f ca="1">IF(AND('2013-2014'!E209=1,'2013-2014'!G209=0),VLOOKUP(RAND(),'Rating Probabilities'!$B$26:$C$29,2,TRUE),IF(E210=1,VLOOKUP(RAND(),'Rating Probabilities'!$B$5:$C$8,2,TRUE),IF(E210=2,VLOOKUP(RAND(),'Rating Probabilities'!$B$12:$C$15,2,TRUE),IF(E210=3,VLOOKUP(RAND(),'Rating Probabilities'!$B$19:$C$22,2,TRUE),IF(E210=4,VLOOKUP(RAND(),'Rating Probabilities'!$B$26:$C$29,2,TRUE),0)))))</f>
        <v>0</v>
      </c>
      <c r="H210" s="6">
        <f t="shared" si="4"/>
        <v>0</v>
      </c>
      <c r="I210" s="6">
        <f ca="1">IF(F210=0,0,IF(AND('2012-2013'!E209=1,'2012-2013'!G209=0),'Salary and Rating'!F210,1*(E210&amp;F210)))</f>
        <v>0</v>
      </c>
      <c r="J210" s="6">
        <f ca="1">IF(G210=0,0,IF(AND('2013-2014'!E209=1,'2013-2014'!G209=0),'Salary and Rating'!G210,1*(I210&amp;G210)))</f>
        <v>0</v>
      </c>
      <c r="K210" s="6">
        <f>VLOOKUP(H210,'Category Tables'!$A$4:$B$88,2,FALSE)</f>
        <v>0</v>
      </c>
      <c r="L210" s="6">
        <f ca="1">VLOOKUP(I210,'Category Tables'!$A$4:$B$88,2,FALSE)</f>
        <v>0</v>
      </c>
      <c r="M210" s="6">
        <f ca="1">VLOOKUP(J210,'Category Tables'!$A$4:$B$88,2,FALSE)</f>
        <v>0</v>
      </c>
    </row>
    <row r="211" spans="1:13" x14ac:dyDescent="0.25">
      <c r="A211" s="6">
        <v>0</v>
      </c>
      <c r="B211" s="6">
        <v>0</v>
      </c>
      <c r="C211" s="14">
        <v>0</v>
      </c>
      <c r="D211" s="6">
        <v>0</v>
      </c>
      <c r="E211" s="6">
        <v>0</v>
      </c>
      <c r="F211" s="6">
        <f ca="1">IF(AND('2012-2013'!E210=1,'2012-2013'!G210=0),VLOOKUP(RAND(),'Rating Probabilities'!$B$26:$C$29,2,TRUE),IF(E211=1,VLOOKUP(RAND(),'Rating Probabilities'!$B$5:$C$8,2,TRUE),IF(E211=2,VLOOKUP(RAND(),'Rating Probabilities'!$B$12:$C$15,2,TRUE),IF(E211=3,VLOOKUP(RAND(),'Rating Probabilities'!$B$19:$C$22,2,TRUE),IF(E211=4,VLOOKUP(RAND(),'Rating Probabilities'!$B$26:$C$29,2,TRUE),0)))))</f>
        <v>0</v>
      </c>
      <c r="G211" s="6">
        <f ca="1">IF(AND('2013-2014'!E210=1,'2013-2014'!G210=0),VLOOKUP(RAND(),'Rating Probabilities'!$B$26:$C$29,2,TRUE),IF(E211=1,VLOOKUP(RAND(),'Rating Probabilities'!$B$5:$C$8,2,TRUE),IF(E211=2,VLOOKUP(RAND(),'Rating Probabilities'!$B$12:$C$15,2,TRUE),IF(E211=3,VLOOKUP(RAND(),'Rating Probabilities'!$B$19:$C$22,2,TRUE),IF(E211=4,VLOOKUP(RAND(),'Rating Probabilities'!$B$26:$C$29,2,TRUE),0)))))</f>
        <v>0</v>
      </c>
      <c r="H211" s="6">
        <f t="shared" si="4"/>
        <v>0</v>
      </c>
      <c r="I211" s="6">
        <f ca="1">IF(F211=0,0,IF(AND('2012-2013'!E210=1,'2012-2013'!G210=0),'Salary and Rating'!F211,1*(E211&amp;F211)))</f>
        <v>0</v>
      </c>
      <c r="J211" s="6">
        <f ca="1">IF(G211=0,0,IF(AND('2013-2014'!E210=1,'2013-2014'!G210=0),'Salary and Rating'!G211,1*(I211&amp;G211)))</f>
        <v>0</v>
      </c>
      <c r="K211" s="6">
        <f>VLOOKUP(H211,'Category Tables'!$A$4:$B$88,2,FALSE)</f>
        <v>0</v>
      </c>
      <c r="L211" s="6">
        <f ca="1">VLOOKUP(I211,'Category Tables'!$A$4:$B$88,2,FALSE)</f>
        <v>0</v>
      </c>
      <c r="M211" s="6">
        <f ca="1">VLOOKUP(J211,'Category Tables'!$A$4:$B$88,2,FALSE)</f>
        <v>0</v>
      </c>
    </row>
    <row r="212" spans="1:13" x14ac:dyDescent="0.25">
      <c r="A212" s="6">
        <v>0</v>
      </c>
      <c r="B212" s="6">
        <v>0</v>
      </c>
      <c r="C212" s="14">
        <v>0</v>
      </c>
      <c r="D212" s="6">
        <v>0</v>
      </c>
      <c r="E212" s="6">
        <v>0</v>
      </c>
      <c r="F212" s="6">
        <f ca="1">IF(AND('2012-2013'!E211=1,'2012-2013'!G211=0),VLOOKUP(RAND(),'Rating Probabilities'!$B$26:$C$29,2,TRUE),IF(E212=1,VLOOKUP(RAND(),'Rating Probabilities'!$B$5:$C$8,2,TRUE),IF(E212=2,VLOOKUP(RAND(),'Rating Probabilities'!$B$12:$C$15,2,TRUE),IF(E212=3,VLOOKUP(RAND(),'Rating Probabilities'!$B$19:$C$22,2,TRUE),IF(E212=4,VLOOKUP(RAND(),'Rating Probabilities'!$B$26:$C$29,2,TRUE),0)))))</f>
        <v>0</v>
      </c>
      <c r="G212" s="6">
        <f ca="1">IF(AND('2013-2014'!E211=1,'2013-2014'!G211=0),VLOOKUP(RAND(),'Rating Probabilities'!$B$26:$C$29,2,TRUE),IF(E212=1,VLOOKUP(RAND(),'Rating Probabilities'!$B$5:$C$8,2,TRUE),IF(E212=2,VLOOKUP(RAND(),'Rating Probabilities'!$B$12:$C$15,2,TRUE),IF(E212=3,VLOOKUP(RAND(),'Rating Probabilities'!$B$19:$C$22,2,TRUE),IF(E212=4,VLOOKUP(RAND(),'Rating Probabilities'!$B$26:$C$29,2,TRUE),0)))))</f>
        <v>0</v>
      </c>
      <c r="H212" s="6">
        <f t="shared" si="4"/>
        <v>0</v>
      </c>
      <c r="I212" s="6">
        <f ca="1">IF(F212=0,0,IF(AND('2012-2013'!E211=1,'2012-2013'!G211=0),'Salary and Rating'!F212,1*(E212&amp;F212)))</f>
        <v>0</v>
      </c>
      <c r="J212" s="6">
        <f ca="1">IF(G212=0,0,IF(AND('2013-2014'!E211=1,'2013-2014'!G211=0),'Salary and Rating'!G212,1*(I212&amp;G212)))</f>
        <v>0</v>
      </c>
      <c r="K212" s="6">
        <f>VLOOKUP(H212,'Category Tables'!$A$4:$B$88,2,FALSE)</f>
        <v>0</v>
      </c>
      <c r="L212" s="6">
        <f ca="1">VLOOKUP(I212,'Category Tables'!$A$4:$B$88,2,FALSE)</f>
        <v>0</v>
      </c>
      <c r="M212" s="6">
        <f ca="1">VLOOKUP(J212,'Category Tables'!$A$4:$B$88,2,FALSE)</f>
        <v>0</v>
      </c>
    </row>
    <row r="213" spans="1:13" x14ac:dyDescent="0.25">
      <c r="A213" s="6">
        <v>0</v>
      </c>
      <c r="B213" s="6">
        <v>0</v>
      </c>
      <c r="C213" s="14">
        <v>0</v>
      </c>
      <c r="D213" s="6">
        <v>0</v>
      </c>
      <c r="E213" s="6">
        <v>0</v>
      </c>
      <c r="F213" s="6">
        <f ca="1">IF(AND('2012-2013'!E212=1,'2012-2013'!G212=0),VLOOKUP(RAND(),'Rating Probabilities'!$B$26:$C$29,2,TRUE),IF(E213=1,VLOOKUP(RAND(),'Rating Probabilities'!$B$5:$C$8,2,TRUE),IF(E213=2,VLOOKUP(RAND(),'Rating Probabilities'!$B$12:$C$15,2,TRUE),IF(E213=3,VLOOKUP(RAND(),'Rating Probabilities'!$B$19:$C$22,2,TRUE),IF(E213=4,VLOOKUP(RAND(),'Rating Probabilities'!$B$26:$C$29,2,TRUE),0)))))</f>
        <v>0</v>
      </c>
      <c r="G213" s="6">
        <f ca="1">IF(AND('2013-2014'!E212=1,'2013-2014'!G212=0),VLOOKUP(RAND(),'Rating Probabilities'!$B$26:$C$29,2,TRUE),IF(E213=1,VLOOKUP(RAND(),'Rating Probabilities'!$B$5:$C$8,2,TRUE),IF(E213=2,VLOOKUP(RAND(),'Rating Probabilities'!$B$12:$C$15,2,TRUE),IF(E213=3,VLOOKUP(RAND(),'Rating Probabilities'!$B$19:$C$22,2,TRUE),IF(E213=4,VLOOKUP(RAND(),'Rating Probabilities'!$B$26:$C$29,2,TRUE),0)))))</f>
        <v>0</v>
      </c>
      <c r="H213" s="6">
        <f t="shared" si="4"/>
        <v>0</v>
      </c>
      <c r="I213" s="6">
        <f ca="1">IF(F213=0,0,IF(AND('2012-2013'!E212=1,'2012-2013'!G212=0),'Salary and Rating'!F213,1*(E213&amp;F213)))</f>
        <v>0</v>
      </c>
      <c r="J213" s="6">
        <f ca="1">IF(G213=0,0,IF(AND('2013-2014'!E212=1,'2013-2014'!G212=0),'Salary and Rating'!G213,1*(I213&amp;G213)))</f>
        <v>0</v>
      </c>
      <c r="K213" s="6">
        <f>VLOOKUP(H213,'Category Tables'!$A$4:$B$88,2,FALSE)</f>
        <v>0</v>
      </c>
      <c r="L213" s="6">
        <f ca="1">VLOOKUP(I213,'Category Tables'!$A$4:$B$88,2,FALSE)</f>
        <v>0</v>
      </c>
      <c r="M213" s="6">
        <f ca="1">VLOOKUP(J213,'Category Tables'!$A$4:$B$88,2,FALSE)</f>
        <v>0</v>
      </c>
    </row>
    <row r="214" spans="1:13" x14ac:dyDescent="0.25">
      <c r="A214" s="6">
        <v>0</v>
      </c>
      <c r="B214" s="6">
        <v>0</v>
      </c>
      <c r="C214" s="14">
        <v>0</v>
      </c>
      <c r="D214" s="6">
        <v>0</v>
      </c>
      <c r="E214" s="6">
        <v>0</v>
      </c>
      <c r="F214" s="6">
        <f ca="1">IF(AND('2012-2013'!E213=1,'2012-2013'!G213=0),VLOOKUP(RAND(),'Rating Probabilities'!$B$26:$C$29,2,TRUE),IF(E214=1,VLOOKUP(RAND(),'Rating Probabilities'!$B$5:$C$8,2,TRUE),IF(E214=2,VLOOKUP(RAND(),'Rating Probabilities'!$B$12:$C$15,2,TRUE),IF(E214=3,VLOOKUP(RAND(),'Rating Probabilities'!$B$19:$C$22,2,TRUE),IF(E214=4,VLOOKUP(RAND(),'Rating Probabilities'!$B$26:$C$29,2,TRUE),0)))))</f>
        <v>0</v>
      </c>
      <c r="G214" s="6">
        <f ca="1">IF(AND('2013-2014'!E213=1,'2013-2014'!G213=0),VLOOKUP(RAND(),'Rating Probabilities'!$B$26:$C$29,2,TRUE),IF(E214=1,VLOOKUP(RAND(),'Rating Probabilities'!$B$5:$C$8,2,TRUE),IF(E214=2,VLOOKUP(RAND(),'Rating Probabilities'!$B$12:$C$15,2,TRUE),IF(E214=3,VLOOKUP(RAND(),'Rating Probabilities'!$B$19:$C$22,2,TRUE),IF(E214=4,VLOOKUP(RAND(),'Rating Probabilities'!$B$26:$C$29,2,TRUE),0)))))</f>
        <v>0</v>
      </c>
      <c r="H214" s="6">
        <f t="shared" si="4"/>
        <v>0</v>
      </c>
      <c r="I214" s="6">
        <f ca="1">IF(F214=0,0,IF(AND('2012-2013'!E213=1,'2012-2013'!G213=0),'Salary and Rating'!F214,1*(E214&amp;F214)))</f>
        <v>0</v>
      </c>
      <c r="J214" s="6">
        <f ca="1">IF(G214=0,0,IF(AND('2013-2014'!E213=1,'2013-2014'!G213=0),'Salary and Rating'!G214,1*(I214&amp;G214)))</f>
        <v>0</v>
      </c>
      <c r="K214" s="6">
        <f>VLOOKUP(H214,'Category Tables'!$A$4:$B$88,2,FALSE)</f>
        <v>0</v>
      </c>
      <c r="L214" s="6">
        <f ca="1">VLOOKUP(I214,'Category Tables'!$A$4:$B$88,2,FALSE)</f>
        <v>0</v>
      </c>
      <c r="M214" s="6">
        <f ca="1">VLOOKUP(J214,'Category Tables'!$A$4:$B$88,2,FALSE)</f>
        <v>0</v>
      </c>
    </row>
    <row r="215" spans="1:13" x14ac:dyDescent="0.25">
      <c r="A215" s="6">
        <v>0</v>
      </c>
      <c r="B215" s="6">
        <v>0</v>
      </c>
      <c r="C215" s="14">
        <v>0</v>
      </c>
      <c r="D215" s="6">
        <v>0</v>
      </c>
      <c r="E215" s="6">
        <v>0</v>
      </c>
      <c r="F215" s="6">
        <f ca="1">IF(AND('2012-2013'!E214=1,'2012-2013'!G214=0),VLOOKUP(RAND(),'Rating Probabilities'!$B$26:$C$29,2,TRUE),IF(E215=1,VLOOKUP(RAND(),'Rating Probabilities'!$B$5:$C$8,2,TRUE),IF(E215=2,VLOOKUP(RAND(),'Rating Probabilities'!$B$12:$C$15,2,TRUE),IF(E215=3,VLOOKUP(RAND(),'Rating Probabilities'!$B$19:$C$22,2,TRUE),IF(E215=4,VLOOKUP(RAND(),'Rating Probabilities'!$B$26:$C$29,2,TRUE),0)))))</f>
        <v>0</v>
      </c>
      <c r="G215" s="6">
        <f ca="1">IF(AND('2013-2014'!E214=1,'2013-2014'!G214=0),VLOOKUP(RAND(),'Rating Probabilities'!$B$26:$C$29,2,TRUE),IF(E215=1,VLOOKUP(RAND(),'Rating Probabilities'!$B$5:$C$8,2,TRUE),IF(E215=2,VLOOKUP(RAND(),'Rating Probabilities'!$B$12:$C$15,2,TRUE),IF(E215=3,VLOOKUP(RAND(),'Rating Probabilities'!$B$19:$C$22,2,TRUE),IF(E215=4,VLOOKUP(RAND(),'Rating Probabilities'!$B$26:$C$29,2,TRUE),0)))))</f>
        <v>0</v>
      </c>
      <c r="H215" s="6">
        <f t="shared" si="4"/>
        <v>0</v>
      </c>
      <c r="I215" s="6">
        <f ca="1">IF(F215=0,0,IF(AND('2012-2013'!E214=1,'2012-2013'!G214=0),'Salary and Rating'!F215,1*(E215&amp;F215)))</f>
        <v>0</v>
      </c>
      <c r="J215" s="6">
        <f ca="1">IF(G215=0,0,IF(AND('2013-2014'!E214=1,'2013-2014'!G214=0),'Salary and Rating'!G215,1*(I215&amp;G215)))</f>
        <v>0</v>
      </c>
      <c r="K215" s="6">
        <f>VLOOKUP(H215,'Category Tables'!$A$4:$B$88,2,FALSE)</f>
        <v>0</v>
      </c>
      <c r="L215" s="6">
        <f ca="1">VLOOKUP(I215,'Category Tables'!$A$4:$B$88,2,FALSE)</f>
        <v>0</v>
      </c>
      <c r="M215" s="6">
        <f ca="1">VLOOKUP(J215,'Category Tables'!$A$4:$B$88,2,FALSE)</f>
        <v>0</v>
      </c>
    </row>
    <row r="216" spans="1:13" x14ac:dyDescent="0.25">
      <c r="A216" s="6">
        <v>0</v>
      </c>
      <c r="B216" s="6">
        <v>0</v>
      </c>
      <c r="C216" s="14">
        <v>0</v>
      </c>
      <c r="D216" s="6">
        <v>0</v>
      </c>
      <c r="E216" s="6">
        <v>0</v>
      </c>
      <c r="F216" s="6">
        <f ca="1">IF(AND('2012-2013'!E215=1,'2012-2013'!G215=0),VLOOKUP(RAND(),'Rating Probabilities'!$B$26:$C$29,2,TRUE),IF(E216=1,VLOOKUP(RAND(),'Rating Probabilities'!$B$5:$C$8,2,TRUE),IF(E216=2,VLOOKUP(RAND(),'Rating Probabilities'!$B$12:$C$15,2,TRUE),IF(E216=3,VLOOKUP(RAND(),'Rating Probabilities'!$B$19:$C$22,2,TRUE),IF(E216=4,VLOOKUP(RAND(),'Rating Probabilities'!$B$26:$C$29,2,TRUE),0)))))</f>
        <v>0</v>
      </c>
      <c r="G216" s="6">
        <f ca="1">IF(AND('2013-2014'!E215=1,'2013-2014'!G215=0),VLOOKUP(RAND(),'Rating Probabilities'!$B$26:$C$29,2,TRUE),IF(E216=1,VLOOKUP(RAND(),'Rating Probabilities'!$B$5:$C$8,2,TRUE),IF(E216=2,VLOOKUP(RAND(),'Rating Probabilities'!$B$12:$C$15,2,TRUE),IF(E216=3,VLOOKUP(RAND(),'Rating Probabilities'!$B$19:$C$22,2,TRUE),IF(E216=4,VLOOKUP(RAND(),'Rating Probabilities'!$B$26:$C$29,2,TRUE),0)))))</f>
        <v>0</v>
      </c>
      <c r="H216" s="6">
        <f t="shared" si="4"/>
        <v>0</v>
      </c>
      <c r="I216" s="6">
        <f ca="1">IF(F216=0,0,IF(AND('2012-2013'!E215=1,'2012-2013'!G215=0),'Salary and Rating'!F216,1*(E216&amp;F216)))</f>
        <v>0</v>
      </c>
      <c r="J216" s="6">
        <f ca="1">IF(G216=0,0,IF(AND('2013-2014'!E215=1,'2013-2014'!G215=0),'Salary and Rating'!G216,1*(I216&amp;G216)))</f>
        <v>0</v>
      </c>
      <c r="K216" s="6">
        <f>VLOOKUP(H216,'Category Tables'!$A$4:$B$88,2,FALSE)</f>
        <v>0</v>
      </c>
      <c r="L216" s="6">
        <f ca="1">VLOOKUP(I216,'Category Tables'!$A$4:$B$88,2,FALSE)</f>
        <v>0</v>
      </c>
      <c r="M216" s="6">
        <f ca="1">VLOOKUP(J216,'Category Tables'!$A$4:$B$88,2,FALSE)</f>
        <v>0</v>
      </c>
    </row>
    <row r="217" spans="1:13" x14ac:dyDescent="0.25">
      <c r="A217" s="6">
        <v>0</v>
      </c>
      <c r="B217" s="6">
        <v>0</v>
      </c>
      <c r="C217" s="14">
        <v>0</v>
      </c>
      <c r="D217" s="6">
        <v>0</v>
      </c>
      <c r="E217" s="6">
        <v>0</v>
      </c>
      <c r="F217" s="6">
        <f ca="1">IF(AND('2012-2013'!E216=1,'2012-2013'!G216=0),VLOOKUP(RAND(),'Rating Probabilities'!$B$26:$C$29,2,TRUE),IF(E217=1,VLOOKUP(RAND(),'Rating Probabilities'!$B$5:$C$8,2,TRUE),IF(E217=2,VLOOKUP(RAND(),'Rating Probabilities'!$B$12:$C$15,2,TRUE),IF(E217=3,VLOOKUP(RAND(),'Rating Probabilities'!$B$19:$C$22,2,TRUE),IF(E217=4,VLOOKUP(RAND(),'Rating Probabilities'!$B$26:$C$29,2,TRUE),0)))))</f>
        <v>0</v>
      </c>
      <c r="G217" s="6">
        <f ca="1">IF(AND('2013-2014'!E216=1,'2013-2014'!G216=0),VLOOKUP(RAND(),'Rating Probabilities'!$B$26:$C$29,2,TRUE),IF(E217=1,VLOOKUP(RAND(),'Rating Probabilities'!$B$5:$C$8,2,TRUE),IF(E217=2,VLOOKUP(RAND(),'Rating Probabilities'!$B$12:$C$15,2,TRUE),IF(E217=3,VLOOKUP(RAND(),'Rating Probabilities'!$B$19:$C$22,2,TRUE),IF(E217=4,VLOOKUP(RAND(),'Rating Probabilities'!$B$26:$C$29,2,TRUE),0)))))</f>
        <v>0</v>
      </c>
      <c r="H217" s="6">
        <f t="shared" ref="H217:H280" si="5">E217</f>
        <v>0</v>
      </c>
      <c r="I217" s="6">
        <f ca="1">IF(F217=0,0,IF(AND('2012-2013'!E216=1,'2012-2013'!G216=0),'Salary and Rating'!F217,1*(E217&amp;F217)))</f>
        <v>0</v>
      </c>
      <c r="J217" s="6">
        <f ca="1">IF(G217=0,0,IF(AND('2013-2014'!E216=1,'2013-2014'!G216=0),'Salary and Rating'!G217,1*(I217&amp;G217)))</f>
        <v>0</v>
      </c>
      <c r="K217" s="6">
        <f>VLOOKUP(H217,'Category Tables'!$A$4:$B$88,2,FALSE)</f>
        <v>0</v>
      </c>
      <c r="L217" s="6">
        <f ca="1">VLOOKUP(I217,'Category Tables'!$A$4:$B$88,2,FALSE)</f>
        <v>0</v>
      </c>
      <c r="M217" s="6">
        <f ca="1">VLOOKUP(J217,'Category Tables'!$A$4:$B$88,2,FALSE)</f>
        <v>0</v>
      </c>
    </row>
    <row r="218" spans="1:13" x14ac:dyDescent="0.25">
      <c r="A218" s="6">
        <v>0</v>
      </c>
      <c r="B218" s="6">
        <v>0</v>
      </c>
      <c r="C218" s="14">
        <v>0</v>
      </c>
      <c r="D218" s="6">
        <v>0</v>
      </c>
      <c r="E218" s="6">
        <v>0</v>
      </c>
      <c r="F218" s="6">
        <f ca="1">IF(AND('2012-2013'!E217=1,'2012-2013'!G217=0),VLOOKUP(RAND(),'Rating Probabilities'!$B$26:$C$29,2,TRUE),IF(E218=1,VLOOKUP(RAND(),'Rating Probabilities'!$B$5:$C$8,2,TRUE),IF(E218=2,VLOOKUP(RAND(),'Rating Probabilities'!$B$12:$C$15,2,TRUE),IF(E218=3,VLOOKUP(RAND(),'Rating Probabilities'!$B$19:$C$22,2,TRUE),IF(E218=4,VLOOKUP(RAND(),'Rating Probabilities'!$B$26:$C$29,2,TRUE),0)))))</f>
        <v>0</v>
      </c>
      <c r="G218" s="6">
        <f ca="1">IF(AND('2013-2014'!E217=1,'2013-2014'!G217=0),VLOOKUP(RAND(),'Rating Probabilities'!$B$26:$C$29,2,TRUE),IF(E218=1,VLOOKUP(RAND(),'Rating Probabilities'!$B$5:$C$8,2,TRUE),IF(E218=2,VLOOKUP(RAND(),'Rating Probabilities'!$B$12:$C$15,2,TRUE),IF(E218=3,VLOOKUP(RAND(),'Rating Probabilities'!$B$19:$C$22,2,TRUE),IF(E218=4,VLOOKUP(RAND(),'Rating Probabilities'!$B$26:$C$29,2,TRUE),0)))))</f>
        <v>0</v>
      </c>
      <c r="H218" s="6">
        <f t="shared" si="5"/>
        <v>0</v>
      </c>
      <c r="I218" s="6">
        <f ca="1">IF(F218=0,0,IF(AND('2012-2013'!E217=1,'2012-2013'!G217=0),'Salary and Rating'!F218,1*(E218&amp;F218)))</f>
        <v>0</v>
      </c>
      <c r="J218" s="6">
        <f ca="1">IF(G218=0,0,IF(AND('2013-2014'!E217=1,'2013-2014'!G217=0),'Salary and Rating'!G218,1*(I218&amp;G218)))</f>
        <v>0</v>
      </c>
      <c r="K218" s="6">
        <f>VLOOKUP(H218,'Category Tables'!$A$4:$B$88,2,FALSE)</f>
        <v>0</v>
      </c>
      <c r="L218" s="6">
        <f ca="1">VLOOKUP(I218,'Category Tables'!$A$4:$B$88,2,FALSE)</f>
        <v>0</v>
      </c>
      <c r="M218" s="6">
        <f ca="1">VLOOKUP(J218,'Category Tables'!$A$4:$B$88,2,FALSE)</f>
        <v>0</v>
      </c>
    </row>
    <row r="219" spans="1:13" x14ac:dyDescent="0.25">
      <c r="A219" s="6">
        <v>0</v>
      </c>
      <c r="B219" s="6">
        <v>0</v>
      </c>
      <c r="C219" s="14">
        <v>0</v>
      </c>
      <c r="D219" s="6">
        <v>0</v>
      </c>
      <c r="E219" s="6">
        <v>0</v>
      </c>
      <c r="F219" s="6">
        <f ca="1">IF(AND('2012-2013'!E218=1,'2012-2013'!G218=0),VLOOKUP(RAND(),'Rating Probabilities'!$B$26:$C$29,2,TRUE),IF(E219=1,VLOOKUP(RAND(),'Rating Probabilities'!$B$5:$C$8,2,TRUE),IF(E219=2,VLOOKUP(RAND(),'Rating Probabilities'!$B$12:$C$15,2,TRUE),IF(E219=3,VLOOKUP(RAND(),'Rating Probabilities'!$B$19:$C$22,2,TRUE),IF(E219=4,VLOOKUP(RAND(),'Rating Probabilities'!$B$26:$C$29,2,TRUE),0)))))</f>
        <v>0</v>
      </c>
      <c r="G219" s="6">
        <f ca="1">IF(AND('2013-2014'!E218=1,'2013-2014'!G218=0),VLOOKUP(RAND(),'Rating Probabilities'!$B$26:$C$29,2,TRUE),IF(E219=1,VLOOKUP(RAND(),'Rating Probabilities'!$B$5:$C$8,2,TRUE),IF(E219=2,VLOOKUP(RAND(),'Rating Probabilities'!$B$12:$C$15,2,TRUE),IF(E219=3,VLOOKUP(RAND(),'Rating Probabilities'!$B$19:$C$22,2,TRUE),IF(E219=4,VLOOKUP(RAND(),'Rating Probabilities'!$B$26:$C$29,2,TRUE),0)))))</f>
        <v>0</v>
      </c>
      <c r="H219" s="6">
        <f t="shared" si="5"/>
        <v>0</v>
      </c>
      <c r="I219" s="6">
        <f ca="1">IF(F219=0,0,IF(AND('2012-2013'!E218=1,'2012-2013'!G218=0),'Salary and Rating'!F219,1*(E219&amp;F219)))</f>
        <v>0</v>
      </c>
      <c r="J219" s="6">
        <f ca="1">IF(G219=0,0,IF(AND('2013-2014'!E218=1,'2013-2014'!G218=0),'Salary and Rating'!G219,1*(I219&amp;G219)))</f>
        <v>0</v>
      </c>
      <c r="K219" s="6">
        <f>VLOOKUP(H219,'Category Tables'!$A$4:$B$88,2,FALSE)</f>
        <v>0</v>
      </c>
      <c r="L219" s="6">
        <f ca="1">VLOOKUP(I219,'Category Tables'!$A$4:$B$88,2,FALSE)</f>
        <v>0</v>
      </c>
      <c r="M219" s="6">
        <f ca="1">VLOOKUP(J219,'Category Tables'!$A$4:$B$88,2,FALSE)</f>
        <v>0</v>
      </c>
    </row>
    <row r="220" spans="1:13" x14ac:dyDescent="0.25">
      <c r="A220" s="6">
        <v>0</v>
      </c>
      <c r="B220" s="6">
        <v>0</v>
      </c>
      <c r="C220" s="14">
        <v>0</v>
      </c>
      <c r="D220" s="6">
        <v>0</v>
      </c>
      <c r="E220" s="6">
        <v>0</v>
      </c>
      <c r="F220" s="6">
        <f ca="1">IF(AND('2012-2013'!E219=1,'2012-2013'!G219=0),VLOOKUP(RAND(),'Rating Probabilities'!$B$26:$C$29,2,TRUE),IF(E220=1,VLOOKUP(RAND(),'Rating Probabilities'!$B$5:$C$8,2,TRUE),IF(E220=2,VLOOKUP(RAND(),'Rating Probabilities'!$B$12:$C$15,2,TRUE),IF(E220=3,VLOOKUP(RAND(),'Rating Probabilities'!$B$19:$C$22,2,TRUE),IF(E220=4,VLOOKUP(RAND(),'Rating Probabilities'!$B$26:$C$29,2,TRUE),0)))))</f>
        <v>0</v>
      </c>
      <c r="G220" s="6">
        <f ca="1">IF(AND('2013-2014'!E219=1,'2013-2014'!G219=0),VLOOKUP(RAND(),'Rating Probabilities'!$B$26:$C$29,2,TRUE),IF(E220=1,VLOOKUP(RAND(),'Rating Probabilities'!$B$5:$C$8,2,TRUE),IF(E220=2,VLOOKUP(RAND(),'Rating Probabilities'!$B$12:$C$15,2,TRUE),IF(E220=3,VLOOKUP(RAND(),'Rating Probabilities'!$B$19:$C$22,2,TRUE),IF(E220=4,VLOOKUP(RAND(),'Rating Probabilities'!$B$26:$C$29,2,TRUE),0)))))</f>
        <v>0</v>
      </c>
      <c r="H220" s="6">
        <f t="shared" si="5"/>
        <v>0</v>
      </c>
      <c r="I220" s="6">
        <f ca="1">IF(F220=0,0,IF(AND('2012-2013'!E219=1,'2012-2013'!G219=0),'Salary and Rating'!F220,1*(E220&amp;F220)))</f>
        <v>0</v>
      </c>
      <c r="J220" s="6">
        <f ca="1">IF(G220=0,0,IF(AND('2013-2014'!E219=1,'2013-2014'!G219=0),'Salary and Rating'!G220,1*(I220&amp;G220)))</f>
        <v>0</v>
      </c>
      <c r="K220" s="6">
        <f>VLOOKUP(H220,'Category Tables'!$A$4:$B$88,2,FALSE)</f>
        <v>0</v>
      </c>
      <c r="L220" s="6">
        <f ca="1">VLOOKUP(I220,'Category Tables'!$A$4:$B$88,2,FALSE)</f>
        <v>0</v>
      </c>
      <c r="M220" s="6">
        <f ca="1">VLOOKUP(J220,'Category Tables'!$A$4:$B$88,2,FALSE)</f>
        <v>0</v>
      </c>
    </row>
    <row r="221" spans="1:13" x14ac:dyDescent="0.25">
      <c r="A221" s="6">
        <v>0</v>
      </c>
      <c r="B221" s="6">
        <v>0</v>
      </c>
      <c r="C221" s="14">
        <v>0</v>
      </c>
      <c r="D221" s="6">
        <v>0</v>
      </c>
      <c r="E221" s="6">
        <v>0</v>
      </c>
      <c r="F221" s="6">
        <f ca="1">IF(AND('2012-2013'!E220=1,'2012-2013'!G220=0),VLOOKUP(RAND(),'Rating Probabilities'!$B$26:$C$29,2,TRUE),IF(E221=1,VLOOKUP(RAND(),'Rating Probabilities'!$B$5:$C$8,2,TRUE),IF(E221=2,VLOOKUP(RAND(),'Rating Probabilities'!$B$12:$C$15,2,TRUE),IF(E221=3,VLOOKUP(RAND(),'Rating Probabilities'!$B$19:$C$22,2,TRUE),IF(E221=4,VLOOKUP(RAND(),'Rating Probabilities'!$B$26:$C$29,2,TRUE),0)))))</f>
        <v>0</v>
      </c>
      <c r="G221" s="6">
        <f ca="1">IF(AND('2013-2014'!E220=1,'2013-2014'!G220=0),VLOOKUP(RAND(),'Rating Probabilities'!$B$26:$C$29,2,TRUE),IF(E221=1,VLOOKUP(RAND(),'Rating Probabilities'!$B$5:$C$8,2,TRUE),IF(E221=2,VLOOKUP(RAND(),'Rating Probabilities'!$B$12:$C$15,2,TRUE),IF(E221=3,VLOOKUP(RAND(),'Rating Probabilities'!$B$19:$C$22,2,TRUE),IF(E221=4,VLOOKUP(RAND(),'Rating Probabilities'!$B$26:$C$29,2,TRUE),0)))))</f>
        <v>0</v>
      </c>
      <c r="H221" s="6">
        <f t="shared" si="5"/>
        <v>0</v>
      </c>
      <c r="I221" s="6">
        <f ca="1">IF(F221=0,0,IF(AND('2012-2013'!E220=1,'2012-2013'!G220=0),'Salary and Rating'!F221,1*(E221&amp;F221)))</f>
        <v>0</v>
      </c>
      <c r="J221" s="6">
        <f ca="1">IF(G221=0,0,IF(AND('2013-2014'!E220=1,'2013-2014'!G220=0),'Salary and Rating'!G221,1*(I221&amp;G221)))</f>
        <v>0</v>
      </c>
      <c r="K221" s="6">
        <f>VLOOKUP(H221,'Category Tables'!$A$4:$B$88,2,FALSE)</f>
        <v>0</v>
      </c>
      <c r="L221" s="6">
        <f ca="1">VLOOKUP(I221,'Category Tables'!$A$4:$B$88,2,FALSE)</f>
        <v>0</v>
      </c>
      <c r="M221" s="6">
        <f ca="1">VLOOKUP(J221,'Category Tables'!$A$4:$B$88,2,FALSE)</f>
        <v>0</v>
      </c>
    </row>
    <row r="222" spans="1:13" x14ac:dyDescent="0.25">
      <c r="A222" s="6">
        <v>0</v>
      </c>
      <c r="B222" s="6">
        <v>0</v>
      </c>
      <c r="C222" s="14">
        <v>0</v>
      </c>
      <c r="D222" s="6">
        <v>0</v>
      </c>
      <c r="E222" s="6">
        <v>0</v>
      </c>
      <c r="F222" s="6">
        <f ca="1">IF(AND('2012-2013'!E221=1,'2012-2013'!G221=0),VLOOKUP(RAND(),'Rating Probabilities'!$B$26:$C$29,2,TRUE),IF(E222=1,VLOOKUP(RAND(),'Rating Probabilities'!$B$5:$C$8,2,TRUE),IF(E222=2,VLOOKUP(RAND(),'Rating Probabilities'!$B$12:$C$15,2,TRUE),IF(E222=3,VLOOKUP(RAND(),'Rating Probabilities'!$B$19:$C$22,2,TRUE),IF(E222=4,VLOOKUP(RAND(),'Rating Probabilities'!$B$26:$C$29,2,TRUE),0)))))</f>
        <v>0</v>
      </c>
      <c r="G222" s="6">
        <f ca="1">IF(AND('2013-2014'!E221=1,'2013-2014'!G221=0),VLOOKUP(RAND(),'Rating Probabilities'!$B$26:$C$29,2,TRUE),IF(E222=1,VLOOKUP(RAND(),'Rating Probabilities'!$B$5:$C$8,2,TRUE),IF(E222=2,VLOOKUP(RAND(),'Rating Probabilities'!$B$12:$C$15,2,TRUE),IF(E222=3,VLOOKUP(RAND(),'Rating Probabilities'!$B$19:$C$22,2,TRUE),IF(E222=4,VLOOKUP(RAND(),'Rating Probabilities'!$B$26:$C$29,2,TRUE),0)))))</f>
        <v>0</v>
      </c>
      <c r="H222" s="6">
        <f t="shared" si="5"/>
        <v>0</v>
      </c>
      <c r="I222" s="6">
        <f ca="1">IF(F222=0,0,IF(AND('2012-2013'!E221=1,'2012-2013'!G221=0),'Salary and Rating'!F222,1*(E222&amp;F222)))</f>
        <v>0</v>
      </c>
      <c r="J222" s="6">
        <f ca="1">IF(G222=0,0,IF(AND('2013-2014'!E221=1,'2013-2014'!G221=0),'Salary and Rating'!G222,1*(I222&amp;G222)))</f>
        <v>0</v>
      </c>
      <c r="K222" s="6">
        <f>VLOOKUP(H222,'Category Tables'!$A$4:$B$88,2,FALSE)</f>
        <v>0</v>
      </c>
      <c r="L222" s="6">
        <f ca="1">VLOOKUP(I222,'Category Tables'!$A$4:$B$88,2,FALSE)</f>
        <v>0</v>
      </c>
      <c r="M222" s="6">
        <f ca="1">VLOOKUP(J222,'Category Tables'!$A$4:$B$88,2,FALSE)</f>
        <v>0</v>
      </c>
    </row>
    <row r="223" spans="1:13" x14ac:dyDescent="0.25">
      <c r="A223" s="6">
        <v>0</v>
      </c>
      <c r="B223" s="6">
        <v>0</v>
      </c>
      <c r="C223" s="14">
        <v>0</v>
      </c>
      <c r="D223" s="6">
        <v>0</v>
      </c>
      <c r="E223" s="6">
        <v>0</v>
      </c>
      <c r="F223" s="6">
        <f ca="1">IF(AND('2012-2013'!E222=1,'2012-2013'!G222=0),VLOOKUP(RAND(),'Rating Probabilities'!$B$26:$C$29,2,TRUE),IF(E223=1,VLOOKUP(RAND(),'Rating Probabilities'!$B$5:$C$8,2,TRUE),IF(E223=2,VLOOKUP(RAND(),'Rating Probabilities'!$B$12:$C$15,2,TRUE),IF(E223=3,VLOOKUP(RAND(),'Rating Probabilities'!$B$19:$C$22,2,TRUE),IF(E223=4,VLOOKUP(RAND(),'Rating Probabilities'!$B$26:$C$29,2,TRUE),0)))))</f>
        <v>0</v>
      </c>
      <c r="G223" s="6">
        <f ca="1">IF(AND('2013-2014'!E222=1,'2013-2014'!G222=0),VLOOKUP(RAND(),'Rating Probabilities'!$B$26:$C$29,2,TRUE),IF(E223=1,VLOOKUP(RAND(),'Rating Probabilities'!$B$5:$C$8,2,TRUE),IF(E223=2,VLOOKUP(RAND(),'Rating Probabilities'!$B$12:$C$15,2,TRUE),IF(E223=3,VLOOKUP(RAND(),'Rating Probabilities'!$B$19:$C$22,2,TRUE),IF(E223=4,VLOOKUP(RAND(),'Rating Probabilities'!$B$26:$C$29,2,TRUE),0)))))</f>
        <v>0</v>
      </c>
      <c r="H223" s="6">
        <f t="shared" si="5"/>
        <v>0</v>
      </c>
      <c r="I223" s="6">
        <f ca="1">IF(F223=0,0,IF(AND('2012-2013'!E222=1,'2012-2013'!G222=0),'Salary and Rating'!F223,1*(E223&amp;F223)))</f>
        <v>0</v>
      </c>
      <c r="J223" s="6">
        <f ca="1">IF(G223=0,0,IF(AND('2013-2014'!E222=1,'2013-2014'!G222=0),'Salary and Rating'!G223,1*(I223&amp;G223)))</f>
        <v>0</v>
      </c>
      <c r="K223" s="6">
        <f>VLOOKUP(H223,'Category Tables'!$A$4:$B$88,2,FALSE)</f>
        <v>0</v>
      </c>
      <c r="L223" s="6">
        <f ca="1">VLOOKUP(I223,'Category Tables'!$A$4:$B$88,2,FALSE)</f>
        <v>0</v>
      </c>
      <c r="M223" s="6">
        <f ca="1">VLOOKUP(J223,'Category Tables'!$A$4:$B$88,2,FALSE)</f>
        <v>0</v>
      </c>
    </row>
    <row r="224" spans="1:13" x14ac:dyDescent="0.25">
      <c r="A224" s="6">
        <v>0</v>
      </c>
      <c r="B224" s="6">
        <v>0</v>
      </c>
      <c r="C224" s="14">
        <v>0</v>
      </c>
      <c r="D224" s="6">
        <v>0</v>
      </c>
      <c r="E224" s="6">
        <v>0</v>
      </c>
      <c r="F224" s="6">
        <f ca="1">IF(AND('2012-2013'!E223=1,'2012-2013'!G223=0),VLOOKUP(RAND(),'Rating Probabilities'!$B$26:$C$29,2,TRUE),IF(E224=1,VLOOKUP(RAND(),'Rating Probabilities'!$B$5:$C$8,2,TRUE),IF(E224=2,VLOOKUP(RAND(),'Rating Probabilities'!$B$12:$C$15,2,TRUE),IF(E224=3,VLOOKUP(RAND(),'Rating Probabilities'!$B$19:$C$22,2,TRUE),IF(E224=4,VLOOKUP(RAND(),'Rating Probabilities'!$B$26:$C$29,2,TRUE),0)))))</f>
        <v>0</v>
      </c>
      <c r="G224" s="6">
        <f ca="1">IF(AND('2013-2014'!E223=1,'2013-2014'!G223=0),VLOOKUP(RAND(),'Rating Probabilities'!$B$26:$C$29,2,TRUE),IF(E224=1,VLOOKUP(RAND(),'Rating Probabilities'!$B$5:$C$8,2,TRUE),IF(E224=2,VLOOKUP(RAND(),'Rating Probabilities'!$B$12:$C$15,2,TRUE),IF(E224=3,VLOOKUP(RAND(),'Rating Probabilities'!$B$19:$C$22,2,TRUE),IF(E224=4,VLOOKUP(RAND(),'Rating Probabilities'!$B$26:$C$29,2,TRUE),0)))))</f>
        <v>0</v>
      </c>
      <c r="H224" s="6">
        <f t="shared" si="5"/>
        <v>0</v>
      </c>
      <c r="I224" s="6">
        <f ca="1">IF(F224=0,0,IF(AND('2012-2013'!E223=1,'2012-2013'!G223=0),'Salary and Rating'!F224,1*(E224&amp;F224)))</f>
        <v>0</v>
      </c>
      <c r="J224" s="6">
        <f ca="1">IF(G224=0,0,IF(AND('2013-2014'!E223=1,'2013-2014'!G223=0),'Salary and Rating'!G224,1*(I224&amp;G224)))</f>
        <v>0</v>
      </c>
      <c r="K224" s="6">
        <f>VLOOKUP(H224,'Category Tables'!$A$4:$B$88,2,FALSE)</f>
        <v>0</v>
      </c>
      <c r="L224" s="6">
        <f ca="1">VLOOKUP(I224,'Category Tables'!$A$4:$B$88,2,FALSE)</f>
        <v>0</v>
      </c>
      <c r="M224" s="6">
        <f ca="1">VLOOKUP(J224,'Category Tables'!$A$4:$B$88,2,FALSE)</f>
        <v>0</v>
      </c>
    </row>
    <row r="225" spans="1:13" x14ac:dyDescent="0.25">
      <c r="A225" s="6">
        <v>0</v>
      </c>
      <c r="B225" s="6">
        <v>0</v>
      </c>
      <c r="C225" s="14">
        <v>0</v>
      </c>
      <c r="D225" s="6">
        <v>0</v>
      </c>
      <c r="E225" s="6">
        <v>0</v>
      </c>
      <c r="F225" s="6">
        <f ca="1">IF(AND('2012-2013'!E224=1,'2012-2013'!G224=0),VLOOKUP(RAND(),'Rating Probabilities'!$B$26:$C$29,2,TRUE),IF(E225=1,VLOOKUP(RAND(),'Rating Probabilities'!$B$5:$C$8,2,TRUE),IF(E225=2,VLOOKUP(RAND(),'Rating Probabilities'!$B$12:$C$15,2,TRUE),IF(E225=3,VLOOKUP(RAND(),'Rating Probabilities'!$B$19:$C$22,2,TRUE),IF(E225=4,VLOOKUP(RAND(),'Rating Probabilities'!$B$26:$C$29,2,TRUE),0)))))</f>
        <v>0</v>
      </c>
      <c r="G225" s="6">
        <f ca="1">IF(AND('2013-2014'!E224=1,'2013-2014'!G224=0),VLOOKUP(RAND(),'Rating Probabilities'!$B$26:$C$29,2,TRUE),IF(E225=1,VLOOKUP(RAND(),'Rating Probabilities'!$B$5:$C$8,2,TRUE),IF(E225=2,VLOOKUP(RAND(),'Rating Probabilities'!$B$12:$C$15,2,TRUE),IF(E225=3,VLOOKUP(RAND(),'Rating Probabilities'!$B$19:$C$22,2,TRUE),IF(E225=4,VLOOKUP(RAND(),'Rating Probabilities'!$B$26:$C$29,2,TRUE),0)))))</f>
        <v>0</v>
      </c>
      <c r="H225" s="6">
        <f t="shared" si="5"/>
        <v>0</v>
      </c>
      <c r="I225" s="6">
        <f ca="1">IF(F225=0,0,IF(AND('2012-2013'!E224=1,'2012-2013'!G224=0),'Salary and Rating'!F225,1*(E225&amp;F225)))</f>
        <v>0</v>
      </c>
      <c r="J225" s="6">
        <f ca="1">IF(G225=0,0,IF(AND('2013-2014'!E224=1,'2013-2014'!G224=0),'Salary and Rating'!G225,1*(I225&amp;G225)))</f>
        <v>0</v>
      </c>
      <c r="K225" s="6">
        <f>VLOOKUP(H225,'Category Tables'!$A$4:$B$88,2,FALSE)</f>
        <v>0</v>
      </c>
      <c r="L225" s="6">
        <f ca="1">VLOOKUP(I225,'Category Tables'!$A$4:$B$88,2,FALSE)</f>
        <v>0</v>
      </c>
      <c r="M225" s="6">
        <f ca="1">VLOOKUP(J225,'Category Tables'!$A$4:$B$88,2,FALSE)</f>
        <v>0</v>
      </c>
    </row>
    <row r="226" spans="1:13" x14ac:dyDescent="0.25">
      <c r="A226" s="6">
        <v>0</v>
      </c>
      <c r="B226" s="6">
        <v>0</v>
      </c>
      <c r="C226" s="14">
        <v>0</v>
      </c>
      <c r="D226" s="6">
        <v>0</v>
      </c>
      <c r="E226" s="6">
        <v>0</v>
      </c>
      <c r="F226" s="6">
        <f ca="1">IF(AND('2012-2013'!E225=1,'2012-2013'!G225=0),VLOOKUP(RAND(),'Rating Probabilities'!$B$26:$C$29,2,TRUE),IF(E226=1,VLOOKUP(RAND(),'Rating Probabilities'!$B$5:$C$8,2,TRUE),IF(E226=2,VLOOKUP(RAND(),'Rating Probabilities'!$B$12:$C$15,2,TRUE),IF(E226=3,VLOOKUP(RAND(),'Rating Probabilities'!$B$19:$C$22,2,TRUE),IF(E226=4,VLOOKUP(RAND(),'Rating Probabilities'!$B$26:$C$29,2,TRUE),0)))))</f>
        <v>0</v>
      </c>
      <c r="G226" s="6">
        <f ca="1">IF(AND('2013-2014'!E225=1,'2013-2014'!G225=0),VLOOKUP(RAND(),'Rating Probabilities'!$B$26:$C$29,2,TRUE),IF(E226=1,VLOOKUP(RAND(),'Rating Probabilities'!$B$5:$C$8,2,TRUE),IF(E226=2,VLOOKUP(RAND(),'Rating Probabilities'!$B$12:$C$15,2,TRUE),IF(E226=3,VLOOKUP(RAND(),'Rating Probabilities'!$B$19:$C$22,2,TRUE),IF(E226=4,VLOOKUP(RAND(),'Rating Probabilities'!$B$26:$C$29,2,TRUE),0)))))</f>
        <v>0</v>
      </c>
      <c r="H226" s="6">
        <f t="shared" si="5"/>
        <v>0</v>
      </c>
      <c r="I226" s="6">
        <f ca="1">IF(F226=0,0,IF(AND('2012-2013'!E225=1,'2012-2013'!G225=0),'Salary and Rating'!F226,1*(E226&amp;F226)))</f>
        <v>0</v>
      </c>
      <c r="J226" s="6">
        <f ca="1">IF(G226=0,0,IF(AND('2013-2014'!E225=1,'2013-2014'!G225=0),'Salary and Rating'!G226,1*(I226&amp;G226)))</f>
        <v>0</v>
      </c>
      <c r="K226" s="6">
        <f>VLOOKUP(H226,'Category Tables'!$A$4:$B$88,2,FALSE)</f>
        <v>0</v>
      </c>
      <c r="L226" s="6">
        <f ca="1">VLOOKUP(I226,'Category Tables'!$A$4:$B$88,2,FALSE)</f>
        <v>0</v>
      </c>
      <c r="M226" s="6">
        <f ca="1">VLOOKUP(J226,'Category Tables'!$A$4:$B$88,2,FALSE)</f>
        <v>0</v>
      </c>
    </row>
    <row r="227" spans="1:13" x14ac:dyDescent="0.25">
      <c r="A227" s="6">
        <v>0</v>
      </c>
      <c r="B227" s="6">
        <v>0</v>
      </c>
      <c r="C227" s="14">
        <v>0</v>
      </c>
      <c r="D227" s="6">
        <v>0</v>
      </c>
      <c r="E227" s="6">
        <v>0</v>
      </c>
      <c r="F227" s="6">
        <f ca="1">IF(AND('2012-2013'!E226=1,'2012-2013'!G226=0),VLOOKUP(RAND(),'Rating Probabilities'!$B$26:$C$29,2,TRUE),IF(E227=1,VLOOKUP(RAND(),'Rating Probabilities'!$B$5:$C$8,2,TRUE),IF(E227=2,VLOOKUP(RAND(),'Rating Probabilities'!$B$12:$C$15,2,TRUE),IF(E227=3,VLOOKUP(RAND(),'Rating Probabilities'!$B$19:$C$22,2,TRUE),IF(E227=4,VLOOKUP(RAND(),'Rating Probabilities'!$B$26:$C$29,2,TRUE),0)))))</f>
        <v>0</v>
      </c>
      <c r="G227" s="6">
        <f ca="1">IF(AND('2013-2014'!E226=1,'2013-2014'!G226=0),VLOOKUP(RAND(),'Rating Probabilities'!$B$26:$C$29,2,TRUE),IF(E227=1,VLOOKUP(RAND(),'Rating Probabilities'!$B$5:$C$8,2,TRUE),IF(E227=2,VLOOKUP(RAND(),'Rating Probabilities'!$B$12:$C$15,2,TRUE),IF(E227=3,VLOOKUP(RAND(),'Rating Probabilities'!$B$19:$C$22,2,TRUE),IF(E227=4,VLOOKUP(RAND(),'Rating Probabilities'!$B$26:$C$29,2,TRUE),0)))))</f>
        <v>0</v>
      </c>
      <c r="H227" s="6">
        <f t="shared" si="5"/>
        <v>0</v>
      </c>
      <c r="I227" s="6">
        <f ca="1">IF(F227=0,0,IF(AND('2012-2013'!E226=1,'2012-2013'!G226=0),'Salary and Rating'!F227,1*(E227&amp;F227)))</f>
        <v>0</v>
      </c>
      <c r="J227" s="6">
        <f ca="1">IF(G227=0,0,IF(AND('2013-2014'!E226=1,'2013-2014'!G226=0),'Salary and Rating'!G227,1*(I227&amp;G227)))</f>
        <v>0</v>
      </c>
      <c r="K227" s="6">
        <f>VLOOKUP(H227,'Category Tables'!$A$4:$B$88,2,FALSE)</f>
        <v>0</v>
      </c>
      <c r="L227" s="6">
        <f ca="1">VLOOKUP(I227,'Category Tables'!$A$4:$B$88,2,FALSE)</f>
        <v>0</v>
      </c>
      <c r="M227" s="6">
        <f ca="1">VLOOKUP(J227,'Category Tables'!$A$4:$B$88,2,FALSE)</f>
        <v>0</v>
      </c>
    </row>
    <row r="228" spans="1:13" x14ac:dyDescent="0.25">
      <c r="A228" s="6">
        <v>0</v>
      </c>
      <c r="B228" s="6">
        <v>0</v>
      </c>
      <c r="C228" s="14">
        <v>0</v>
      </c>
      <c r="D228" s="6">
        <v>0</v>
      </c>
      <c r="E228" s="6">
        <v>0</v>
      </c>
      <c r="F228" s="6">
        <f ca="1">IF(AND('2012-2013'!E227=1,'2012-2013'!G227=0),VLOOKUP(RAND(),'Rating Probabilities'!$B$26:$C$29,2,TRUE),IF(E228=1,VLOOKUP(RAND(),'Rating Probabilities'!$B$5:$C$8,2,TRUE),IF(E228=2,VLOOKUP(RAND(),'Rating Probabilities'!$B$12:$C$15,2,TRUE),IF(E228=3,VLOOKUP(RAND(),'Rating Probabilities'!$B$19:$C$22,2,TRUE),IF(E228=4,VLOOKUP(RAND(),'Rating Probabilities'!$B$26:$C$29,2,TRUE),0)))))</f>
        <v>0</v>
      </c>
      <c r="G228" s="6">
        <f ca="1">IF(AND('2013-2014'!E227=1,'2013-2014'!G227=0),VLOOKUP(RAND(),'Rating Probabilities'!$B$26:$C$29,2,TRUE),IF(E228=1,VLOOKUP(RAND(),'Rating Probabilities'!$B$5:$C$8,2,TRUE),IF(E228=2,VLOOKUP(RAND(),'Rating Probabilities'!$B$12:$C$15,2,TRUE),IF(E228=3,VLOOKUP(RAND(),'Rating Probabilities'!$B$19:$C$22,2,TRUE),IF(E228=4,VLOOKUP(RAND(),'Rating Probabilities'!$B$26:$C$29,2,TRUE),0)))))</f>
        <v>0</v>
      </c>
      <c r="H228" s="6">
        <f t="shared" si="5"/>
        <v>0</v>
      </c>
      <c r="I228" s="6">
        <f ca="1">IF(F228=0,0,IF(AND('2012-2013'!E227=1,'2012-2013'!G227=0),'Salary and Rating'!F228,1*(E228&amp;F228)))</f>
        <v>0</v>
      </c>
      <c r="J228" s="6">
        <f ca="1">IF(G228=0,0,IF(AND('2013-2014'!E227=1,'2013-2014'!G227=0),'Salary and Rating'!G228,1*(I228&amp;G228)))</f>
        <v>0</v>
      </c>
      <c r="K228" s="6">
        <f>VLOOKUP(H228,'Category Tables'!$A$4:$B$88,2,FALSE)</f>
        <v>0</v>
      </c>
      <c r="L228" s="6">
        <f ca="1">VLOOKUP(I228,'Category Tables'!$A$4:$B$88,2,FALSE)</f>
        <v>0</v>
      </c>
      <c r="M228" s="6">
        <f ca="1">VLOOKUP(J228,'Category Tables'!$A$4:$B$88,2,FALSE)</f>
        <v>0</v>
      </c>
    </row>
    <row r="229" spans="1:13" x14ac:dyDescent="0.25">
      <c r="A229" s="6">
        <v>0</v>
      </c>
      <c r="B229" s="6">
        <v>0</v>
      </c>
      <c r="C229" s="14">
        <v>0</v>
      </c>
      <c r="D229" s="6">
        <v>0</v>
      </c>
      <c r="E229" s="6">
        <v>0</v>
      </c>
      <c r="F229" s="6">
        <f ca="1">IF(AND('2012-2013'!E228=1,'2012-2013'!G228=0),VLOOKUP(RAND(),'Rating Probabilities'!$B$26:$C$29,2,TRUE),IF(E229=1,VLOOKUP(RAND(),'Rating Probabilities'!$B$5:$C$8,2,TRUE),IF(E229=2,VLOOKUP(RAND(),'Rating Probabilities'!$B$12:$C$15,2,TRUE),IF(E229=3,VLOOKUP(RAND(),'Rating Probabilities'!$B$19:$C$22,2,TRUE),IF(E229=4,VLOOKUP(RAND(),'Rating Probabilities'!$B$26:$C$29,2,TRUE),0)))))</f>
        <v>0</v>
      </c>
      <c r="G229" s="6">
        <f ca="1">IF(AND('2013-2014'!E228=1,'2013-2014'!G228=0),VLOOKUP(RAND(),'Rating Probabilities'!$B$26:$C$29,2,TRUE),IF(E229=1,VLOOKUP(RAND(),'Rating Probabilities'!$B$5:$C$8,2,TRUE),IF(E229=2,VLOOKUP(RAND(),'Rating Probabilities'!$B$12:$C$15,2,TRUE),IF(E229=3,VLOOKUP(RAND(),'Rating Probabilities'!$B$19:$C$22,2,TRUE),IF(E229=4,VLOOKUP(RAND(),'Rating Probabilities'!$B$26:$C$29,2,TRUE),0)))))</f>
        <v>0</v>
      </c>
      <c r="H229" s="6">
        <f t="shared" si="5"/>
        <v>0</v>
      </c>
      <c r="I229" s="6">
        <f ca="1">IF(F229=0,0,IF(AND('2012-2013'!E228=1,'2012-2013'!G228=0),'Salary and Rating'!F229,1*(E229&amp;F229)))</f>
        <v>0</v>
      </c>
      <c r="J229" s="6">
        <f ca="1">IF(G229=0,0,IF(AND('2013-2014'!E228=1,'2013-2014'!G228=0),'Salary and Rating'!G229,1*(I229&amp;G229)))</f>
        <v>0</v>
      </c>
      <c r="K229" s="6">
        <f>VLOOKUP(H229,'Category Tables'!$A$4:$B$88,2,FALSE)</f>
        <v>0</v>
      </c>
      <c r="L229" s="6">
        <f ca="1">VLOOKUP(I229,'Category Tables'!$A$4:$B$88,2,FALSE)</f>
        <v>0</v>
      </c>
      <c r="M229" s="6">
        <f ca="1">VLOOKUP(J229,'Category Tables'!$A$4:$B$88,2,FALSE)</f>
        <v>0</v>
      </c>
    </row>
    <row r="230" spans="1:13" x14ac:dyDescent="0.25">
      <c r="A230" s="6">
        <v>0</v>
      </c>
      <c r="B230" s="6">
        <v>0</v>
      </c>
      <c r="C230" s="14">
        <v>0</v>
      </c>
      <c r="D230" s="6">
        <v>0</v>
      </c>
      <c r="E230" s="6">
        <v>0</v>
      </c>
      <c r="F230" s="6">
        <f ca="1">IF(AND('2012-2013'!E229=1,'2012-2013'!G229=0),VLOOKUP(RAND(),'Rating Probabilities'!$B$26:$C$29,2,TRUE),IF(E230=1,VLOOKUP(RAND(),'Rating Probabilities'!$B$5:$C$8,2,TRUE),IF(E230=2,VLOOKUP(RAND(),'Rating Probabilities'!$B$12:$C$15,2,TRUE),IF(E230=3,VLOOKUP(RAND(),'Rating Probabilities'!$B$19:$C$22,2,TRUE),IF(E230=4,VLOOKUP(RAND(),'Rating Probabilities'!$B$26:$C$29,2,TRUE),0)))))</f>
        <v>0</v>
      </c>
      <c r="G230" s="6">
        <f ca="1">IF(AND('2013-2014'!E229=1,'2013-2014'!G229=0),VLOOKUP(RAND(),'Rating Probabilities'!$B$26:$C$29,2,TRUE),IF(E230=1,VLOOKUP(RAND(),'Rating Probabilities'!$B$5:$C$8,2,TRUE),IF(E230=2,VLOOKUP(RAND(),'Rating Probabilities'!$B$12:$C$15,2,TRUE),IF(E230=3,VLOOKUP(RAND(),'Rating Probabilities'!$B$19:$C$22,2,TRUE),IF(E230=4,VLOOKUP(RAND(),'Rating Probabilities'!$B$26:$C$29,2,TRUE),0)))))</f>
        <v>0</v>
      </c>
      <c r="H230" s="6">
        <f t="shared" si="5"/>
        <v>0</v>
      </c>
      <c r="I230" s="6">
        <f ca="1">IF(F230=0,0,IF(AND('2012-2013'!E229=1,'2012-2013'!G229=0),'Salary and Rating'!F230,1*(E230&amp;F230)))</f>
        <v>0</v>
      </c>
      <c r="J230" s="6">
        <f ca="1">IF(G230=0,0,IF(AND('2013-2014'!E229=1,'2013-2014'!G229=0),'Salary and Rating'!G230,1*(I230&amp;G230)))</f>
        <v>0</v>
      </c>
      <c r="K230" s="6">
        <f>VLOOKUP(H230,'Category Tables'!$A$4:$B$88,2,FALSE)</f>
        <v>0</v>
      </c>
      <c r="L230" s="6">
        <f ca="1">VLOOKUP(I230,'Category Tables'!$A$4:$B$88,2,FALSE)</f>
        <v>0</v>
      </c>
      <c r="M230" s="6">
        <f ca="1">VLOOKUP(J230,'Category Tables'!$A$4:$B$88,2,FALSE)</f>
        <v>0</v>
      </c>
    </row>
    <row r="231" spans="1:13" x14ac:dyDescent="0.25">
      <c r="A231" s="6">
        <v>0</v>
      </c>
      <c r="B231" s="6">
        <v>0</v>
      </c>
      <c r="C231" s="14">
        <v>0</v>
      </c>
      <c r="D231" s="6">
        <v>0</v>
      </c>
      <c r="E231" s="6">
        <v>0</v>
      </c>
      <c r="F231" s="6">
        <f ca="1">IF(AND('2012-2013'!E230=1,'2012-2013'!G230=0),VLOOKUP(RAND(),'Rating Probabilities'!$B$26:$C$29,2,TRUE),IF(E231=1,VLOOKUP(RAND(),'Rating Probabilities'!$B$5:$C$8,2,TRUE),IF(E231=2,VLOOKUP(RAND(),'Rating Probabilities'!$B$12:$C$15,2,TRUE),IF(E231=3,VLOOKUP(RAND(),'Rating Probabilities'!$B$19:$C$22,2,TRUE),IF(E231=4,VLOOKUP(RAND(),'Rating Probabilities'!$B$26:$C$29,2,TRUE),0)))))</f>
        <v>0</v>
      </c>
      <c r="G231" s="6">
        <f ca="1">IF(AND('2013-2014'!E230=1,'2013-2014'!G230=0),VLOOKUP(RAND(),'Rating Probabilities'!$B$26:$C$29,2,TRUE),IF(E231=1,VLOOKUP(RAND(),'Rating Probabilities'!$B$5:$C$8,2,TRUE),IF(E231=2,VLOOKUP(RAND(),'Rating Probabilities'!$B$12:$C$15,2,TRUE),IF(E231=3,VLOOKUP(RAND(),'Rating Probabilities'!$B$19:$C$22,2,TRUE),IF(E231=4,VLOOKUP(RAND(),'Rating Probabilities'!$B$26:$C$29,2,TRUE),0)))))</f>
        <v>0</v>
      </c>
      <c r="H231" s="6">
        <f t="shared" si="5"/>
        <v>0</v>
      </c>
      <c r="I231" s="6">
        <f ca="1">IF(F231=0,0,IF(AND('2012-2013'!E230=1,'2012-2013'!G230=0),'Salary and Rating'!F231,1*(E231&amp;F231)))</f>
        <v>0</v>
      </c>
      <c r="J231" s="6">
        <f ca="1">IF(G231=0,0,IF(AND('2013-2014'!E230=1,'2013-2014'!G230=0),'Salary and Rating'!G231,1*(I231&amp;G231)))</f>
        <v>0</v>
      </c>
      <c r="K231" s="6">
        <f>VLOOKUP(H231,'Category Tables'!$A$4:$B$88,2,FALSE)</f>
        <v>0</v>
      </c>
      <c r="L231" s="6">
        <f ca="1">VLOOKUP(I231,'Category Tables'!$A$4:$B$88,2,FALSE)</f>
        <v>0</v>
      </c>
      <c r="M231" s="6">
        <f ca="1">VLOOKUP(J231,'Category Tables'!$A$4:$B$88,2,FALSE)</f>
        <v>0</v>
      </c>
    </row>
    <row r="232" spans="1:13" x14ac:dyDescent="0.25">
      <c r="A232" s="6">
        <v>0</v>
      </c>
      <c r="B232" s="6">
        <v>0</v>
      </c>
      <c r="C232" s="14">
        <v>0</v>
      </c>
      <c r="D232" s="6">
        <v>0</v>
      </c>
      <c r="E232" s="6">
        <v>0</v>
      </c>
      <c r="F232" s="6">
        <f ca="1">IF(AND('2012-2013'!E231=1,'2012-2013'!G231=0),VLOOKUP(RAND(),'Rating Probabilities'!$B$26:$C$29,2,TRUE),IF(E232=1,VLOOKUP(RAND(),'Rating Probabilities'!$B$5:$C$8,2,TRUE),IF(E232=2,VLOOKUP(RAND(),'Rating Probabilities'!$B$12:$C$15,2,TRUE),IF(E232=3,VLOOKUP(RAND(),'Rating Probabilities'!$B$19:$C$22,2,TRUE),IF(E232=4,VLOOKUP(RAND(),'Rating Probabilities'!$B$26:$C$29,2,TRUE),0)))))</f>
        <v>0</v>
      </c>
      <c r="G232" s="6">
        <f ca="1">IF(AND('2013-2014'!E231=1,'2013-2014'!G231=0),VLOOKUP(RAND(),'Rating Probabilities'!$B$26:$C$29,2,TRUE),IF(E232=1,VLOOKUP(RAND(),'Rating Probabilities'!$B$5:$C$8,2,TRUE),IF(E232=2,VLOOKUP(RAND(),'Rating Probabilities'!$B$12:$C$15,2,TRUE),IF(E232=3,VLOOKUP(RAND(),'Rating Probabilities'!$B$19:$C$22,2,TRUE),IF(E232=4,VLOOKUP(RAND(),'Rating Probabilities'!$B$26:$C$29,2,TRUE),0)))))</f>
        <v>0</v>
      </c>
      <c r="H232" s="6">
        <f t="shared" si="5"/>
        <v>0</v>
      </c>
      <c r="I232" s="6">
        <f ca="1">IF(F232=0,0,IF(AND('2012-2013'!E231=1,'2012-2013'!G231=0),'Salary and Rating'!F232,1*(E232&amp;F232)))</f>
        <v>0</v>
      </c>
      <c r="J232" s="6">
        <f ca="1">IF(G232=0,0,IF(AND('2013-2014'!E231=1,'2013-2014'!G231=0),'Salary and Rating'!G232,1*(I232&amp;G232)))</f>
        <v>0</v>
      </c>
      <c r="K232" s="6">
        <f>VLOOKUP(H232,'Category Tables'!$A$4:$B$88,2,FALSE)</f>
        <v>0</v>
      </c>
      <c r="L232" s="6">
        <f ca="1">VLOOKUP(I232,'Category Tables'!$A$4:$B$88,2,FALSE)</f>
        <v>0</v>
      </c>
      <c r="M232" s="6">
        <f ca="1">VLOOKUP(J232,'Category Tables'!$A$4:$B$88,2,FALSE)</f>
        <v>0</v>
      </c>
    </row>
    <row r="233" spans="1:13" x14ac:dyDescent="0.25">
      <c r="A233" s="6">
        <v>0</v>
      </c>
      <c r="B233" s="6">
        <v>0</v>
      </c>
      <c r="C233" s="14">
        <v>0</v>
      </c>
      <c r="D233" s="6">
        <v>0</v>
      </c>
      <c r="E233" s="6">
        <v>0</v>
      </c>
      <c r="F233" s="6">
        <f ca="1">IF(AND('2012-2013'!E232=1,'2012-2013'!G232=0),VLOOKUP(RAND(),'Rating Probabilities'!$B$26:$C$29,2,TRUE),IF(E233=1,VLOOKUP(RAND(),'Rating Probabilities'!$B$5:$C$8,2,TRUE),IF(E233=2,VLOOKUP(RAND(),'Rating Probabilities'!$B$12:$C$15,2,TRUE),IF(E233=3,VLOOKUP(RAND(),'Rating Probabilities'!$B$19:$C$22,2,TRUE),IF(E233=4,VLOOKUP(RAND(),'Rating Probabilities'!$B$26:$C$29,2,TRUE),0)))))</f>
        <v>0</v>
      </c>
      <c r="G233" s="6">
        <f ca="1">IF(AND('2013-2014'!E232=1,'2013-2014'!G232=0),VLOOKUP(RAND(),'Rating Probabilities'!$B$26:$C$29,2,TRUE),IF(E233=1,VLOOKUP(RAND(),'Rating Probabilities'!$B$5:$C$8,2,TRUE),IF(E233=2,VLOOKUP(RAND(),'Rating Probabilities'!$B$12:$C$15,2,TRUE),IF(E233=3,VLOOKUP(RAND(),'Rating Probabilities'!$B$19:$C$22,2,TRUE),IF(E233=4,VLOOKUP(RAND(),'Rating Probabilities'!$B$26:$C$29,2,TRUE),0)))))</f>
        <v>0</v>
      </c>
      <c r="H233" s="6">
        <f t="shared" si="5"/>
        <v>0</v>
      </c>
      <c r="I233" s="6">
        <f ca="1">IF(F233=0,0,IF(AND('2012-2013'!E232=1,'2012-2013'!G232=0),'Salary and Rating'!F233,1*(E233&amp;F233)))</f>
        <v>0</v>
      </c>
      <c r="J233" s="6">
        <f ca="1">IF(G233=0,0,IF(AND('2013-2014'!E232=1,'2013-2014'!G232=0),'Salary and Rating'!G233,1*(I233&amp;G233)))</f>
        <v>0</v>
      </c>
      <c r="K233" s="6">
        <f>VLOOKUP(H233,'Category Tables'!$A$4:$B$88,2,FALSE)</f>
        <v>0</v>
      </c>
      <c r="L233" s="6">
        <f ca="1">VLOOKUP(I233,'Category Tables'!$A$4:$B$88,2,FALSE)</f>
        <v>0</v>
      </c>
      <c r="M233" s="6">
        <f ca="1">VLOOKUP(J233,'Category Tables'!$A$4:$B$88,2,FALSE)</f>
        <v>0</v>
      </c>
    </row>
    <row r="234" spans="1:13" x14ac:dyDescent="0.25">
      <c r="A234" s="6">
        <v>0</v>
      </c>
      <c r="B234" s="6">
        <v>0</v>
      </c>
      <c r="C234" s="14">
        <v>0</v>
      </c>
      <c r="D234" s="6">
        <v>0</v>
      </c>
      <c r="E234" s="6">
        <v>0</v>
      </c>
      <c r="F234" s="6">
        <f ca="1">IF(AND('2012-2013'!E233=1,'2012-2013'!G233=0),VLOOKUP(RAND(),'Rating Probabilities'!$B$26:$C$29,2,TRUE),IF(E234=1,VLOOKUP(RAND(),'Rating Probabilities'!$B$5:$C$8,2,TRUE),IF(E234=2,VLOOKUP(RAND(),'Rating Probabilities'!$B$12:$C$15,2,TRUE),IF(E234=3,VLOOKUP(RAND(),'Rating Probabilities'!$B$19:$C$22,2,TRUE),IF(E234=4,VLOOKUP(RAND(),'Rating Probabilities'!$B$26:$C$29,2,TRUE),0)))))</f>
        <v>0</v>
      </c>
      <c r="G234" s="6">
        <f ca="1">IF(AND('2013-2014'!E233=1,'2013-2014'!G233=0),VLOOKUP(RAND(),'Rating Probabilities'!$B$26:$C$29,2,TRUE),IF(E234=1,VLOOKUP(RAND(),'Rating Probabilities'!$B$5:$C$8,2,TRUE),IF(E234=2,VLOOKUP(RAND(),'Rating Probabilities'!$B$12:$C$15,2,TRUE),IF(E234=3,VLOOKUP(RAND(),'Rating Probabilities'!$B$19:$C$22,2,TRUE),IF(E234=4,VLOOKUP(RAND(),'Rating Probabilities'!$B$26:$C$29,2,TRUE),0)))))</f>
        <v>0</v>
      </c>
      <c r="H234" s="6">
        <f t="shared" si="5"/>
        <v>0</v>
      </c>
      <c r="I234" s="6">
        <f ca="1">IF(F234=0,0,IF(AND('2012-2013'!E233=1,'2012-2013'!G233=0),'Salary and Rating'!F234,1*(E234&amp;F234)))</f>
        <v>0</v>
      </c>
      <c r="J234" s="6">
        <f ca="1">IF(G234=0,0,IF(AND('2013-2014'!E233=1,'2013-2014'!G233=0),'Salary and Rating'!G234,1*(I234&amp;G234)))</f>
        <v>0</v>
      </c>
      <c r="K234" s="6">
        <f>VLOOKUP(H234,'Category Tables'!$A$4:$B$88,2,FALSE)</f>
        <v>0</v>
      </c>
      <c r="L234" s="6">
        <f ca="1">VLOOKUP(I234,'Category Tables'!$A$4:$B$88,2,FALSE)</f>
        <v>0</v>
      </c>
      <c r="M234" s="6">
        <f ca="1">VLOOKUP(J234,'Category Tables'!$A$4:$B$88,2,FALSE)</f>
        <v>0</v>
      </c>
    </row>
    <row r="235" spans="1:13" x14ac:dyDescent="0.25">
      <c r="A235" s="6">
        <v>0</v>
      </c>
      <c r="B235" s="6">
        <v>0</v>
      </c>
      <c r="C235" s="14">
        <v>0</v>
      </c>
      <c r="D235" s="6">
        <v>0</v>
      </c>
      <c r="E235" s="6">
        <v>0</v>
      </c>
      <c r="F235" s="6">
        <f ca="1">IF(AND('2012-2013'!E234=1,'2012-2013'!G234=0),VLOOKUP(RAND(),'Rating Probabilities'!$B$26:$C$29,2,TRUE),IF(E235=1,VLOOKUP(RAND(),'Rating Probabilities'!$B$5:$C$8,2,TRUE),IF(E235=2,VLOOKUP(RAND(),'Rating Probabilities'!$B$12:$C$15,2,TRUE),IF(E235=3,VLOOKUP(RAND(),'Rating Probabilities'!$B$19:$C$22,2,TRUE),IF(E235=4,VLOOKUP(RAND(),'Rating Probabilities'!$B$26:$C$29,2,TRUE),0)))))</f>
        <v>0</v>
      </c>
      <c r="G235" s="6">
        <f ca="1">IF(AND('2013-2014'!E234=1,'2013-2014'!G234=0),VLOOKUP(RAND(),'Rating Probabilities'!$B$26:$C$29,2,TRUE),IF(E235=1,VLOOKUP(RAND(),'Rating Probabilities'!$B$5:$C$8,2,TRUE),IF(E235=2,VLOOKUP(RAND(),'Rating Probabilities'!$B$12:$C$15,2,TRUE),IF(E235=3,VLOOKUP(RAND(),'Rating Probabilities'!$B$19:$C$22,2,TRUE),IF(E235=4,VLOOKUP(RAND(),'Rating Probabilities'!$B$26:$C$29,2,TRUE),0)))))</f>
        <v>0</v>
      </c>
      <c r="H235" s="6">
        <f t="shared" si="5"/>
        <v>0</v>
      </c>
      <c r="I235" s="6">
        <f ca="1">IF(F235=0,0,IF(AND('2012-2013'!E234=1,'2012-2013'!G234=0),'Salary and Rating'!F235,1*(E235&amp;F235)))</f>
        <v>0</v>
      </c>
      <c r="J235" s="6">
        <f ca="1">IF(G235=0,0,IF(AND('2013-2014'!E234=1,'2013-2014'!G234=0),'Salary and Rating'!G235,1*(I235&amp;G235)))</f>
        <v>0</v>
      </c>
      <c r="K235" s="6">
        <f>VLOOKUP(H235,'Category Tables'!$A$4:$B$88,2,FALSE)</f>
        <v>0</v>
      </c>
      <c r="L235" s="6">
        <f ca="1">VLOOKUP(I235,'Category Tables'!$A$4:$B$88,2,FALSE)</f>
        <v>0</v>
      </c>
      <c r="M235" s="6">
        <f ca="1">VLOOKUP(J235,'Category Tables'!$A$4:$B$88,2,FALSE)</f>
        <v>0</v>
      </c>
    </row>
    <row r="236" spans="1:13" x14ac:dyDescent="0.25">
      <c r="A236" s="6">
        <v>0</v>
      </c>
      <c r="B236" s="6">
        <v>0</v>
      </c>
      <c r="C236" s="14">
        <v>0</v>
      </c>
      <c r="D236" s="6">
        <v>0</v>
      </c>
      <c r="E236" s="6">
        <v>0</v>
      </c>
      <c r="F236" s="6">
        <f ca="1">IF(AND('2012-2013'!E235=1,'2012-2013'!G235=0),VLOOKUP(RAND(),'Rating Probabilities'!$B$26:$C$29,2,TRUE),IF(E236=1,VLOOKUP(RAND(),'Rating Probabilities'!$B$5:$C$8,2,TRUE),IF(E236=2,VLOOKUP(RAND(),'Rating Probabilities'!$B$12:$C$15,2,TRUE),IF(E236=3,VLOOKUP(RAND(),'Rating Probabilities'!$B$19:$C$22,2,TRUE),IF(E236=4,VLOOKUP(RAND(),'Rating Probabilities'!$B$26:$C$29,2,TRUE),0)))))</f>
        <v>0</v>
      </c>
      <c r="G236" s="6">
        <f ca="1">IF(AND('2013-2014'!E235=1,'2013-2014'!G235=0),VLOOKUP(RAND(),'Rating Probabilities'!$B$26:$C$29,2,TRUE),IF(E236=1,VLOOKUP(RAND(),'Rating Probabilities'!$B$5:$C$8,2,TRUE),IF(E236=2,VLOOKUP(RAND(),'Rating Probabilities'!$B$12:$C$15,2,TRUE),IF(E236=3,VLOOKUP(RAND(),'Rating Probabilities'!$B$19:$C$22,2,TRUE),IF(E236=4,VLOOKUP(RAND(),'Rating Probabilities'!$B$26:$C$29,2,TRUE),0)))))</f>
        <v>0</v>
      </c>
      <c r="H236" s="6">
        <f t="shared" si="5"/>
        <v>0</v>
      </c>
      <c r="I236" s="6">
        <f ca="1">IF(F236=0,0,IF(AND('2012-2013'!E235=1,'2012-2013'!G235=0),'Salary and Rating'!F236,1*(E236&amp;F236)))</f>
        <v>0</v>
      </c>
      <c r="J236" s="6">
        <f ca="1">IF(G236=0,0,IF(AND('2013-2014'!E235=1,'2013-2014'!G235=0),'Salary and Rating'!G236,1*(I236&amp;G236)))</f>
        <v>0</v>
      </c>
      <c r="K236" s="6">
        <f>VLOOKUP(H236,'Category Tables'!$A$4:$B$88,2,FALSE)</f>
        <v>0</v>
      </c>
      <c r="L236" s="6">
        <f ca="1">VLOOKUP(I236,'Category Tables'!$A$4:$B$88,2,FALSE)</f>
        <v>0</v>
      </c>
      <c r="M236" s="6">
        <f ca="1">VLOOKUP(J236,'Category Tables'!$A$4:$B$88,2,FALSE)</f>
        <v>0</v>
      </c>
    </row>
    <row r="237" spans="1:13" x14ac:dyDescent="0.25">
      <c r="A237" s="6">
        <v>0</v>
      </c>
      <c r="B237" s="6">
        <v>0</v>
      </c>
      <c r="C237" s="14">
        <v>0</v>
      </c>
      <c r="D237" s="6">
        <v>0</v>
      </c>
      <c r="E237" s="6">
        <v>0</v>
      </c>
      <c r="F237" s="6">
        <f ca="1">IF(AND('2012-2013'!E236=1,'2012-2013'!G236=0),VLOOKUP(RAND(),'Rating Probabilities'!$B$26:$C$29,2,TRUE),IF(E237=1,VLOOKUP(RAND(),'Rating Probabilities'!$B$5:$C$8,2,TRUE),IF(E237=2,VLOOKUP(RAND(),'Rating Probabilities'!$B$12:$C$15,2,TRUE),IF(E237=3,VLOOKUP(RAND(),'Rating Probabilities'!$B$19:$C$22,2,TRUE),IF(E237=4,VLOOKUP(RAND(),'Rating Probabilities'!$B$26:$C$29,2,TRUE),0)))))</f>
        <v>0</v>
      </c>
      <c r="G237" s="6">
        <f ca="1">IF(AND('2013-2014'!E236=1,'2013-2014'!G236=0),VLOOKUP(RAND(),'Rating Probabilities'!$B$26:$C$29,2,TRUE),IF(E237=1,VLOOKUP(RAND(),'Rating Probabilities'!$B$5:$C$8,2,TRUE),IF(E237=2,VLOOKUP(RAND(),'Rating Probabilities'!$B$12:$C$15,2,TRUE),IF(E237=3,VLOOKUP(RAND(),'Rating Probabilities'!$B$19:$C$22,2,TRUE),IF(E237=4,VLOOKUP(RAND(),'Rating Probabilities'!$B$26:$C$29,2,TRUE),0)))))</f>
        <v>0</v>
      </c>
      <c r="H237" s="6">
        <f t="shared" si="5"/>
        <v>0</v>
      </c>
      <c r="I237" s="6">
        <f ca="1">IF(F237=0,0,IF(AND('2012-2013'!E236=1,'2012-2013'!G236=0),'Salary and Rating'!F237,1*(E237&amp;F237)))</f>
        <v>0</v>
      </c>
      <c r="J237" s="6">
        <f ca="1">IF(G237=0,0,IF(AND('2013-2014'!E236=1,'2013-2014'!G236=0),'Salary and Rating'!G237,1*(I237&amp;G237)))</f>
        <v>0</v>
      </c>
      <c r="K237" s="6">
        <f>VLOOKUP(H237,'Category Tables'!$A$4:$B$88,2,FALSE)</f>
        <v>0</v>
      </c>
      <c r="L237" s="6">
        <f ca="1">VLOOKUP(I237,'Category Tables'!$A$4:$B$88,2,FALSE)</f>
        <v>0</v>
      </c>
      <c r="M237" s="6">
        <f ca="1">VLOOKUP(J237,'Category Tables'!$A$4:$B$88,2,FALSE)</f>
        <v>0</v>
      </c>
    </row>
    <row r="238" spans="1:13" x14ac:dyDescent="0.25">
      <c r="A238" s="6">
        <v>0</v>
      </c>
      <c r="B238" s="6">
        <v>0</v>
      </c>
      <c r="C238" s="14">
        <v>0</v>
      </c>
      <c r="D238" s="6">
        <v>0</v>
      </c>
      <c r="E238" s="6">
        <v>0</v>
      </c>
      <c r="F238" s="6">
        <f ca="1">IF(AND('2012-2013'!E237=1,'2012-2013'!G237=0),VLOOKUP(RAND(),'Rating Probabilities'!$B$26:$C$29,2,TRUE),IF(E238=1,VLOOKUP(RAND(),'Rating Probabilities'!$B$5:$C$8,2,TRUE),IF(E238=2,VLOOKUP(RAND(),'Rating Probabilities'!$B$12:$C$15,2,TRUE),IF(E238=3,VLOOKUP(RAND(),'Rating Probabilities'!$B$19:$C$22,2,TRUE),IF(E238=4,VLOOKUP(RAND(),'Rating Probabilities'!$B$26:$C$29,2,TRUE),0)))))</f>
        <v>0</v>
      </c>
      <c r="G238" s="6">
        <f ca="1">IF(AND('2013-2014'!E237=1,'2013-2014'!G237=0),VLOOKUP(RAND(),'Rating Probabilities'!$B$26:$C$29,2,TRUE),IF(E238=1,VLOOKUP(RAND(),'Rating Probabilities'!$B$5:$C$8,2,TRUE),IF(E238=2,VLOOKUP(RAND(),'Rating Probabilities'!$B$12:$C$15,2,TRUE),IF(E238=3,VLOOKUP(RAND(),'Rating Probabilities'!$B$19:$C$22,2,TRUE),IF(E238=4,VLOOKUP(RAND(),'Rating Probabilities'!$B$26:$C$29,2,TRUE),0)))))</f>
        <v>0</v>
      </c>
      <c r="H238" s="6">
        <f t="shared" si="5"/>
        <v>0</v>
      </c>
      <c r="I238" s="6">
        <f ca="1">IF(F238=0,0,IF(AND('2012-2013'!E237=1,'2012-2013'!G237=0),'Salary and Rating'!F238,1*(E238&amp;F238)))</f>
        <v>0</v>
      </c>
      <c r="J238" s="6">
        <f ca="1">IF(G238=0,0,IF(AND('2013-2014'!E237=1,'2013-2014'!G237=0),'Salary and Rating'!G238,1*(I238&amp;G238)))</f>
        <v>0</v>
      </c>
      <c r="K238" s="6">
        <f>VLOOKUP(H238,'Category Tables'!$A$4:$B$88,2,FALSE)</f>
        <v>0</v>
      </c>
      <c r="L238" s="6">
        <f ca="1">VLOOKUP(I238,'Category Tables'!$A$4:$B$88,2,FALSE)</f>
        <v>0</v>
      </c>
      <c r="M238" s="6">
        <f ca="1">VLOOKUP(J238,'Category Tables'!$A$4:$B$88,2,FALSE)</f>
        <v>0</v>
      </c>
    </row>
    <row r="239" spans="1:13" x14ac:dyDescent="0.25">
      <c r="A239" s="6">
        <v>0</v>
      </c>
      <c r="B239" s="6">
        <v>0</v>
      </c>
      <c r="C239" s="14">
        <v>0</v>
      </c>
      <c r="D239" s="6">
        <v>0</v>
      </c>
      <c r="E239" s="6">
        <v>0</v>
      </c>
      <c r="F239" s="6">
        <f ca="1">IF(AND('2012-2013'!E238=1,'2012-2013'!G238=0),VLOOKUP(RAND(),'Rating Probabilities'!$B$26:$C$29,2,TRUE),IF(E239=1,VLOOKUP(RAND(),'Rating Probabilities'!$B$5:$C$8,2,TRUE),IF(E239=2,VLOOKUP(RAND(),'Rating Probabilities'!$B$12:$C$15,2,TRUE),IF(E239=3,VLOOKUP(RAND(),'Rating Probabilities'!$B$19:$C$22,2,TRUE),IF(E239=4,VLOOKUP(RAND(),'Rating Probabilities'!$B$26:$C$29,2,TRUE),0)))))</f>
        <v>0</v>
      </c>
      <c r="G239" s="6">
        <f ca="1">IF(AND('2013-2014'!E238=1,'2013-2014'!G238=0),VLOOKUP(RAND(),'Rating Probabilities'!$B$26:$C$29,2,TRUE),IF(E239=1,VLOOKUP(RAND(),'Rating Probabilities'!$B$5:$C$8,2,TRUE),IF(E239=2,VLOOKUP(RAND(),'Rating Probabilities'!$B$12:$C$15,2,TRUE),IF(E239=3,VLOOKUP(RAND(),'Rating Probabilities'!$B$19:$C$22,2,TRUE),IF(E239=4,VLOOKUP(RAND(),'Rating Probabilities'!$B$26:$C$29,2,TRUE),0)))))</f>
        <v>0</v>
      </c>
      <c r="H239" s="6">
        <f t="shared" si="5"/>
        <v>0</v>
      </c>
      <c r="I239" s="6">
        <f ca="1">IF(F239=0,0,IF(AND('2012-2013'!E238=1,'2012-2013'!G238=0),'Salary and Rating'!F239,1*(E239&amp;F239)))</f>
        <v>0</v>
      </c>
      <c r="J239" s="6">
        <f ca="1">IF(G239=0,0,IF(AND('2013-2014'!E238=1,'2013-2014'!G238=0),'Salary and Rating'!G239,1*(I239&amp;G239)))</f>
        <v>0</v>
      </c>
      <c r="K239" s="6">
        <f>VLOOKUP(H239,'Category Tables'!$A$4:$B$88,2,FALSE)</f>
        <v>0</v>
      </c>
      <c r="L239" s="6">
        <f ca="1">VLOOKUP(I239,'Category Tables'!$A$4:$B$88,2,FALSE)</f>
        <v>0</v>
      </c>
      <c r="M239" s="6">
        <f ca="1">VLOOKUP(J239,'Category Tables'!$A$4:$B$88,2,FALSE)</f>
        <v>0</v>
      </c>
    </row>
    <row r="240" spans="1:13" x14ac:dyDescent="0.25">
      <c r="A240" s="6">
        <v>0</v>
      </c>
      <c r="B240" s="6">
        <v>0</v>
      </c>
      <c r="C240" s="14">
        <v>0</v>
      </c>
      <c r="D240" s="6">
        <v>0</v>
      </c>
      <c r="E240" s="6">
        <v>0</v>
      </c>
      <c r="F240" s="6">
        <f ca="1">IF(AND('2012-2013'!E239=1,'2012-2013'!G239=0),VLOOKUP(RAND(),'Rating Probabilities'!$B$26:$C$29,2,TRUE),IF(E240=1,VLOOKUP(RAND(),'Rating Probabilities'!$B$5:$C$8,2,TRUE),IF(E240=2,VLOOKUP(RAND(),'Rating Probabilities'!$B$12:$C$15,2,TRUE),IF(E240=3,VLOOKUP(RAND(),'Rating Probabilities'!$B$19:$C$22,2,TRUE),IF(E240=4,VLOOKUP(RAND(),'Rating Probabilities'!$B$26:$C$29,2,TRUE),0)))))</f>
        <v>0</v>
      </c>
      <c r="G240" s="6">
        <f ca="1">IF(AND('2013-2014'!E239=1,'2013-2014'!G239=0),VLOOKUP(RAND(),'Rating Probabilities'!$B$26:$C$29,2,TRUE),IF(E240=1,VLOOKUP(RAND(),'Rating Probabilities'!$B$5:$C$8,2,TRUE),IF(E240=2,VLOOKUP(RAND(),'Rating Probabilities'!$B$12:$C$15,2,TRUE),IF(E240=3,VLOOKUP(RAND(),'Rating Probabilities'!$B$19:$C$22,2,TRUE),IF(E240=4,VLOOKUP(RAND(),'Rating Probabilities'!$B$26:$C$29,2,TRUE),0)))))</f>
        <v>0</v>
      </c>
      <c r="H240" s="6">
        <f t="shared" si="5"/>
        <v>0</v>
      </c>
      <c r="I240" s="6">
        <f ca="1">IF(F240=0,0,IF(AND('2012-2013'!E239=1,'2012-2013'!G239=0),'Salary and Rating'!F240,1*(E240&amp;F240)))</f>
        <v>0</v>
      </c>
      <c r="J240" s="6">
        <f ca="1">IF(G240=0,0,IF(AND('2013-2014'!E239=1,'2013-2014'!G239=0),'Salary and Rating'!G240,1*(I240&amp;G240)))</f>
        <v>0</v>
      </c>
      <c r="K240" s="6">
        <f>VLOOKUP(H240,'Category Tables'!$A$4:$B$88,2,FALSE)</f>
        <v>0</v>
      </c>
      <c r="L240" s="6">
        <f ca="1">VLOOKUP(I240,'Category Tables'!$A$4:$B$88,2,FALSE)</f>
        <v>0</v>
      </c>
      <c r="M240" s="6">
        <f ca="1">VLOOKUP(J240,'Category Tables'!$A$4:$B$88,2,FALSE)</f>
        <v>0</v>
      </c>
    </row>
    <row r="241" spans="1:13" x14ac:dyDescent="0.25">
      <c r="A241" s="6">
        <v>0</v>
      </c>
      <c r="B241" s="6">
        <v>0</v>
      </c>
      <c r="C241" s="14">
        <v>0</v>
      </c>
      <c r="D241" s="6">
        <v>0</v>
      </c>
      <c r="E241" s="6">
        <v>0</v>
      </c>
      <c r="F241" s="6">
        <f ca="1">IF(AND('2012-2013'!E240=1,'2012-2013'!G240=0),VLOOKUP(RAND(),'Rating Probabilities'!$B$26:$C$29,2,TRUE),IF(E241=1,VLOOKUP(RAND(),'Rating Probabilities'!$B$5:$C$8,2,TRUE),IF(E241=2,VLOOKUP(RAND(),'Rating Probabilities'!$B$12:$C$15,2,TRUE),IF(E241=3,VLOOKUP(RAND(),'Rating Probabilities'!$B$19:$C$22,2,TRUE),IF(E241=4,VLOOKUP(RAND(),'Rating Probabilities'!$B$26:$C$29,2,TRUE),0)))))</f>
        <v>0</v>
      </c>
      <c r="G241" s="6">
        <f ca="1">IF(AND('2013-2014'!E240=1,'2013-2014'!G240=0),VLOOKUP(RAND(),'Rating Probabilities'!$B$26:$C$29,2,TRUE),IF(E241=1,VLOOKUP(RAND(),'Rating Probabilities'!$B$5:$C$8,2,TRUE),IF(E241=2,VLOOKUP(RAND(),'Rating Probabilities'!$B$12:$C$15,2,TRUE),IF(E241=3,VLOOKUP(RAND(),'Rating Probabilities'!$B$19:$C$22,2,TRUE),IF(E241=4,VLOOKUP(RAND(),'Rating Probabilities'!$B$26:$C$29,2,TRUE),0)))))</f>
        <v>0</v>
      </c>
      <c r="H241" s="6">
        <f t="shared" si="5"/>
        <v>0</v>
      </c>
      <c r="I241" s="6">
        <f ca="1">IF(F241=0,0,IF(AND('2012-2013'!E240=1,'2012-2013'!G240=0),'Salary and Rating'!F241,1*(E241&amp;F241)))</f>
        <v>0</v>
      </c>
      <c r="J241" s="6">
        <f ca="1">IF(G241=0,0,IF(AND('2013-2014'!E240=1,'2013-2014'!G240=0),'Salary and Rating'!G241,1*(I241&amp;G241)))</f>
        <v>0</v>
      </c>
      <c r="K241" s="6">
        <f>VLOOKUP(H241,'Category Tables'!$A$4:$B$88,2,FALSE)</f>
        <v>0</v>
      </c>
      <c r="L241" s="6">
        <f ca="1">VLOOKUP(I241,'Category Tables'!$A$4:$B$88,2,FALSE)</f>
        <v>0</v>
      </c>
      <c r="M241" s="6">
        <f ca="1">VLOOKUP(J241,'Category Tables'!$A$4:$B$88,2,FALSE)</f>
        <v>0</v>
      </c>
    </row>
    <row r="242" spans="1:13" x14ac:dyDescent="0.25">
      <c r="A242" s="6">
        <v>0</v>
      </c>
      <c r="B242" s="6">
        <v>0</v>
      </c>
      <c r="C242" s="14">
        <v>0</v>
      </c>
      <c r="D242" s="6">
        <v>0</v>
      </c>
      <c r="E242" s="6">
        <v>0</v>
      </c>
      <c r="F242" s="6">
        <f ca="1">IF(AND('2012-2013'!E241=1,'2012-2013'!G241=0),VLOOKUP(RAND(),'Rating Probabilities'!$B$26:$C$29,2,TRUE),IF(E242=1,VLOOKUP(RAND(),'Rating Probabilities'!$B$5:$C$8,2,TRUE),IF(E242=2,VLOOKUP(RAND(),'Rating Probabilities'!$B$12:$C$15,2,TRUE),IF(E242=3,VLOOKUP(RAND(),'Rating Probabilities'!$B$19:$C$22,2,TRUE),IF(E242=4,VLOOKUP(RAND(),'Rating Probabilities'!$B$26:$C$29,2,TRUE),0)))))</f>
        <v>0</v>
      </c>
      <c r="G242" s="6">
        <f ca="1">IF(AND('2013-2014'!E241=1,'2013-2014'!G241=0),VLOOKUP(RAND(),'Rating Probabilities'!$B$26:$C$29,2,TRUE),IF(E242=1,VLOOKUP(RAND(),'Rating Probabilities'!$B$5:$C$8,2,TRUE),IF(E242=2,VLOOKUP(RAND(),'Rating Probabilities'!$B$12:$C$15,2,TRUE),IF(E242=3,VLOOKUP(RAND(),'Rating Probabilities'!$B$19:$C$22,2,TRUE),IF(E242=4,VLOOKUP(RAND(),'Rating Probabilities'!$B$26:$C$29,2,TRUE),0)))))</f>
        <v>0</v>
      </c>
      <c r="H242" s="6">
        <f t="shared" si="5"/>
        <v>0</v>
      </c>
      <c r="I242" s="6">
        <f ca="1">IF(F242=0,0,IF(AND('2012-2013'!E241=1,'2012-2013'!G241=0),'Salary and Rating'!F242,1*(E242&amp;F242)))</f>
        <v>0</v>
      </c>
      <c r="J242" s="6">
        <f ca="1">IF(G242=0,0,IF(AND('2013-2014'!E241=1,'2013-2014'!G241=0),'Salary and Rating'!G242,1*(I242&amp;G242)))</f>
        <v>0</v>
      </c>
      <c r="K242" s="6">
        <f>VLOOKUP(H242,'Category Tables'!$A$4:$B$88,2,FALSE)</f>
        <v>0</v>
      </c>
      <c r="L242" s="6">
        <f ca="1">VLOOKUP(I242,'Category Tables'!$A$4:$B$88,2,FALSE)</f>
        <v>0</v>
      </c>
      <c r="M242" s="6">
        <f ca="1">VLOOKUP(J242,'Category Tables'!$A$4:$B$88,2,FALSE)</f>
        <v>0</v>
      </c>
    </row>
    <row r="243" spans="1:13" x14ac:dyDescent="0.25">
      <c r="A243" s="6">
        <v>0</v>
      </c>
      <c r="B243" s="6">
        <v>0</v>
      </c>
      <c r="C243" s="14">
        <v>0</v>
      </c>
      <c r="D243" s="6">
        <v>0</v>
      </c>
      <c r="E243" s="6">
        <v>0</v>
      </c>
      <c r="F243" s="6">
        <f ca="1">IF(AND('2012-2013'!E242=1,'2012-2013'!G242=0),VLOOKUP(RAND(),'Rating Probabilities'!$B$26:$C$29,2,TRUE),IF(E243=1,VLOOKUP(RAND(),'Rating Probabilities'!$B$5:$C$8,2,TRUE),IF(E243=2,VLOOKUP(RAND(),'Rating Probabilities'!$B$12:$C$15,2,TRUE),IF(E243=3,VLOOKUP(RAND(),'Rating Probabilities'!$B$19:$C$22,2,TRUE),IF(E243=4,VLOOKUP(RAND(),'Rating Probabilities'!$B$26:$C$29,2,TRUE),0)))))</f>
        <v>0</v>
      </c>
      <c r="G243" s="6">
        <f ca="1">IF(AND('2013-2014'!E242=1,'2013-2014'!G242=0),VLOOKUP(RAND(),'Rating Probabilities'!$B$26:$C$29,2,TRUE),IF(E243=1,VLOOKUP(RAND(),'Rating Probabilities'!$B$5:$C$8,2,TRUE),IF(E243=2,VLOOKUP(RAND(),'Rating Probabilities'!$B$12:$C$15,2,TRUE),IF(E243=3,VLOOKUP(RAND(),'Rating Probabilities'!$B$19:$C$22,2,TRUE),IF(E243=4,VLOOKUP(RAND(),'Rating Probabilities'!$B$26:$C$29,2,TRUE),0)))))</f>
        <v>0</v>
      </c>
      <c r="H243" s="6">
        <f t="shared" si="5"/>
        <v>0</v>
      </c>
      <c r="I243" s="6">
        <f ca="1">IF(F243=0,0,IF(AND('2012-2013'!E242=1,'2012-2013'!G242=0),'Salary and Rating'!F243,1*(E243&amp;F243)))</f>
        <v>0</v>
      </c>
      <c r="J243" s="6">
        <f ca="1">IF(G243=0,0,IF(AND('2013-2014'!E242=1,'2013-2014'!G242=0),'Salary and Rating'!G243,1*(I243&amp;G243)))</f>
        <v>0</v>
      </c>
      <c r="K243" s="6">
        <f>VLOOKUP(H243,'Category Tables'!$A$4:$B$88,2,FALSE)</f>
        <v>0</v>
      </c>
      <c r="L243" s="6">
        <f ca="1">VLOOKUP(I243,'Category Tables'!$A$4:$B$88,2,FALSE)</f>
        <v>0</v>
      </c>
      <c r="M243" s="6">
        <f ca="1">VLOOKUP(J243,'Category Tables'!$A$4:$B$88,2,FALSE)</f>
        <v>0</v>
      </c>
    </row>
    <row r="244" spans="1:13" x14ac:dyDescent="0.25">
      <c r="A244" s="6">
        <v>0</v>
      </c>
      <c r="B244" s="6">
        <v>0</v>
      </c>
      <c r="C244" s="14">
        <v>0</v>
      </c>
      <c r="D244" s="6">
        <v>0</v>
      </c>
      <c r="E244" s="6">
        <v>0</v>
      </c>
      <c r="F244" s="6">
        <f ca="1">IF(AND('2012-2013'!E243=1,'2012-2013'!G243=0),VLOOKUP(RAND(),'Rating Probabilities'!$B$26:$C$29,2,TRUE),IF(E244=1,VLOOKUP(RAND(),'Rating Probabilities'!$B$5:$C$8,2,TRUE),IF(E244=2,VLOOKUP(RAND(),'Rating Probabilities'!$B$12:$C$15,2,TRUE),IF(E244=3,VLOOKUP(RAND(),'Rating Probabilities'!$B$19:$C$22,2,TRUE),IF(E244=4,VLOOKUP(RAND(),'Rating Probabilities'!$B$26:$C$29,2,TRUE),0)))))</f>
        <v>0</v>
      </c>
      <c r="G244" s="6">
        <f ca="1">IF(AND('2013-2014'!E243=1,'2013-2014'!G243=0),VLOOKUP(RAND(),'Rating Probabilities'!$B$26:$C$29,2,TRUE),IF(E244=1,VLOOKUP(RAND(),'Rating Probabilities'!$B$5:$C$8,2,TRUE),IF(E244=2,VLOOKUP(RAND(),'Rating Probabilities'!$B$12:$C$15,2,TRUE),IF(E244=3,VLOOKUP(RAND(),'Rating Probabilities'!$B$19:$C$22,2,TRUE),IF(E244=4,VLOOKUP(RAND(),'Rating Probabilities'!$B$26:$C$29,2,TRUE),0)))))</f>
        <v>0</v>
      </c>
      <c r="H244" s="6">
        <f t="shared" si="5"/>
        <v>0</v>
      </c>
      <c r="I244" s="6">
        <f ca="1">IF(F244=0,0,IF(AND('2012-2013'!E243=1,'2012-2013'!G243=0),'Salary and Rating'!F244,1*(E244&amp;F244)))</f>
        <v>0</v>
      </c>
      <c r="J244" s="6">
        <f ca="1">IF(G244=0,0,IF(AND('2013-2014'!E243=1,'2013-2014'!G243=0),'Salary and Rating'!G244,1*(I244&amp;G244)))</f>
        <v>0</v>
      </c>
      <c r="K244" s="6">
        <f>VLOOKUP(H244,'Category Tables'!$A$4:$B$88,2,FALSE)</f>
        <v>0</v>
      </c>
      <c r="L244" s="6">
        <f ca="1">VLOOKUP(I244,'Category Tables'!$A$4:$B$88,2,FALSE)</f>
        <v>0</v>
      </c>
      <c r="M244" s="6">
        <f ca="1">VLOOKUP(J244,'Category Tables'!$A$4:$B$88,2,FALSE)</f>
        <v>0</v>
      </c>
    </row>
    <row r="245" spans="1:13" x14ac:dyDescent="0.25">
      <c r="A245" s="6">
        <v>0</v>
      </c>
      <c r="B245" s="6">
        <v>0</v>
      </c>
      <c r="C245" s="14">
        <v>0</v>
      </c>
      <c r="D245" s="6">
        <v>0</v>
      </c>
      <c r="E245" s="6">
        <v>0</v>
      </c>
      <c r="F245" s="6">
        <f ca="1">IF(AND('2012-2013'!E244=1,'2012-2013'!G244=0),VLOOKUP(RAND(),'Rating Probabilities'!$B$26:$C$29,2,TRUE),IF(E245=1,VLOOKUP(RAND(),'Rating Probabilities'!$B$5:$C$8,2,TRUE),IF(E245=2,VLOOKUP(RAND(),'Rating Probabilities'!$B$12:$C$15,2,TRUE),IF(E245=3,VLOOKUP(RAND(),'Rating Probabilities'!$B$19:$C$22,2,TRUE),IF(E245=4,VLOOKUP(RAND(),'Rating Probabilities'!$B$26:$C$29,2,TRUE),0)))))</f>
        <v>0</v>
      </c>
      <c r="G245" s="6">
        <f ca="1">IF(AND('2013-2014'!E244=1,'2013-2014'!G244=0),VLOOKUP(RAND(),'Rating Probabilities'!$B$26:$C$29,2,TRUE),IF(E245=1,VLOOKUP(RAND(),'Rating Probabilities'!$B$5:$C$8,2,TRUE),IF(E245=2,VLOOKUP(RAND(),'Rating Probabilities'!$B$12:$C$15,2,TRUE),IF(E245=3,VLOOKUP(RAND(),'Rating Probabilities'!$B$19:$C$22,2,TRUE),IF(E245=4,VLOOKUP(RAND(),'Rating Probabilities'!$B$26:$C$29,2,TRUE),0)))))</f>
        <v>0</v>
      </c>
      <c r="H245" s="6">
        <f t="shared" si="5"/>
        <v>0</v>
      </c>
      <c r="I245" s="6">
        <f ca="1">IF(F245=0,0,IF(AND('2012-2013'!E244=1,'2012-2013'!G244=0),'Salary and Rating'!F245,1*(E245&amp;F245)))</f>
        <v>0</v>
      </c>
      <c r="J245" s="6">
        <f ca="1">IF(G245=0,0,IF(AND('2013-2014'!E244=1,'2013-2014'!G244=0),'Salary and Rating'!G245,1*(I245&amp;G245)))</f>
        <v>0</v>
      </c>
      <c r="K245" s="6">
        <f>VLOOKUP(H245,'Category Tables'!$A$4:$B$88,2,FALSE)</f>
        <v>0</v>
      </c>
      <c r="L245" s="6">
        <f ca="1">VLOOKUP(I245,'Category Tables'!$A$4:$B$88,2,FALSE)</f>
        <v>0</v>
      </c>
      <c r="M245" s="6">
        <f ca="1">VLOOKUP(J245,'Category Tables'!$A$4:$B$88,2,FALSE)</f>
        <v>0</v>
      </c>
    </row>
    <row r="246" spans="1:13" x14ac:dyDescent="0.25">
      <c r="A246" s="6">
        <v>0</v>
      </c>
      <c r="B246" s="6">
        <v>0</v>
      </c>
      <c r="C246" s="14">
        <v>0</v>
      </c>
      <c r="D246" s="6">
        <v>0</v>
      </c>
      <c r="E246" s="6">
        <v>0</v>
      </c>
      <c r="F246" s="6">
        <f ca="1">IF(AND('2012-2013'!E245=1,'2012-2013'!G245=0),VLOOKUP(RAND(),'Rating Probabilities'!$B$26:$C$29,2,TRUE),IF(E246=1,VLOOKUP(RAND(),'Rating Probabilities'!$B$5:$C$8,2,TRUE),IF(E246=2,VLOOKUP(RAND(),'Rating Probabilities'!$B$12:$C$15,2,TRUE),IF(E246=3,VLOOKUP(RAND(),'Rating Probabilities'!$B$19:$C$22,2,TRUE),IF(E246=4,VLOOKUP(RAND(),'Rating Probabilities'!$B$26:$C$29,2,TRUE),0)))))</f>
        <v>0</v>
      </c>
      <c r="G246" s="6">
        <f ca="1">IF(AND('2013-2014'!E245=1,'2013-2014'!G245=0),VLOOKUP(RAND(),'Rating Probabilities'!$B$26:$C$29,2,TRUE),IF(E246=1,VLOOKUP(RAND(),'Rating Probabilities'!$B$5:$C$8,2,TRUE),IF(E246=2,VLOOKUP(RAND(),'Rating Probabilities'!$B$12:$C$15,2,TRUE),IF(E246=3,VLOOKUP(RAND(),'Rating Probabilities'!$B$19:$C$22,2,TRUE),IF(E246=4,VLOOKUP(RAND(),'Rating Probabilities'!$B$26:$C$29,2,TRUE),0)))))</f>
        <v>0</v>
      </c>
      <c r="H246" s="6">
        <f t="shared" si="5"/>
        <v>0</v>
      </c>
      <c r="I246" s="6">
        <f ca="1">IF(F246=0,0,IF(AND('2012-2013'!E245=1,'2012-2013'!G245=0),'Salary and Rating'!F246,1*(E246&amp;F246)))</f>
        <v>0</v>
      </c>
      <c r="J246" s="6">
        <f ca="1">IF(G246=0,0,IF(AND('2013-2014'!E245=1,'2013-2014'!G245=0),'Salary and Rating'!G246,1*(I246&amp;G246)))</f>
        <v>0</v>
      </c>
      <c r="K246" s="6">
        <f>VLOOKUP(H246,'Category Tables'!$A$4:$B$88,2,FALSE)</f>
        <v>0</v>
      </c>
      <c r="L246" s="6">
        <f ca="1">VLOOKUP(I246,'Category Tables'!$A$4:$B$88,2,FALSE)</f>
        <v>0</v>
      </c>
      <c r="M246" s="6">
        <f ca="1">VLOOKUP(J246,'Category Tables'!$A$4:$B$88,2,FALSE)</f>
        <v>0</v>
      </c>
    </row>
    <row r="247" spans="1:13" x14ac:dyDescent="0.25">
      <c r="A247" s="6">
        <v>0</v>
      </c>
      <c r="B247" s="6">
        <v>0</v>
      </c>
      <c r="C247" s="14">
        <v>0</v>
      </c>
      <c r="D247" s="6">
        <v>0</v>
      </c>
      <c r="E247" s="6">
        <v>0</v>
      </c>
      <c r="F247" s="6">
        <f ca="1">IF(AND('2012-2013'!E246=1,'2012-2013'!G246=0),VLOOKUP(RAND(),'Rating Probabilities'!$B$26:$C$29,2,TRUE),IF(E247=1,VLOOKUP(RAND(),'Rating Probabilities'!$B$5:$C$8,2,TRUE),IF(E247=2,VLOOKUP(RAND(),'Rating Probabilities'!$B$12:$C$15,2,TRUE),IF(E247=3,VLOOKUP(RAND(),'Rating Probabilities'!$B$19:$C$22,2,TRUE),IF(E247=4,VLOOKUP(RAND(),'Rating Probabilities'!$B$26:$C$29,2,TRUE),0)))))</f>
        <v>0</v>
      </c>
      <c r="G247" s="6">
        <f ca="1">IF(AND('2013-2014'!E246=1,'2013-2014'!G246=0),VLOOKUP(RAND(),'Rating Probabilities'!$B$26:$C$29,2,TRUE),IF(E247=1,VLOOKUP(RAND(),'Rating Probabilities'!$B$5:$C$8,2,TRUE),IF(E247=2,VLOOKUP(RAND(),'Rating Probabilities'!$B$12:$C$15,2,TRUE),IF(E247=3,VLOOKUP(RAND(),'Rating Probabilities'!$B$19:$C$22,2,TRUE),IF(E247=4,VLOOKUP(RAND(),'Rating Probabilities'!$B$26:$C$29,2,TRUE),0)))))</f>
        <v>0</v>
      </c>
      <c r="H247" s="6">
        <f t="shared" si="5"/>
        <v>0</v>
      </c>
      <c r="I247" s="6">
        <f ca="1">IF(F247=0,0,IF(AND('2012-2013'!E246=1,'2012-2013'!G246=0),'Salary and Rating'!F247,1*(E247&amp;F247)))</f>
        <v>0</v>
      </c>
      <c r="J247" s="6">
        <f ca="1">IF(G247=0,0,IF(AND('2013-2014'!E246=1,'2013-2014'!G246=0),'Salary and Rating'!G247,1*(I247&amp;G247)))</f>
        <v>0</v>
      </c>
      <c r="K247" s="6">
        <f>VLOOKUP(H247,'Category Tables'!$A$4:$B$88,2,FALSE)</f>
        <v>0</v>
      </c>
      <c r="L247" s="6">
        <f ca="1">VLOOKUP(I247,'Category Tables'!$A$4:$B$88,2,FALSE)</f>
        <v>0</v>
      </c>
      <c r="M247" s="6">
        <f ca="1">VLOOKUP(J247,'Category Tables'!$A$4:$B$88,2,FALSE)</f>
        <v>0</v>
      </c>
    </row>
    <row r="248" spans="1:13" x14ac:dyDescent="0.25">
      <c r="A248" s="6">
        <v>0</v>
      </c>
      <c r="B248" s="6">
        <v>0</v>
      </c>
      <c r="C248" s="14">
        <v>0</v>
      </c>
      <c r="D248" s="6">
        <v>0</v>
      </c>
      <c r="E248" s="6">
        <v>0</v>
      </c>
      <c r="F248" s="6">
        <f ca="1">IF(AND('2012-2013'!E247=1,'2012-2013'!G247=0),VLOOKUP(RAND(),'Rating Probabilities'!$B$26:$C$29,2,TRUE),IF(E248=1,VLOOKUP(RAND(),'Rating Probabilities'!$B$5:$C$8,2,TRUE),IF(E248=2,VLOOKUP(RAND(),'Rating Probabilities'!$B$12:$C$15,2,TRUE),IF(E248=3,VLOOKUP(RAND(),'Rating Probabilities'!$B$19:$C$22,2,TRUE),IF(E248=4,VLOOKUP(RAND(),'Rating Probabilities'!$B$26:$C$29,2,TRUE),0)))))</f>
        <v>0</v>
      </c>
      <c r="G248" s="6">
        <f ca="1">IF(AND('2013-2014'!E247=1,'2013-2014'!G247=0),VLOOKUP(RAND(),'Rating Probabilities'!$B$26:$C$29,2,TRUE),IF(E248=1,VLOOKUP(RAND(),'Rating Probabilities'!$B$5:$C$8,2,TRUE),IF(E248=2,VLOOKUP(RAND(),'Rating Probabilities'!$B$12:$C$15,2,TRUE),IF(E248=3,VLOOKUP(RAND(),'Rating Probabilities'!$B$19:$C$22,2,TRUE),IF(E248=4,VLOOKUP(RAND(),'Rating Probabilities'!$B$26:$C$29,2,TRUE),0)))))</f>
        <v>0</v>
      </c>
      <c r="H248" s="6">
        <f t="shared" si="5"/>
        <v>0</v>
      </c>
      <c r="I248" s="6">
        <f ca="1">IF(F248=0,0,IF(AND('2012-2013'!E247=1,'2012-2013'!G247=0),'Salary and Rating'!F248,1*(E248&amp;F248)))</f>
        <v>0</v>
      </c>
      <c r="J248" s="6">
        <f ca="1">IF(G248=0,0,IF(AND('2013-2014'!E247=1,'2013-2014'!G247=0),'Salary and Rating'!G248,1*(I248&amp;G248)))</f>
        <v>0</v>
      </c>
      <c r="K248" s="6">
        <f>VLOOKUP(H248,'Category Tables'!$A$4:$B$88,2,FALSE)</f>
        <v>0</v>
      </c>
      <c r="L248" s="6">
        <f ca="1">VLOOKUP(I248,'Category Tables'!$A$4:$B$88,2,FALSE)</f>
        <v>0</v>
      </c>
      <c r="M248" s="6">
        <f ca="1">VLOOKUP(J248,'Category Tables'!$A$4:$B$88,2,FALSE)</f>
        <v>0</v>
      </c>
    </row>
    <row r="249" spans="1:13" x14ac:dyDescent="0.25">
      <c r="A249" s="6">
        <v>0</v>
      </c>
      <c r="B249" s="6">
        <v>0</v>
      </c>
      <c r="C249" s="14">
        <v>0</v>
      </c>
      <c r="D249" s="6">
        <v>0</v>
      </c>
      <c r="E249" s="6">
        <v>0</v>
      </c>
      <c r="F249" s="6">
        <f ca="1">IF(AND('2012-2013'!E248=1,'2012-2013'!G248=0),VLOOKUP(RAND(),'Rating Probabilities'!$B$26:$C$29,2,TRUE),IF(E249=1,VLOOKUP(RAND(),'Rating Probabilities'!$B$5:$C$8,2,TRUE),IF(E249=2,VLOOKUP(RAND(),'Rating Probabilities'!$B$12:$C$15,2,TRUE),IF(E249=3,VLOOKUP(RAND(),'Rating Probabilities'!$B$19:$C$22,2,TRUE),IF(E249=4,VLOOKUP(RAND(),'Rating Probabilities'!$B$26:$C$29,2,TRUE),0)))))</f>
        <v>0</v>
      </c>
      <c r="G249" s="6">
        <f ca="1">IF(AND('2013-2014'!E248=1,'2013-2014'!G248=0),VLOOKUP(RAND(),'Rating Probabilities'!$B$26:$C$29,2,TRUE),IF(E249=1,VLOOKUP(RAND(),'Rating Probabilities'!$B$5:$C$8,2,TRUE),IF(E249=2,VLOOKUP(RAND(),'Rating Probabilities'!$B$12:$C$15,2,TRUE),IF(E249=3,VLOOKUP(RAND(),'Rating Probabilities'!$B$19:$C$22,2,TRUE),IF(E249=4,VLOOKUP(RAND(),'Rating Probabilities'!$B$26:$C$29,2,TRUE),0)))))</f>
        <v>0</v>
      </c>
      <c r="H249" s="6">
        <f t="shared" si="5"/>
        <v>0</v>
      </c>
      <c r="I249" s="6">
        <f ca="1">IF(F249=0,0,IF(AND('2012-2013'!E248=1,'2012-2013'!G248=0),'Salary and Rating'!F249,1*(E249&amp;F249)))</f>
        <v>0</v>
      </c>
      <c r="J249" s="6">
        <f ca="1">IF(G249=0,0,IF(AND('2013-2014'!E248=1,'2013-2014'!G248=0),'Salary and Rating'!G249,1*(I249&amp;G249)))</f>
        <v>0</v>
      </c>
      <c r="K249" s="6">
        <f>VLOOKUP(H249,'Category Tables'!$A$4:$B$88,2,FALSE)</f>
        <v>0</v>
      </c>
      <c r="L249" s="6">
        <f ca="1">VLOOKUP(I249,'Category Tables'!$A$4:$B$88,2,FALSE)</f>
        <v>0</v>
      </c>
      <c r="M249" s="6">
        <f ca="1">VLOOKUP(J249,'Category Tables'!$A$4:$B$88,2,FALSE)</f>
        <v>0</v>
      </c>
    </row>
    <row r="250" spans="1:13" x14ac:dyDescent="0.25">
      <c r="A250" s="6">
        <v>0</v>
      </c>
      <c r="B250" s="6">
        <v>0</v>
      </c>
      <c r="C250" s="14">
        <v>0</v>
      </c>
      <c r="D250" s="6">
        <v>0</v>
      </c>
      <c r="E250" s="6">
        <v>0</v>
      </c>
      <c r="F250" s="6">
        <f ca="1">IF(AND('2012-2013'!E249=1,'2012-2013'!G249=0),VLOOKUP(RAND(),'Rating Probabilities'!$B$26:$C$29,2,TRUE),IF(E250=1,VLOOKUP(RAND(),'Rating Probabilities'!$B$5:$C$8,2,TRUE),IF(E250=2,VLOOKUP(RAND(),'Rating Probabilities'!$B$12:$C$15,2,TRUE),IF(E250=3,VLOOKUP(RAND(),'Rating Probabilities'!$B$19:$C$22,2,TRUE),IF(E250=4,VLOOKUP(RAND(),'Rating Probabilities'!$B$26:$C$29,2,TRUE),0)))))</f>
        <v>0</v>
      </c>
      <c r="G250" s="6">
        <f ca="1">IF(AND('2013-2014'!E249=1,'2013-2014'!G249=0),VLOOKUP(RAND(),'Rating Probabilities'!$B$26:$C$29,2,TRUE),IF(E250=1,VLOOKUP(RAND(),'Rating Probabilities'!$B$5:$C$8,2,TRUE),IF(E250=2,VLOOKUP(RAND(),'Rating Probabilities'!$B$12:$C$15,2,TRUE),IF(E250=3,VLOOKUP(RAND(),'Rating Probabilities'!$B$19:$C$22,2,TRUE),IF(E250=4,VLOOKUP(RAND(),'Rating Probabilities'!$B$26:$C$29,2,TRUE),0)))))</f>
        <v>0</v>
      </c>
      <c r="H250" s="6">
        <f t="shared" si="5"/>
        <v>0</v>
      </c>
      <c r="I250" s="6">
        <f ca="1">IF(F250=0,0,IF(AND('2012-2013'!E249=1,'2012-2013'!G249=0),'Salary and Rating'!F250,1*(E250&amp;F250)))</f>
        <v>0</v>
      </c>
      <c r="J250" s="6">
        <f ca="1">IF(G250=0,0,IF(AND('2013-2014'!E249=1,'2013-2014'!G249=0),'Salary and Rating'!G250,1*(I250&amp;G250)))</f>
        <v>0</v>
      </c>
      <c r="K250" s="6">
        <f>VLOOKUP(H250,'Category Tables'!$A$4:$B$88,2,FALSE)</f>
        <v>0</v>
      </c>
      <c r="L250" s="6">
        <f ca="1">VLOOKUP(I250,'Category Tables'!$A$4:$B$88,2,FALSE)</f>
        <v>0</v>
      </c>
      <c r="M250" s="6">
        <f ca="1">VLOOKUP(J250,'Category Tables'!$A$4:$B$88,2,FALSE)</f>
        <v>0</v>
      </c>
    </row>
    <row r="251" spans="1:13" x14ac:dyDescent="0.25">
      <c r="A251" s="6">
        <v>0</v>
      </c>
      <c r="B251" s="6">
        <v>0</v>
      </c>
      <c r="C251" s="14">
        <v>0</v>
      </c>
      <c r="D251" s="6">
        <v>0</v>
      </c>
      <c r="E251" s="6">
        <v>0</v>
      </c>
      <c r="F251" s="6">
        <f ca="1">IF(AND('2012-2013'!E250=1,'2012-2013'!G250=0),VLOOKUP(RAND(),'Rating Probabilities'!$B$26:$C$29,2,TRUE),IF(E251=1,VLOOKUP(RAND(),'Rating Probabilities'!$B$5:$C$8,2,TRUE),IF(E251=2,VLOOKUP(RAND(),'Rating Probabilities'!$B$12:$C$15,2,TRUE),IF(E251=3,VLOOKUP(RAND(),'Rating Probabilities'!$B$19:$C$22,2,TRUE),IF(E251=4,VLOOKUP(RAND(),'Rating Probabilities'!$B$26:$C$29,2,TRUE),0)))))</f>
        <v>0</v>
      </c>
      <c r="G251" s="6">
        <f ca="1">IF(AND('2013-2014'!E250=1,'2013-2014'!G250=0),VLOOKUP(RAND(),'Rating Probabilities'!$B$26:$C$29,2,TRUE),IF(E251=1,VLOOKUP(RAND(),'Rating Probabilities'!$B$5:$C$8,2,TRUE),IF(E251=2,VLOOKUP(RAND(),'Rating Probabilities'!$B$12:$C$15,2,TRUE),IF(E251=3,VLOOKUP(RAND(),'Rating Probabilities'!$B$19:$C$22,2,TRUE),IF(E251=4,VLOOKUP(RAND(),'Rating Probabilities'!$B$26:$C$29,2,TRUE),0)))))</f>
        <v>0</v>
      </c>
      <c r="H251" s="6">
        <f t="shared" si="5"/>
        <v>0</v>
      </c>
      <c r="I251" s="6">
        <f ca="1">IF(F251=0,0,IF(AND('2012-2013'!E250=1,'2012-2013'!G250=0),'Salary and Rating'!F251,1*(E251&amp;F251)))</f>
        <v>0</v>
      </c>
      <c r="J251" s="6">
        <f ca="1">IF(G251=0,0,IF(AND('2013-2014'!E250=1,'2013-2014'!G250=0),'Salary and Rating'!G251,1*(I251&amp;G251)))</f>
        <v>0</v>
      </c>
      <c r="K251" s="6">
        <f>VLOOKUP(H251,'Category Tables'!$A$4:$B$88,2,FALSE)</f>
        <v>0</v>
      </c>
      <c r="L251" s="6">
        <f ca="1">VLOOKUP(I251,'Category Tables'!$A$4:$B$88,2,FALSE)</f>
        <v>0</v>
      </c>
      <c r="M251" s="6">
        <f ca="1">VLOOKUP(J251,'Category Tables'!$A$4:$B$88,2,FALSE)</f>
        <v>0</v>
      </c>
    </row>
    <row r="252" spans="1:13" x14ac:dyDescent="0.25">
      <c r="A252" s="6">
        <v>0</v>
      </c>
      <c r="B252" s="6">
        <v>0</v>
      </c>
      <c r="C252" s="14">
        <v>0</v>
      </c>
      <c r="D252" s="6">
        <v>0</v>
      </c>
      <c r="E252" s="6">
        <v>0</v>
      </c>
      <c r="F252" s="6">
        <f ca="1">IF(AND('2012-2013'!E251=1,'2012-2013'!G251=0),VLOOKUP(RAND(),'Rating Probabilities'!$B$26:$C$29,2,TRUE),IF(E252=1,VLOOKUP(RAND(),'Rating Probabilities'!$B$5:$C$8,2,TRUE),IF(E252=2,VLOOKUP(RAND(),'Rating Probabilities'!$B$12:$C$15,2,TRUE),IF(E252=3,VLOOKUP(RAND(),'Rating Probabilities'!$B$19:$C$22,2,TRUE),IF(E252=4,VLOOKUP(RAND(),'Rating Probabilities'!$B$26:$C$29,2,TRUE),0)))))</f>
        <v>0</v>
      </c>
      <c r="G252" s="6">
        <f ca="1">IF(AND('2013-2014'!E251=1,'2013-2014'!G251=0),VLOOKUP(RAND(),'Rating Probabilities'!$B$26:$C$29,2,TRUE),IF(E252=1,VLOOKUP(RAND(),'Rating Probabilities'!$B$5:$C$8,2,TRUE),IF(E252=2,VLOOKUP(RAND(),'Rating Probabilities'!$B$12:$C$15,2,TRUE),IF(E252=3,VLOOKUP(RAND(),'Rating Probabilities'!$B$19:$C$22,2,TRUE),IF(E252=4,VLOOKUP(RAND(),'Rating Probabilities'!$B$26:$C$29,2,TRUE),0)))))</f>
        <v>0</v>
      </c>
      <c r="H252" s="6">
        <f t="shared" si="5"/>
        <v>0</v>
      </c>
      <c r="I252" s="6">
        <f ca="1">IF(F252=0,0,IF(AND('2012-2013'!E251=1,'2012-2013'!G251=0),'Salary and Rating'!F252,1*(E252&amp;F252)))</f>
        <v>0</v>
      </c>
      <c r="J252" s="6">
        <f ca="1">IF(G252=0,0,IF(AND('2013-2014'!E251=1,'2013-2014'!G251=0),'Salary and Rating'!G252,1*(I252&amp;G252)))</f>
        <v>0</v>
      </c>
      <c r="K252" s="6">
        <f>VLOOKUP(H252,'Category Tables'!$A$4:$B$88,2,FALSE)</f>
        <v>0</v>
      </c>
      <c r="L252" s="6">
        <f ca="1">VLOOKUP(I252,'Category Tables'!$A$4:$B$88,2,FALSE)</f>
        <v>0</v>
      </c>
      <c r="M252" s="6">
        <f ca="1">VLOOKUP(J252,'Category Tables'!$A$4:$B$88,2,FALSE)</f>
        <v>0</v>
      </c>
    </row>
    <row r="253" spans="1:13" x14ac:dyDescent="0.25">
      <c r="A253" s="6">
        <v>0</v>
      </c>
      <c r="B253" s="6">
        <v>0</v>
      </c>
      <c r="C253" s="14">
        <v>0</v>
      </c>
      <c r="D253" s="6">
        <v>0</v>
      </c>
      <c r="E253" s="6">
        <v>0</v>
      </c>
      <c r="F253" s="6">
        <f ca="1">IF(AND('2012-2013'!E252=1,'2012-2013'!G252=0),VLOOKUP(RAND(),'Rating Probabilities'!$B$26:$C$29,2,TRUE),IF(E253=1,VLOOKUP(RAND(),'Rating Probabilities'!$B$5:$C$8,2,TRUE),IF(E253=2,VLOOKUP(RAND(),'Rating Probabilities'!$B$12:$C$15,2,TRUE),IF(E253=3,VLOOKUP(RAND(),'Rating Probabilities'!$B$19:$C$22,2,TRUE),IF(E253=4,VLOOKUP(RAND(),'Rating Probabilities'!$B$26:$C$29,2,TRUE),0)))))</f>
        <v>0</v>
      </c>
      <c r="G253" s="6">
        <f ca="1">IF(AND('2013-2014'!E252=1,'2013-2014'!G252=0),VLOOKUP(RAND(),'Rating Probabilities'!$B$26:$C$29,2,TRUE),IF(E253=1,VLOOKUP(RAND(),'Rating Probabilities'!$B$5:$C$8,2,TRUE),IF(E253=2,VLOOKUP(RAND(),'Rating Probabilities'!$B$12:$C$15,2,TRUE),IF(E253=3,VLOOKUP(RAND(),'Rating Probabilities'!$B$19:$C$22,2,TRUE),IF(E253=4,VLOOKUP(RAND(),'Rating Probabilities'!$B$26:$C$29,2,TRUE),0)))))</f>
        <v>0</v>
      </c>
      <c r="H253" s="6">
        <f t="shared" si="5"/>
        <v>0</v>
      </c>
      <c r="I253" s="6">
        <f ca="1">IF(F253=0,0,IF(AND('2012-2013'!E252=1,'2012-2013'!G252=0),'Salary and Rating'!F253,1*(E253&amp;F253)))</f>
        <v>0</v>
      </c>
      <c r="J253" s="6">
        <f ca="1">IF(G253=0,0,IF(AND('2013-2014'!E252=1,'2013-2014'!G252=0),'Salary and Rating'!G253,1*(I253&amp;G253)))</f>
        <v>0</v>
      </c>
      <c r="K253" s="6">
        <f>VLOOKUP(H253,'Category Tables'!$A$4:$B$88,2,FALSE)</f>
        <v>0</v>
      </c>
      <c r="L253" s="6">
        <f ca="1">VLOOKUP(I253,'Category Tables'!$A$4:$B$88,2,FALSE)</f>
        <v>0</v>
      </c>
      <c r="M253" s="6">
        <f ca="1">VLOOKUP(J253,'Category Tables'!$A$4:$B$88,2,FALSE)</f>
        <v>0</v>
      </c>
    </row>
    <row r="254" spans="1:13" x14ac:dyDescent="0.25">
      <c r="A254" s="6">
        <v>0</v>
      </c>
      <c r="B254" s="6">
        <v>0</v>
      </c>
      <c r="C254" s="14">
        <v>0</v>
      </c>
      <c r="D254" s="6">
        <v>0</v>
      </c>
      <c r="E254" s="6">
        <v>0</v>
      </c>
      <c r="F254" s="6">
        <f ca="1">IF(AND('2012-2013'!E253=1,'2012-2013'!G253=0),VLOOKUP(RAND(),'Rating Probabilities'!$B$26:$C$29,2,TRUE),IF(E254=1,VLOOKUP(RAND(),'Rating Probabilities'!$B$5:$C$8,2,TRUE),IF(E254=2,VLOOKUP(RAND(),'Rating Probabilities'!$B$12:$C$15,2,TRUE),IF(E254=3,VLOOKUP(RAND(),'Rating Probabilities'!$B$19:$C$22,2,TRUE),IF(E254=4,VLOOKUP(RAND(),'Rating Probabilities'!$B$26:$C$29,2,TRUE),0)))))</f>
        <v>0</v>
      </c>
      <c r="G254" s="6">
        <f ca="1">IF(AND('2013-2014'!E253=1,'2013-2014'!G253=0),VLOOKUP(RAND(),'Rating Probabilities'!$B$26:$C$29,2,TRUE),IF(E254=1,VLOOKUP(RAND(),'Rating Probabilities'!$B$5:$C$8,2,TRUE),IF(E254=2,VLOOKUP(RAND(),'Rating Probabilities'!$B$12:$C$15,2,TRUE),IF(E254=3,VLOOKUP(RAND(),'Rating Probabilities'!$B$19:$C$22,2,TRUE),IF(E254=4,VLOOKUP(RAND(),'Rating Probabilities'!$B$26:$C$29,2,TRUE),0)))))</f>
        <v>0</v>
      </c>
      <c r="H254" s="6">
        <f t="shared" si="5"/>
        <v>0</v>
      </c>
      <c r="I254" s="6">
        <f ca="1">IF(F254=0,0,IF(AND('2012-2013'!E253=1,'2012-2013'!G253=0),'Salary and Rating'!F254,1*(E254&amp;F254)))</f>
        <v>0</v>
      </c>
      <c r="J254" s="6">
        <f ca="1">IF(G254=0,0,IF(AND('2013-2014'!E253=1,'2013-2014'!G253=0),'Salary and Rating'!G254,1*(I254&amp;G254)))</f>
        <v>0</v>
      </c>
      <c r="K254" s="6">
        <f>VLOOKUP(H254,'Category Tables'!$A$4:$B$88,2,FALSE)</f>
        <v>0</v>
      </c>
      <c r="L254" s="6">
        <f ca="1">VLOOKUP(I254,'Category Tables'!$A$4:$B$88,2,FALSE)</f>
        <v>0</v>
      </c>
      <c r="M254" s="6">
        <f ca="1">VLOOKUP(J254,'Category Tables'!$A$4:$B$88,2,FALSE)</f>
        <v>0</v>
      </c>
    </row>
    <row r="255" spans="1:13" x14ac:dyDescent="0.25">
      <c r="A255" s="6">
        <v>0</v>
      </c>
      <c r="B255" s="6">
        <v>0</v>
      </c>
      <c r="C255" s="14">
        <v>0</v>
      </c>
      <c r="D255" s="6">
        <v>0</v>
      </c>
      <c r="E255" s="6">
        <v>0</v>
      </c>
      <c r="F255" s="6">
        <f ca="1">IF(AND('2012-2013'!E254=1,'2012-2013'!G254=0),VLOOKUP(RAND(),'Rating Probabilities'!$B$26:$C$29,2,TRUE),IF(E255=1,VLOOKUP(RAND(),'Rating Probabilities'!$B$5:$C$8,2,TRUE),IF(E255=2,VLOOKUP(RAND(),'Rating Probabilities'!$B$12:$C$15,2,TRUE),IF(E255=3,VLOOKUP(RAND(),'Rating Probabilities'!$B$19:$C$22,2,TRUE),IF(E255=4,VLOOKUP(RAND(),'Rating Probabilities'!$B$26:$C$29,2,TRUE),0)))))</f>
        <v>0</v>
      </c>
      <c r="G255" s="6">
        <f ca="1">IF(AND('2013-2014'!E254=1,'2013-2014'!G254=0),VLOOKUP(RAND(),'Rating Probabilities'!$B$26:$C$29,2,TRUE),IF(E255=1,VLOOKUP(RAND(),'Rating Probabilities'!$B$5:$C$8,2,TRUE),IF(E255=2,VLOOKUP(RAND(),'Rating Probabilities'!$B$12:$C$15,2,TRUE),IF(E255=3,VLOOKUP(RAND(),'Rating Probabilities'!$B$19:$C$22,2,TRUE),IF(E255=4,VLOOKUP(RAND(),'Rating Probabilities'!$B$26:$C$29,2,TRUE),0)))))</f>
        <v>0</v>
      </c>
      <c r="H255" s="6">
        <f t="shared" si="5"/>
        <v>0</v>
      </c>
      <c r="I255" s="6">
        <f ca="1">IF(F255=0,0,IF(AND('2012-2013'!E254=1,'2012-2013'!G254=0),'Salary and Rating'!F255,1*(E255&amp;F255)))</f>
        <v>0</v>
      </c>
      <c r="J255" s="6">
        <f ca="1">IF(G255=0,0,IF(AND('2013-2014'!E254=1,'2013-2014'!G254=0),'Salary and Rating'!G255,1*(I255&amp;G255)))</f>
        <v>0</v>
      </c>
      <c r="K255" s="6">
        <f>VLOOKUP(H255,'Category Tables'!$A$4:$B$88,2,FALSE)</f>
        <v>0</v>
      </c>
      <c r="L255" s="6">
        <f ca="1">VLOOKUP(I255,'Category Tables'!$A$4:$B$88,2,FALSE)</f>
        <v>0</v>
      </c>
      <c r="M255" s="6">
        <f ca="1">VLOOKUP(J255,'Category Tables'!$A$4:$B$88,2,FALSE)</f>
        <v>0</v>
      </c>
    </row>
    <row r="256" spans="1:13" x14ac:dyDescent="0.25">
      <c r="A256" s="6">
        <v>0</v>
      </c>
      <c r="B256" s="6">
        <v>0</v>
      </c>
      <c r="C256" s="14">
        <v>0</v>
      </c>
      <c r="D256" s="6">
        <v>0</v>
      </c>
      <c r="E256" s="6">
        <v>0</v>
      </c>
      <c r="F256" s="6">
        <f ca="1">IF(AND('2012-2013'!E255=1,'2012-2013'!G255=0),VLOOKUP(RAND(),'Rating Probabilities'!$B$26:$C$29,2,TRUE),IF(E256=1,VLOOKUP(RAND(),'Rating Probabilities'!$B$5:$C$8,2,TRUE),IF(E256=2,VLOOKUP(RAND(),'Rating Probabilities'!$B$12:$C$15,2,TRUE),IF(E256=3,VLOOKUP(RAND(),'Rating Probabilities'!$B$19:$C$22,2,TRUE),IF(E256=4,VLOOKUP(RAND(),'Rating Probabilities'!$B$26:$C$29,2,TRUE),0)))))</f>
        <v>0</v>
      </c>
      <c r="G256" s="6">
        <f ca="1">IF(AND('2013-2014'!E255=1,'2013-2014'!G255=0),VLOOKUP(RAND(),'Rating Probabilities'!$B$26:$C$29,2,TRUE),IF(E256=1,VLOOKUP(RAND(),'Rating Probabilities'!$B$5:$C$8,2,TRUE),IF(E256=2,VLOOKUP(RAND(),'Rating Probabilities'!$B$12:$C$15,2,TRUE),IF(E256=3,VLOOKUP(RAND(),'Rating Probabilities'!$B$19:$C$22,2,TRUE),IF(E256=4,VLOOKUP(RAND(),'Rating Probabilities'!$B$26:$C$29,2,TRUE),0)))))</f>
        <v>0</v>
      </c>
      <c r="H256" s="6">
        <f t="shared" si="5"/>
        <v>0</v>
      </c>
      <c r="I256" s="6">
        <f ca="1">IF(F256=0,0,IF(AND('2012-2013'!E255=1,'2012-2013'!G255=0),'Salary and Rating'!F256,1*(E256&amp;F256)))</f>
        <v>0</v>
      </c>
      <c r="J256" s="6">
        <f ca="1">IF(G256=0,0,IF(AND('2013-2014'!E255=1,'2013-2014'!G255=0),'Salary and Rating'!G256,1*(I256&amp;G256)))</f>
        <v>0</v>
      </c>
      <c r="K256" s="6">
        <f>VLOOKUP(H256,'Category Tables'!$A$4:$B$88,2,FALSE)</f>
        <v>0</v>
      </c>
      <c r="L256" s="6">
        <f ca="1">VLOOKUP(I256,'Category Tables'!$A$4:$B$88,2,FALSE)</f>
        <v>0</v>
      </c>
      <c r="M256" s="6">
        <f ca="1">VLOOKUP(J256,'Category Tables'!$A$4:$B$88,2,FALSE)</f>
        <v>0</v>
      </c>
    </row>
    <row r="257" spans="1:13" x14ac:dyDescent="0.25">
      <c r="A257" s="6">
        <v>0</v>
      </c>
      <c r="B257" s="6">
        <v>0</v>
      </c>
      <c r="C257" s="14">
        <v>0</v>
      </c>
      <c r="D257" s="6">
        <v>0</v>
      </c>
      <c r="E257" s="6">
        <v>0</v>
      </c>
      <c r="F257" s="6">
        <f ca="1">IF(AND('2012-2013'!E256=1,'2012-2013'!G256=0),VLOOKUP(RAND(),'Rating Probabilities'!$B$26:$C$29,2,TRUE),IF(E257=1,VLOOKUP(RAND(),'Rating Probabilities'!$B$5:$C$8,2,TRUE),IF(E257=2,VLOOKUP(RAND(),'Rating Probabilities'!$B$12:$C$15,2,TRUE),IF(E257=3,VLOOKUP(RAND(),'Rating Probabilities'!$B$19:$C$22,2,TRUE),IF(E257=4,VLOOKUP(RAND(),'Rating Probabilities'!$B$26:$C$29,2,TRUE),0)))))</f>
        <v>0</v>
      </c>
      <c r="G257" s="6">
        <f ca="1">IF(AND('2013-2014'!E256=1,'2013-2014'!G256=0),VLOOKUP(RAND(),'Rating Probabilities'!$B$26:$C$29,2,TRUE),IF(E257=1,VLOOKUP(RAND(),'Rating Probabilities'!$B$5:$C$8,2,TRUE),IF(E257=2,VLOOKUP(RAND(),'Rating Probabilities'!$B$12:$C$15,2,TRUE),IF(E257=3,VLOOKUP(RAND(),'Rating Probabilities'!$B$19:$C$22,2,TRUE),IF(E257=4,VLOOKUP(RAND(),'Rating Probabilities'!$B$26:$C$29,2,TRUE),0)))))</f>
        <v>0</v>
      </c>
      <c r="H257" s="6">
        <f t="shared" si="5"/>
        <v>0</v>
      </c>
      <c r="I257" s="6">
        <f ca="1">IF(F257=0,0,IF(AND('2012-2013'!E256=1,'2012-2013'!G256=0),'Salary and Rating'!F257,1*(E257&amp;F257)))</f>
        <v>0</v>
      </c>
      <c r="J257" s="6">
        <f ca="1">IF(G257=0,0,IF(AND('2013-2014'!E256=1,'2013-2014'!G256=0),'Salary and Rating'!G257,1*(I257&amp;G257)))</f>
        <v>0</v>
      </c>
      <c r="K257" s="6">
        <f>VLOOKUP(H257,'Category Tables'!$A$4:$B$88,2,FALSE)</f>
        <v>0</v>
      </c>
      <c r="L257" s="6">
        <f ca="1">VLOOKUP(I257,'Category Tables'!$A$4:$B$88,2,FALSE)</f>
        <v>0</v>
      </c>
      <c r="M257" s="6">
        <f ca="1">VLOOKUP(J257,'Category Tables'!$A$4:$B$88,2,FALSE)</f>
        <v>0</v>
      </c>
    </row>
    <row r="258" spans="1:13" x14ac:dyDescent="0.25">
      <c r="A258" s="6">
        <v>0</v>
      </c>
      <c r="B258" s="6">
        <v>0</v>
      </c>
      <c r="C258" s="14">
        <v>0</v>
      </c>
      <c r="D258" s="6">
        <v>0</v>
      </c>
      <c r="E258" s="6">
        <v>0</v>
      </c>
      <c r="F258" s="6">
        <f ca="1">IF(AND('2012-2013'!E257=1,'2012-2013'!G257=0),VLOOKUP(RAND(),'Rating Probabilities'!$B$26:$C$29,2,TRUE),IF(E258=1,VLOOKUP(RAND(),'Rating Probabilities'!$B$5:$C$8,2,TRUE),IF(E258=2,VLOOKUP(RAND(),'Rating Probabilities'!$B$12:$C$15,2,TRUE),IF(E258=3,VLOOKUP(RAND(),'Rating Probabilities'!$B$19:$C$22,2,TRUE),IF(E258=4,VLOOKUP(RAND(),'Rating Probabilities'!$B$26:$C$29,2,TRUE),0)))))</f>
        <v>0</v>
      </c>
      <c r="G258" s="6">
        <f ca="1">IF(AND('2013-2014'!E257=1,'2013-2014'!G257=0),VLOOKUP(RAND(),'Rating Probabilities'!$B$26:$C$29,2,TRUE),IF(E258=1,VLOOKUP(RAND(),'Rating Probabilities'!$B$5:$C$8,2,TRUE),IF(E258=2,VLOOKUP(RAND(),'Rating Probabilities'!$B$12:$C$15,2,TRUE),IF(E258=3,VLOOKUP(RAND(),'Rating Probabilities'!$B$19:$C$22,2,TRUE),IF(E258=4,VLOOKUP(RAND(),'Rating Probabilities'!$B$26:$C$29,2,TRUE),0)))))</f>
        <v>0</v>
      </c>
      <c r="H258" s="6">
        <f t="shared" si="5"/>
        <v>0</v>
      </c>
      <c r="I258" s="6">
        <f ca="1">IF(F258=0,0,IF(AND('2012-2013'!E257=1,'2012-2013'!G257=0),'Salary and Rating'!F258,1*(E258&amp;F258)))</f>
        <v>0</v>
      </c>
      <c r="J258" s="6">
        <f ca="1">IF(G258=0,0,IF(AND('2013-2014'!E257=1,'2013-2014'!G257=0),'Salary and Rating'!G258,1*(I258&amp;G258)))</f>
        <v>0</v>
      </c>
      <c r="K258" s="6">
        <f>VLOOKUP(H258,'Category Tables'!$A$4:$B$88,2,FALSE)</f>
        <v>0</v>
      </c>
      <c r="L258" s="6">
        <f ca="1">VLOOKUP(I258,'Category Tables'!$A$4:$B$88,2,FALSE)</f>
        <v>0</v>
      </c>
      <c r="M258" s="6">
        <f ca="1">VLOOKUP(J258,'Category Tables'!$A$4:$B$88,2,FALSE)</f>
        <v>0</v>
      </c>
    </row>
    <row r="259" spans="1:13" x14ac:dyDescent="0.25">
      <c r="A259" s="6">
        <v>0</v>
      </c>
      <c r="B259" s="6">
        <v>0</v>
      </c>
      <c r="C259" s="14">
        <v>0</v>
      </c>
      <c r="D259" s="6">
        <v>0</v>
      </c>
      <c r="E259" s="6">
        <v>0</v>
      </c>
      <c r="F259" s="6">
        <f ca="1">IF(AND('2012-2013'!E258=1,'2012-2013'!G258=0),VLOOKUP(RAND(),'Rating Probabilities'!$B$26:$C$29,2,TRUE),IF(E259=1,VLOOKUP(RAND(),'Rating Probabilities'!$B$5:$C$8,2,TRUE),IF(E259=2,VLOOKUP(RAND(),'Rating Probabilities'!$B$12:$C$15,2,TRUE),IF(E259=3,VLOOKUP(RAND(),'Rating Probabilities'!$B$19:$C$22,2,TRUE),IF(E259=4,VLOOKUP(RAND(),'Rating Probabilities'!$B$26:$C$29,2,TRUE),0)))))</f>
        <v>0</v>
      </c>
      <c r="G259" s="6">
        <f ca="1">IF(AND('2013-2014'!E258=1,'2013-2014'!G258=0),VLOOKUP(RAND(),'Rating Probabilities'!$B$26:$C$29,2,TRUE),IF(E259=1,VLOOKUP(RAND(),'Rating Probabilities'!$B$5:$C$8,2,TRUE),IF(E259=2,VLOOKUP(RAND(),'Rating Probabilities'!$B$12:$C$15,2,TRUE),IF(E259=3,VLOOKUP(RAND(),'Rating Probabilities'!$B$19:$C$22,2,TRUE),IF(E259=4,VLOOKUP(RAND(),'Rating Probabilities'!$B$26:$C$29,2,TRUE),0)))))</f>
        <v>0</v>
      </c>
      <c r="H259" s="6">
        <f t="shared" si="5"/>
        <v>0</v>
      </c>
      <c r="I259" s="6">
        <f ca="1">IF(F259=0,0,IF(AND('2012-2013'!E258=1,'2012-2013'!G258=0),'Salary and Rating'!F259,1*(E259&amp;F259)))</f>
        <v>0</v>
      </c>
      <c r="J259" s="6">
        <f ca="1">IF(G259=0,0,IF(AND('2013-2014'!E258=1,'2013-2014'!G258=0),'Salary and Rating'!G259,1*(I259&amp;G259)))</f>
        <v>0</v>
      </c>
      <c r="K259" s="6">
        <f>VLOOKUP(H259,'Category Tables'!$A$4:$B$88,2,FALSE)</f>
        <v>0</v>
      </c>
      <c r="L259" s="6">
        <f ca="1">VLOOKUP(I259,'Category Tables'!$A$4:$B$88,2,FALSE)</f>
        <v>0</v>
      </c>
      <c r="M259" s="6">
        <f ca="1">VLOOKUP(J259,'Category Tables'!$A$4:$B$88,2,FALSE)</f>
        <v>0</v>
      </c>
    </row>
    <row r="260" spans="1:13" x14ac:dyDescent="0.25">
      <c r="A260" s="6">
        <v>0</v>
      </c>
      <c r="B260" s="6">
        <v>0</v>
      </c>
      <c r="C260" s="14">
        <v>0</v>
      </c>
      <c r="D260" s="6">
        <v>0</v>
      </c>
      <c r="E260" s="6">
        <v>0</v>
      </c>
      <c r="F260" s="6">
        <f ca="1">IF(AND('2012-2013'!E259=1,'2012-2013'!G259=0),VLOOKUP(RAND(),'Rating Probabilities'!$B$26:$C$29,2,TRUE),IF(E260=1,VLOOKUP(RAND(),'Rating Probabilities'!$B$5:$C$8,2,TRUE),IF(E260=2,VLOOKUP(RAND(),'Rating Probabilities'!$B$12:$C$15,2,TRUE),IF(E260=3,VLOOKUP(RAND(),'Rating Probabilities'!$B$19:$C$22,2,TRUE),IF(E260=4,VLOOKUP(RAND(),'Rating Probabilities'!$B$26:$C$29,2,TRUE),0)))))</f>
        <v>0</v>
      </c>
      <c r="G260" s="6">
        <f ca="1">IF(AND('2013-2014'!E259=1,'2013-2014'!G259=0),VLOOKUP(RAND(),'Rating Probabilities'!$B$26:$C$29,2,TRUE),IF(E260=1,VLOOKUP(RAND(),'Rating Probabilities'!$B$5:$C$8,2,TRUE),IF(E260=2,VLOOKUP(RAND(),'Rating Probabilities'!$B$12:$C$15,2,TRUE),IF(E260=3,VLOOKUP(RAND(),'Rating Probabilities'!$B$19:$C$22,2,TRUE),IF(E260=4,VLOOKUP(RAND(),'Rating Probabilities'!$B$26:$C$29,2,TRUE),0)))))</f>
        <v>0</v>
      </c>
      <c r="H260" s="6">
        <f t="shared" si="5"/>
        <v>0</v>
      </c>
      <c r="I260" s="6">
        <f ca="1">IF(F260=0,0,IF(AND('2012-2013'!E259=1,'2012-2013'!G259=0),'Salary and Rating'!F260,1*(E260&amp;F260)))</f>
        <v>0</v>
      </c>
      <c r="J260" s="6">
        <f ca="1">IF(G260=0,0,IF(AND('2013-2014'!E259=1,'2013-2014'!G259=0),'Salary and Rating'!G260,1*(I260&amp;G260)))</f>
        <v>0</v>
      </c>
      <c r="K260" s="6">
        <f>VLOOKUP(H260,'Category Tables'!$A$4:$B$88,2,FALSE)</f>
        <v>0</v>
      </c>
      <c r="L260" s="6">
        <f ca="1">VLOOKUP(I260,'Category Tables'!$A$4:$B$88,2,FALSE)</f>
        <v>0</v>
      </c>
      <c r="M260" s="6">
        <f ca="1">VLOOKUP(J260,'Category Tables'!$A$4:$B$88,2,FALSE)</f>
        <v>0</v>
      </c>
    </row>
    <row r="261" spans="1:13" x14ac:dyDescent="0.25">
      <c r="A261" s="6">
        <v>0</v>
      </c>
      <c r="B261" s="6">
        <v>0</v>
      </c>
      <c r="C261" s="14">
        <v>0</v>
      </c>
      <c r="D261" s="6">
        <v>0</v>
      </c>
      <c r="E261" s="6">
        <v>0</v>
      </c>
      <c r="F261" s="6">
        <f ca="1">IF(AND('2012-2013'!E260=1,'2012-2013'!G260=0),VLOOKUP(RAND(),'Rating Probabilities'!$B$26:$C$29,2,TRUE),IF(E261=1,VLOOKUP(RAND(),'Rating Probabilities'!$B$5:$C$8,2,TRUE),IF(E261=2,VLOOKUP(RAND(),'Rating Probabilities'!$B$12:$C$15,2,TRUE),IF(E261=3,VLOOKUP(RAND(),'Rating Probabilities'!$B$19:$C$22,2,TRUE),IF(E261=4,VLOOKUP(RAND(),'Rating Probabilities'!$B$26:$C$29,2,TRUE),0)))))</f>
        <v>0</v>
      </c>
      <c r="G261" s="6">
        <f ca="1">IF(AND('2013-2014'!E260=1,'2013-2014'!G260=0),VLOOKUP(RAND(),'Rating Probabilities'!$B$26:$C$29,2,TRUE),IF(E261=1,VLOOKUP(RAND(),'Rating Probabilities'!$B$5:$C$8,2,TRUE),IF(E261=2,VLOOKUP(RAND(),'Rating Probabilities'!$B$12:$C$15,2,TRUE),IF(E261=3,VLOOKUP(RAND(),'Rating Probabilities'!$B$19:$C$22,2,TRUE),IF(E261=4,VLOOKUP(RAND(),'Rating Probabilities'!$B$26:$C$29,2,TRUE),0)))))</f>
        <v>0</v>
      </c>
      <c r="H261" s="6">
        <f t="shared" si="5"/>
        <v>0</v>
      </c>
      <c r="I261" s="6">
        <f ca="1">IF(F261=0,0,IF(AND('2012-2013'!E260=1,'2012-2013'!G260=0),'Salary and Rating'!F261,1*(E261&amp;F261)))</f>
        <v>0</v>
      </c>
      <c r="J261" s="6">
        <f ca="1">IF(G261=0,0,IF(AND('2013-2014'!E260=1,'2013-2014'!G260=0),'Salary and Rating'!G261,1*(I261&amp;G261)))</f>
        <v>0</v>
      </c>
      <c r="K261" s="6">
        <f>VLOOKUP(H261,'Category Tables'!$A$4:$B$88,2,FALSE)</f>
        <v>0</v>
      </c>
      <c r="L261" s="6">
        <f ca="1">VLOOKUP(I261,'Category Tables'!$A$4:$B$88,2,FALSE)</f>
        <v>0</v>
      </c>
      <c r="M261" s="6">
        <f ca="1">VLOOKUP(J261,'Category Tables'!$A$4:$B$88,2,FALSE)</f>
        <v>0</v>
      </c>
    </row>
    <row r="262" spans="1:13" x14ac:dyDescent="0.25">
      <c r="A262" s="6">
        <v>0</v>
      </c>
      <c r="B262" s="6">
        <v>0</v>
      </c>
      <c r="C262" s="14">
        <v>0</v>
      </c>
      <c r="D262" s="6">
        <v>0</v>
      </c>
      <c r="E262" s="6">
        <v>0</v>
      </c>
      <c r="F262" s="6">
        <f ca="1">IF(AND('2012-2013'!E261=1,'2012-2013'!G261=0),VLOOKUP(RAND(),'Rating Probabilities'!$B$26:$C$29,2,TRUE),IF(E262=1,VLOOKUP(RAND(),'Rating Probabilities'!$B$5:$C$8,2,TRUE),IF(E262=2,VLOOKUP(RAND(),'Rating Probabilities'!$B$12:$C$15,2,TRUE),IF(E262=3,VLOOKUP(RAND(),'Rating Probabilities'!$B$19:$C$22,2,TRUE),IF(E262=4,VLOOKUP(RAND(),'Rating Probabilities'!$B$26:$C$29,2,TRUE),0)))))</f>
        <v>0</v>
      </c>
      <c r="G262" s="6">
        <f ca="1">IF(AND('2013-2014'!E261=1,'2013-2014'!G261=0),VLOOKUP(RAND(),'Rating Probabilities'!$B$26:$C$29,2,TRUE),IF(E262=1,VLOOKUP(RAND(),'Rating Probabilities'!$B$5:$C$8,2,TRUE),IF(E262=2,VLOOKUP(RAND(),'Rating Probabilities'!$B$12:$C$15,2,TRUE),IF(E262=3,VLOOKUP(RAND(),'Rating Probabilities'!$B$19:$C$22,2,TRUE),IF(E262=4,VLOOKUP(RAND(),'Rating Probabilities'!$B$26:$C$29,2,TRUE),0)))))</f>
        <v>0</v>
      </c>
      <c r="H262" s="6">
        <f t="shared" si="5"/>
        <v>0</v>
      </c>
      <c r="I262" s="6">
        <f ca="1">IF(F262=0,0,IF(AND('2012-2013'!E261=1,'2012-2013'!G261=0),'Salary and Rating'!F262,1*(E262&amp;F262)))</f>
        <v>0</v>
      </c>
      <c r="J262" s="6">
        <f ca="1">IF(G262=0,0,IF(AND('2013-2014'!E261=1,'2013-2014'!G261=0),'Salary and Rating'!G262,1*(I262&amp;G262)))</f>
        <v>0</v>
      </c>
      <c r="K262" s="6">
        <f>VLOOKUP(H262,'Category Tables'!$A$4:$B$88,2,FALSE)</f>
        <v>0</v>
      </c>
      <c r="L262" s="6">
        <f ca="1">VLOOKUP(I262,'Category Tables'!$A$4:$B$88,2,FALSE)</f>
        <v>0</v>
      </c>
      <c r="M262" s="6">
        <f ca="1">VLOOKUP(J262,'Category Tables'!$A$4:$B$88,2,FALSE)</f>
        <v>0</v>
      </c>
    </row>
    <row r="263" spans="1:13" x14ac:dyDescent="0.25">
      <c r="A263" s="6">
        <v>0</v>
      </c>
      <c r="B263" s="6">
        <v>0</v>
      </c>
      <c r="C263" s="14">
        <v>0</v>
      </c>
      <c r="D263" s="6">
        <v>0</v>
      </c>
      <c r="E263" s="6">
        <v>0</v>
      </c>
      <c r="F263" s="6">
        <f ca="1">IF(AND('2012-2013'!E262=1,'2012-2013'!G262=0),VLOOKUP(RAND(),'Rating Probabilities'!$B$26:$C$29,2,TRUE),IF(E263=1,VLOOKUP(RAND(),'Rating Probabilities'!$B$5:$C$8,2,TRUE),IF(E263=2,VLOOKUP(RAND(),'Rating Probabilities'!$B$12:$C$15,2,TRUE),IF(E263=3,VLOOKUP(RAND(),'Rating Probabilities'!$B$19:$C$22,2,TRUE),IF(E263=4,VLOOKUP(RAND(),'Rating Probabilities'!$B$26:$C$29,2,TRUE),0)))))</f>
        <v>0</v>
      </c>
      <c r="G263" s="6">
        <f ca="1">IF(AND('2013-2014'!E262=1,'2013-2014'!G262=0),VLOOKUP(RAND(),'Rating Probabilities'!$B$26:$C$29,2,TRUE),IF(E263=1,VLOOKUP(RAND(),'Rating Probabilities'!$B$5:$C$8,2,TRUE),IF(E263=2,VLOOKUP(RAND(),'Rating Probabilities'!$B$12:$C$15,2,TRUE),IF(E263=3,VLOOKUP(RAND(),'Rating Probabilities'!$B$19:$C$22,2,TRUE),IF(E263=4,VLOOKUP(RAND(),'Rating Probabilities'!$B$26:$C$29,2,TRUE),0)))))</f>
        <v>0</v>
      </c>
      <c r="H263" s="6">
        <f t="shared" si="5"/>
        <v>0</v>
      </c>
      <c r="I263" s="6">
        <f ca="1">IF(F263=0,0,IF(AND('2012-2013'!E262=1,'2012-2013'!G262=0),'Salary and Rating'!F263,1*(E263&amp;F263)))</f>
        <v>0</v>
      </c>
      <c r="J263" s="6">
        <f ca="1">IF(G263=0,0,IF(AND('2013-2014'!E262=1,'2013-2014'!G262=0),'Salary and Rating'!G263,1*(I263&amp;G263)))</f>
        <v>0</v>
      </c>
      <c r="K263" s="6">
        <f>VLOOKUP(H263,'Category Tables'!$A$4:$B$88,2,FALSE)</f>
        <v>0</v>
      </c>
      <c r="L263" s="6">
        <f ca="1">VLOOKUP(I263,'Category Tables'!$A$4:$B$88,2,FALSE)</f>
        <v>0</v>
      </c>
      <c r="M263" s="6">
        <f ca="1">VLOOKUP(J263,'Category Tables'!$A$4:$B$88,2,FALSE)</f>
        <v>0</v>
      </c>
    </row>
    <row r="264" spans="1:13" x14ac:dyDescent="0.25">
      <c r="A264" s="6">
        <v>0</v>
      </c>
      <c r="B264" s="6">
        <v>0</v>
      </c>
      <c r="C264" s="14">
        <v>0</v>
      </c>
      <c r="D264" s="6">
        <v>0</v>
      </c>
      <c r="E264" s="6">
        <v>0</v>
      </c>
      <c r="F264" s="6">
        <f ca="1">IF(AND('2012-2013'!E263=1,'2012-2013'!G263=0),VLOOKUP(RAND(),'Rating Probabilities'!$B$26:$C$29,2,TRUE),IF(E264=1,VLOOKUP(RAND(),'Rating Probabilities'!$B$5:$C$8,2,TRUE),IF(E264=2,VLOOKUP(RAND(),'Rating Probabilities'!$B$12:$C$15,2,TRUE),IF(E264=3,VLOOKUP(RAND(),'Rating Probabilities'!$B$19:$C$22,2,TRUE),IF(E264=4,VLOOKUP(RAND(),'Rating Probabilities'!$B$26:$C$29,2,TRUE),0)))))</f>
        <v>0</v>
      </c>
      <c r="G264" s="6">
        <f ca="1">IF(AND('2013-2014'!E263=1,'2013-2014'!G263=0),VLOOKUP(RAND(),'Rating Probabilities'!$B$26:$C$29,2,TRUE),IF(E264=1,VLOOKUP(RAND(),'Rating Probabilities'!$B$5:$C$8,2,TRUE),IF(E264=2,VLOOKUP(RAND(),'Rating Probabilities'!$B$12:$C$15,2,TRUE),IF(E264=3,VLOOKUP(RAND(),'Rating Probabilities'!$B$19:$C$22,2,TRUE),IF(E264=4,VLOOKUP(RAND(),'Rating Probabilities'!$B$26:$C$29,2,TRUE),0)))))</f>
        <v>0</v>
      </c>
      <c r="H264" s="6">
        <f t="shared" si="5"/>
        <v>0</v>
      </c>
      <c r="I264" s="6">
        <f ca="1">IF(F264=0,0,IF(AND('2012-2013'!E263=1,'2012-2013'!G263=0),'Salary and Rating'!F264,1*(E264&amp;F264)))</f>
        <v>0</v>
      </c>
      <c r="J264" s="6">
        <f ca="1">IF(G264=0,0,IF(AND('2013-2014'!E263=1,'2013-2014'!G263=0),'Salary and Rating'!G264,1*(I264&amp;G264)))</f>
        <v>0</v>
      </c>
      <c r="K264" s="6">
        <f>VLOOKUP(H264,'Category Tables'!$A$4:$B$88,2,FALSE)</f>
        <v>0</v>
      </c>
      <c r="L264" s="6">
        <f ca="1">VLOOKUP(I264,'Category Tables'!$A$4:$B$88,2,FALSE)</f>
        <v>0</v>
      </c>
      <c r="M264" s="6">
        <f ca="1">VLOOKUP(J264,'Category Tables'!$A$4:$B$88,2,FALSE)</f>
        <v>0</v>
      </c>
    </row>
    <row r="265" spans="1:13" x14ac:dyDescent="0.25">
      <c r="A265" s="6">
        <v>0</v>
      </c>
      <c r="B265" s="6">
        <v>0</v>
      </c>
      <c r="C265" s="14">
        <v>0</v>
      </c>
      <c r="D265" s="6">
        <v>0</v>
      </c>
      <c r="E265" s="6">
        <v>0</v>
      </c>
      <c r="F265" s="6">
        <f ca="1">IF(AND('2012-2013'!E264=1,'2012-2013'!G264=0),VLOOKUP(RAND(),'Rating Probabilities'!$B$26:$C$29,2,TRUE),IF(E265=1,VLOOKUP(RAND(),'Rating Probabilities'!$B$5:$C$8,2,TRUE),IF(E265=2,VLOOKUP(RAND(),'Rating Probabilities'!$B$12:$C$15,2,TRUE),IF(E265=3,VLOOKUP(RAND(),'Rating Probabilities'!$B$19:$C$22,2,TRUE),IF(E265=4,VLOOKUP(RAND(),'Rating Probabilities'!$B$26:$C$29,2,TRUE),0)))))</f>
        <v>0</v>
      </c>
      <c r="G265" s="6">
        <f ca="1">IF(AND('2013-2014'!E264=1,'2013-2014'!G264=0),VLOOKUP(RAND(),'Rating Probabilities'!$B$26:$C$29,2,TRUE),IF(E265=1,VLOOKUP(RAND(),'Rating Probabilities'!$B$5:$C$8,2,TRUE),IF(E265=2,VLOOKUP(RAND(),'Rating Probabilities'!$B$12:$C$15,2,TRUE),IF(E265=3,VLOOKUP(RAND(),'Rating Probabilities'!$B$19:$C$22,2,TRUE),IF(E265=4,VLOOKUP(RAND(),'Rating Probabilities'!$B$26:$C$29,2,TRUE),0)))))</f>
        <v>0</v>
      </c>
      <c r="H265" s="6">
        <f t="shared" si="5"/>
        <v>0</v>
      </c>
      <c r="I265" s="6">
        <f ca="1">IF(F265=0,0,IF(AND('2012-2013'!E264=1,'2012-2013'!G264=0),'Salary and Rating'!F265,1*(E265&amp;F265)))</f>
        <v>0</v>
      </c>
      <c r="J265" s="6">
        <f ca="1">IF(G265=0,0,IF(AND('2013-2014'!E264=1,'2013-2014'!G264=0),'Salary and Rating'!G265,1*(I265&amp;G265)))</f>
        <v>0</v>
      </c>
      <c r="K265" s="6">
        <f>VLOOKUP(H265,'Category Tables'!$A$4:$B$88,2,FALSE)</f>
        <v>0</v>
      </c>
      <c r="L265" s="6">
        <f ca="1">VLOOKUP(I265,'Category Tables'!$A$4:$B$88,2,FALSE)</f>
        <v>0</v>
      </c>
      <c r="M265" s="6">
        <f ca="1">VLOOKUP(J265,'Category Tables'!$A$4:$B$88,2,FALSE)</f>
        <v>0</v>
      </c>
    </row>
    <row r="266" spans="1:13" x14ac:dyDescent="0.25">
      <c r="A266" s="6">
        <v>0</v>
      </c>
      <c r="B266" s="6">
        <v>0</v>
      </c>
      <c r="C266" s="14">
        <v>0</v>
      </c>
      <c r="D266" s="6">
        <v>0</v>
      </c>
      <c r="E266" s="6">
        <v>0</v>
      </c>
      <c r="F266" s="6">
        <f ca="1">IF(AND('2012-2013'!E265=1,'2012-2013'!G265=0),VLOOKUP(RAND(),'Rating Probabilities'!$B$26:$C$29,2,TRUE),IF(E266=1,VLOOKUP(RAND(),'Rating Probabilities'!$B$5:$C$8,2,TRUE),IF(E266=2,VLOOKUP(RAND(),'Rating Probabilities'!$B$12:$C$15,2,TRUE),IF(E266=3,VLOOKUP(RAND(),'Rating Probabilities'!$B$19:$C$22,2,TRUE),IF(E266=4,VLOOKUP(RAND(),'Rating Probabilities'!$B$26:$C$29,2,TRUE),0)))))</f>
        <v>0</v>
      </c>
      <c r="G266" s="6">
        <f ca="1">IF(AND('2013-2014'!E265=1,'2013-2014'!G265=0),VLOOKUP(RAND(),'Rating Probabilities'!$B$26:$C$29,2,TRUE),IF(E266=1,VLOOKUP(RAND(),'Rating Probabilities'!$B$5:$C$8,2,TRUE),IF(E266=2,VLOOKUP(RAND(),'Rating Probabilities'!$B$12:$C$15,2,TRUE),IF(E266=3,VLOOKUP(RAND(),'Rating Probabilities'!$B$19:$C$22,2,TRUE),IF(E266=4,VLOOKUP(RAND(),'Rating Probabilities'!$B$26:$C$29,2,TRUE),0)))))</f>
        <v>0</v>
      </c>
      <c r="H266" s="6">
        <f t="shared" si="5"/>
        <v>0</v>
      </c>
      <c r="I266" s="6">
        <f ca="1">IF(F266=0,0,IF(AND('2012-2013'!E265=1,'2012-2013'!G265=0),'Salary and Rating'!F266,1*(E266&amp;F266)))</f>
        <v>0</v>
      </c>
      <c r="J266" s="6">
        <f ca="1">IF(G266=0,0,IF(AND('2013-2014'!E265=1,'2013-2014'!G265=0),'Salary and Rating'!G266,1*(I266&amp;G266)))</f>
        <v>0</v>
      </c>
      <c r="K266" s="6">
        <f>VLOOKUP(H266,'Category Tables'!$A$4:$B$88,2,FALSE)</f>
        <v>0</v>
      </c>
      <c r="L266" s="6">
        <f ca="1">VLOOKUP(I266,'Category Tables'!$A$4:$B$88,2,FALSE)</f>
        <v>0</v>
      </c>
      <c r="M266" s="6">
        <f ca="1">VLOOKUP(J266,'Category Tables'!$A$4:$B$88,2,FALSE)</f>
        <v>0</v>
      </c>
    </row>
    <row r="267" spans="1:13" x14ac:dyDescent="0.25">
      <c r="A267" s="6">
        <v>0</v>
      </c>
      <c r="B267" s="6">
        <v>0</v>
      </c>
      <c r="C267" s="14">
        <v>0</v>
      </c>
      <c r="D267" s="6">
        <v>0</v>
      </c>
      <c r="E267" s="6">
        <v>0</v>
      </c>
      <c r="F267" s="6">
        <f ca="1">IF(AND('2012-2013'!E266=1,'2012-2013'!G266=0),VLOOKUP(RAND(),'Rating Probabilities'!$B$26:$C$29,2,TRUE),IF(E267=1,VLOOKUP(RAND(),'Rating Probabilities'!$B$5:$C$8,2,TRUE),IF(E267=2,VLOOKUP(RAND(),'Rating Probabilities'!$B$12:$C$15,2,TRUE),IF(E267=3,VLOOKUP(RAND(),'Rating Probabilities'!$B$19:$C$22,2,TRUE),IF(E267=4,VLOOKUP(RAND(),'Rating Probabilities'!$B$26:$C$29,2,TRUE),0)))))</f>
        <v>0</v>
      </c>
      <c r="G267" s="6">
        <f ca="1">IF(AND('2013-2014'!E266=1,'2013-2014'!G266=0),VLOOKUP(RAND(),'Rating Probabilities'!$B$26:$C$29,2,TRUE),IF(E267=1,VLOOKUP(RAND(),'Rating Probabilities'!$B$5:$C$8,2,TRUE),IF(E267=2,VLOOKUP(RAND(),'Rating Probabilities'!$B$12:$C$15,2,TRUE),IF(E267=3,VLOOKUP(RAND(),'Rating Probabilities'!$B$19:$C$22,2,TRUE),IF(E267=4,VLOOKUP(RAND(),'Rating Probabilities'!$B$26:$C$29,2,TRUE),0)))))</f>
        <v>0</v>
      </c>
      <c r="H267" s="6">
        <f t="shared" si="5"/>
        <v>0</v>
      </c>
      <c r="I267" s="6">
        <f ca="1">IF(F267=0,0,IF(AND('2012-2013'!E266=1,'2012-2013'!G266=0),'Salary and Rating'!F267,1*(E267&amp;F267)))</f>
        <v>0</v>
      </c>
      <c r="J267" s="6">
        <f ca="1">IF(G267=0,0,IF(AND('2013-2014'!E266=1,'2013-2014'!G266=0),'Salary and Rating'!G267,1*(I267&amp;G267)))</f>
        <v>0</v>
      </c>
      <c r="K267" s="6">
        <f>VLOOKUP(H267,'Category Tables'!$A$4:$B$88,2,FALSE)</f>
        <v>0</v>
      </c>
      <c r="L267" s="6">
        <f ca="1">VLOOKUP(I267,'Category Tables'!$A$4:$B$88,2,FALSE)</f>
        <v>0</v>
      </c>
      <c r="M267" s="6">
        <f ca="1">VLOOKUP(J267,'Category Tables'!$A$4:$B$88,2,FALSE)</f>
        <v>0</v>
      </c>
    </row>
    <row r="268" spans="1:13" x14ac:dyDescent="0.25">
      <c r="A268" s="6">
        <v>0</v>
      </c>
      <c r="B268" s="6">
        <v>0</v>
      </c>
      <c r="C268" s="14">
        <v>0</v>
      </c>
      <c r="D268" s="6">
        <v>0</v>
      </c>
      <c r="E268" s="6">
        <v>0</v>
      </c>
      <c r="F268" s="6">
        <f ca="1">IF(AND('2012-2013'!E267=1,'2012-2013'!G267=0),VLOOKUP(RAND(),'Rating Probabilities'!$B$26:$C$29,2,TRUE),IF(E268=1,VLOOKUP(RAND(),'Rating Probabilities'!$B$5:$C$8,2,TRUE),IF(E268=2,VLOOKUP(RAND(),'Rating Probabilities'!$B$12:$C$15,2,TRUE),IF(E268=3,VLOOKUP(RAND(),'Rating Probabilities'!$B$19:$C$22,2,TRUE),IF(E268=4,VLOOKUP(RAND(),'Rating Probabilities'!$B$26:$C$29,2,TRUE),0)))))</f>
        <v>0</v>
      </c>
      <c r="G268" s="6">
        <f ca="1">IF(AND('2013-2014'!E267=1,'2013-2014'!G267=0),VLOOKUP(RAND(),'Rating Probabilities'!$B$26:$C$29,2,TRUE),IF(E268=1,VLOOKUP(RAND(),'Rating Probabilities'!$B$5:$C$8,2,TRUE),IF(E268=2,VLOOKUP(RAND(),'Rating Probabilities'!$B$12:$C$15,2,TRUE),IF(E268=3,VLOOKUP(RAND(),'Rating Probabilities'!$B$19:$C$22,2,TRUE),IF(E268=4,VLOOKUP(RAND(),'Rating Probabilities'!$B$26:$C$29,2,TRUE),0)))))</f>
        <v>0</v>
      </c>
      <c r="H268" s="6">
        <f t="shared" si="5"/>
        <v>0</v>
      </c>
      <c r="I268" s="6">
        <f ca="1">IF(F268=0,0,IF(AND('2012-2013'!E267=1,'2012-2013'!G267=0),'Salary and Rating'!F268,1*(E268&amp;F268)))</f>
        <v>0</v>
      </c>
      <c r="J268" s="6">
        <f ca="1">IF(G268=0,0,IF(AND('2013-2014'!E267=1,'2013-2014'!G267=0),'Salary and Rating'!G268,1*(I268&amp;G268)))</f>
        <v>0</v>
      </c>
      <c r="K268" s="6">
        <f>VLOOKUP(H268,'Category Tables'!$A$4:$B$88,2,FALSE)</f>
        <v>0</v>
      </c>
      <c r="L268" s="6">
        <f ca="1">VLOOKUP(I268,'Category Tables'!$A$4:$B$88,2,FALSE)</f>
        <v>0</v>
      </c>
      <c r="M268" s="6">
        <f ca="1">VLOOKUP(J268,'Category Tables'!$A$4:$B$88,2,FALSE)</f>
        <v>0</v>
      </c>
    </row>
    <row r="269" spans="1:13" x14ac:dyDescent="0.25">
      <c r="A269" s="6">
        <v>0</v>
      </c>
      <c r="B269" s="6">
        <v>0</v>
      </c>
      <c r="C269" s="14">
        <v>0</v>
      </c>
      <c r="D269" s="6">
        <v>0</v>
      </c>
      <c r="E269" s="6">
        <v>0</v>
      </c>
      <c r="F269" s="6">
        <f ca="1">IF(AND('2012-2013'!E268=1,'2012-2013'!G268=0),VLOOKUP(RAND(),'Rating Probabilities'!$B$26:$C$29,2,TRUE),IF(E269=1,VLOOKUP(RAND(),'Rating Probabilities'!$B$5:$C$8,2,TRUE),IF(E269=2,VLOOKUP(RAND(),'Rating Probabilities'!$B$12:$C$15,2,TRUE),IF(E269=3,VLOOKUP(RAND(),'Rating Probabilities'!$B$19:$C$22,2,TRUE),IF(E269=4,VLOOKUP(RAND(),'Rating Probabilities'!$B$26:$C$29,2,TRUE),0)))))</f>
        <v>0</v>
      </c>
      <c r="G269" s="6">
        <f ca="1">IF(AND('2013-2014'!E268=1,'2013-2014'!G268=0),VLOOKUP(RAND(),'Rating Probabilities'!$B$26:$C$29,2,TRUE),IF(E269=1,VLOOKUP(RAND(),'Rating Probabilities'!$B$5:$C$8,2,TRUE),IF(E269=2,VLOOKUP(RAND(),'Rating Probabilities'!$B$12:$C$15,2,TRUE),IF(E269=3,VLOOKUP(RAND(),'Rating Probabilities'!$B$19:$C$22,2,TRUE),IF(E269=4,VLOOKUP(RAND(),'Rating Probabilities'!$B$26:$C$29,2,TRUE),0)))))</f>
        <v>0</v>
      </c>
      <c r="H269" s="6">
        <f t="shared" si="5"/>
        <v>0</v>
      </c>
      <c r="I269" s="6">
        <f ca="1">IF(F269=0,0,IF(AND('2012-2013'!E268=1,'2012-2013'!G268=0),'Salary and Rating'!F269,1*(E269&amp;F269)))</f>
        <v>0</v>
      </c>
      <c r="J269" s="6">
        <f ca="1">IF(G269=0,0,IF(AND('2013-2014'!E268=1,'2013-2014'!G268=0),'Salary and Rating'!G269,1*(I269&amp;G269)))</f>
        <v>0</v>
      </c>
      <c r="K269" s="6">
        <f>VLOOKUP(H269,'Category Tables'!$A$4:$B$88,2,FALSE)</f>
        <v>0</v>
      </c>
      <c r="L269" s="6">
        <f ca="1">VLOOKUP(I269,'Category Tables'!$A$4:$B$88,2,FALSE)</f>
        <v>0</v>
      </c>
      <c r="M269" s="6">
        <f ca="1">VLOOKUP(J269,'Category Tables'!$A$4:$B$88,2,FALSE)</f>
        <v>0</v>
      </c>
    </row>
    <row r="270" spans="1:13" x14ac:dyDescent="0.25">
      <c r="A270" s="6">
        <v>0</v>
      </c>
      <c r="B270" s="6">
        <v>0</v>
      </c>
      <c r="C270" s="14">
        <v>0</v>
      </c>
      <c r="D270" s="6">
        <v>0</v>
      </c>
      <c r="E270" s="6">
        <v>0</v>
      </c>
      <c r="F270" s="6">
        <f ca="1">IF(AND('2012-2013'!E269=1,'2012-2013'!G269=0),VLOOKUP(RAND(),'Rating Probabilities'!$B$26:$C$29,2,TRUE),IF(E270=1,VLOOKUP(RAND(),'Rating Probabilities'!$B$5:$C$8,2,TRUE),IF(E270=2,VLOOKUP(RAND(),'Rating Probabilities'!$B$12:$C$15,2,TRUE),IF(E270=3,VLOOKUP(RAND(),'Rating Probabilities'!$B$19:$C$22,2,TRUE),IF(E270=4,VLOOKUP(RAND(),'Rating Probabilities'!$B$26:$C$29,2,TRUE),0)))))</f>
        <v>0</v>
      </c>
      <c r="G270" s="6">
        <f ca="1">IF(AND('2013-2014'!E269=1,'2013-2014'!G269=0),VLOOKUP(RAND(),'Rating Probabilities'!$B$26:$C$29,2,TRUE),IF(E270=1,VLOOKUP(RAND(),'Rating Probabilities'!$B$5:$C$8,2,TRUE),IF(E270=2,VLOOKUP(RAND(),'Rating Probabilities'!$B$12:$C$15,2,TRUE),IF(E270=3,VLOOKUP(RAND(),'Rating Probabilities'!$B$19:$C$22,2,TRUE),IF(E270=4,VLOOKUP(RAND(),'Rating Probabilities'!$B$26:$C$29,2,TRUE),0)))))</f>
        <v>0</v>
      </c>
      <c r="H270" s="6">
        <f t="shared" si="5"/>
        <v>0</v>
      </c>
      <c r="I270" s="6">
        <f ca="1">IF(F270=0,0,IF(AND('2012-2013'!E269=1,'2012-2013'!G269=0),'Salary and Rating'!F270,1*(E270&amp;F270)))</f>
        <v>0</v>
      </c>
      <c r="J270" s="6">
        <f ca="1">IF(G270=0,0,IF(AND('2013-2014'!E269=1,'2013-2014'!G269=0),'Salary and Rating'!G270,1*(I270&amp;G270)))</f>
        <v>0</v>
      </c>
      <c r="K270" s="6">
        <f>VLOOKUP(H270,'Category Tables'!$A$4:$B$88,2,FALSE)</f>
        <v>0</v>
      </c>
      <c r="L270" s="6">
        <f ca="1">VLOOKUP(I270,'Category Tables'!$A$4:$B$88,2,FALSE)</f>
        <v>0</v>
      </c>
      <c r="M270" s="6">
        <f ca="1">VLOOKUP(J270,'Category Tables'!$A$4:$B$88,2,FALSE)</f>
        <v>0</v>
      </c>
    </row>
    <row r="271" spans="1:13" x14ac:dyDescent="0.25">
      <c r="A271" s="6">
        <v>0</v>
      </c>
      <c r="B271" s="6">
        <v>0</v>
      </c>
      <c r="C271" s="14">
        <v>0</v>
      </c>
      <c r="D271" s="6">
        <v>0</v>
      </c>
      <c r="E271" s="6">
        <v>0</v>
      </c>
      <c r="F271" s="6">
        <f ca="1">IF(AND('2012-2013'!E270=1,'2012-2013'!G270=0),VLOOKUP(RAND(),'Rating Probabilities'!$B$26:$C$29,2,TRUE),IF(E271=1,VLOOKUP(RAND(),'Rating Probabilities'!$B$5:$C$8,2,TRUE),IF(E271=2,VLOOKUP(RAND(),'Rating Probabilities'!$B$12:$C$15,2,TRUE),IF(E271=3,VLOOKUP(RAND(),'Rating Probabilities'!$B$19:$C$22,2,TRUE),IF(E271=4,VLOOKUP(RAND(),'Rating Probabilities'!$B$26:$C$29,2,TRUE),0)))))</f>
        <v>0</v>
      </c>
      <c r="G271" s="6">
        <f ca="1">IF(AND('2013-2014'!E270=1,'2013-2014'!G270=0),VLOOKUP(RAND(),'Rating Probabilities'!$B$26:$C$29,2,TRUE),IF(E271=1,VLOOKUP(RAND(),'Rating Probabilities'!$B$5:$C$8,2,TRUE),IF(E271=2,VLOOKUP(RAND(),'Rating Probabilities'!$B$12:$C$15,2,TRUE),IF(E271=3,VLOOKUP(RAND(),'Rating Probabilities'!$B$19:$C$22,2,TRUE),IF(E271=4,VLOOKUP(RAND(),'Rating Probabilities'!$B$26:$C$29,2,TRUE),0)))))</f>
        <v>0</v>
      </c>
      <c r="H271" s="6">
        <f t="shared" si="5"/>
        <v>0</v>
      </c>
      <c r="I271" s="6">
        <f ca="1">IF(F271=0,0,IF(AND('2012-2013'!E270=1,'2012-2013'!G270=0),'Salary and Rating'!F271,1*(E271&amp;F271)))</f>
        <v>0</v>
      </c>
      <c r="J271" s="6">
        <f ca="1">IF(G271=0,0,IF(AND('2013-2014'!E270=1,'2013-2014'!G270=0),'Salary and Rating'!G271,1*(I271&amp;G271)))</f>
        <v>0</v>
      </c>
      <c r="K271" s="6">
        <f>VLOOKUP(H271,'Category Tables'!$A$4:$B$88,2,FALSE)</f>
        <v>0</v>
      </c>
      <c r="L271" s="6">
        <f ca="1">VLOOKUP(I271,'Category Tables'!$A$4:$B$88,2,FALSE)</f>
        <v>0</v>
      </c>
      <c r="M271" s="6">
        <f ca="1">VLOOKUP(J271,'Category Tables'!$A$4:$B$88,2,FALSE)</f>
        <v>0</v>
      </c>
    </row>
    <row r="272" spans="1:13" x14ac:dyDescent="0.25">
      <c r="A272" s="6">
        <v>0</v>
      </c>
      <c r="B272" s="6">
        <v>0</v>
      </c>
      <c r="C272" s="14">
        <v>0</v>
      </c>
      <c r="D272" s="6">
        <v>0</v>
      </c>
      <c r="E272" s="6">
        <v>0</v>
      </c>
      <c r="F272" s="6">
        <f ca="1">IF(AND('2012-2013'!E271=1,'2012-2013'!G271=0),VLOOKUP(RAND(),'Rating Probabilities'!$B$26:$C$29,2,TRUE),IF(E272=1,VLOOKUP(RAND(),'Rating Probabilities'!$B$5:$C$8,2,TRUE),IF(E272=2,VLOOKUP(RAND(),'Rating Probabilities'!$B$12:$C$15,2,TRUE),IF(E272=3,VLOOKUP(RAND(),'Rating Probabilities'!$B$19:$C$22,2,TRUE),IF(E272=4,VLOOKUP(RAND(),'Rating Probabilities'!$B$26:$C$29,2,TRUE),0)))))</f>
        <v>0</v>
      </c>
      <c r="G272" s="6">
        <f ca="1">IF(AND('2013-2014'!E271=1,'2013-2014'!G271=0),VLOOKUP(RAND(),'Rating Probabilities'!$B$26:$C$29,2,TRUE),IF(E272=1,VLOOKUP(RAND(),'Rating Probabilities'!$B$5:$C$8,2,TRUE),IF(E272=2,VLOOKUP(RAND(),'Rating Probabilities'!$B$12:$C$15,2,TRUE),IF(E272=3,VLOOKUP(RAND(),'Rating Probabilities'!$B$19:$C$22,2,TRUE),IF(E272=4,VLOOKUP(RAND(),'Rating Probabilities'!$B$26:$C$29,2,TRUE),0)))))</f>
        <v>0</v>
      </c>
      <c r="H272" s="6">
        <f t="shared" si="5"/>
        <v>0</v>
      </c>
      <c r="I272" s="6">
        <f ca="1">IF(F272=0,0,IF(AND('2012-2013'!E271=1,'2012-2013'!G271=0),'Salary and Rating'!F272,1*(E272&amp;F272)))</f>
        <v>0</v>
      </c>
      <c r="J272" s="6">
        <f ca="1">IF(G272=0,0,IF(AND('2013-2014'!E271=1,'2013-2014'!G271=0),'Salary and Rating'!G272,1*(I272&amp;G272)))</f>
        <v>0</v>
      </c>
      <c r="K272" s="6">
        <f>VLOOKUP(H272,'Category Tables'!$A$4:$B$88,2,FALSE)</f>
        <v>0</v>
      </c>
      <c r="L272" s="6">
        <f ca="1">VLOOKUP(I272,'Category Tables'!$A$4:$B$88,2,FALSE)</f>
        <v>0</v>
      </c>
      <c r="M272" s="6">
        <f ca="1">VLOOKUP(J272,'Category Tables'!$A$4:$B$88,2,FALSE)</f>
        <v>0</v>
      </c>
    </row>
    <row r="273" spans="1:13" x14ac:dyDescent="0.25">
      <c r="A273" s="6">
        <v>0</v>
      </c>
      <c r="B273" s="6">
        <v>0</v>
      </c>
      <c r="C273" s="14">
        <v>0</v>
      </c>
      <c r="D273" s="6">
        <v>0</v>
      </c>
      <c r="E273" s="6">
        <v>0</v>
      </c>
      <c r="F273" s="6">
        <f ca="1">IF(AND('2012-2013'!E272=1,'2012-2013'!G272=0),VLOOKUP(RAND(),'Rating Probabilities'!$B$26:$C$29,2,TRUE),IF(E273=1,VLOOKUP(RAND(),'Rating Probabilities'!$B$5:$C$8,2,TRUE),IF(E273=2,VLOOKUP(RAND(),'Rating Probabilities'!$B$12:$C$15,2,TRUE),IF(E273=3,VLOOKUP(RAND(),'Rating Probabilities'!$B$19:$C$22,2,TRUE),IF(E273=4,VLOOKUP(RAND(),'Rating Probabilities'!$B$26:$C$29,2,TRUE),0)))))</f>
        <v>0</v>
      </c>
      <c r="G273" s="6">
        <f ca="1">IF(AND('2013-2014'!E272=1,'2013-2014'!G272=0),VLOOKUP(RAND(),'Rating Probabilities'!$B$26:$C$29,2,TRUE),IF(E273=1,VLOOKUP(RAND(),'Rating Probabilities'!$B$5:$C$8,2,TRUE),IF(E273=2,VLOOKUP(RAND(),'Rating Probabilities'!$B$12:$C$15,2,TRUE),IF(E273=3,VLOOKUP(RAND(),'Rating Probabilities'!$B$19:$C$22,2,TRUE),IF(E273=4,VLOOKUP(RAND(),'Rating Probabilities'!$B$26:$C$29,2,TRUE),0)))))</f>
        <v>0</v>
      </c>
      <c r="H273" s="6">
        <f t="shared" si="5"/>
        <v>0</v>
      </c>
      <c r="I273" s="6">
        <f ca="1">IF(F273=0,0,IF(AND('2012-2013'!E272=1,'2012-2013'!G272=0),'Salary and Rating'!F273,1*(E273&amp;F273)))</f>
        <v>0</v>
      </c>
      <c r="J273" s="6">
        <f ca="1">IF(G273=0,0,IF(AND('2013-2014'!E272=1,'2013-2014'!G272=0),'Salary and Rating'!G273,1*(I273&amp;G273)))</f>
        <v>0</v>
      </c>
      <c r="K273" s="6">
        <f>VLOOKUP(H273,'Category Tables'!$A$4:$B$88,2,FALSE)</f>
        <v>0</v>
      </c>
      <c r="L273" s="6">
        <f ca="1">VLOOKUP(I273,'Category Tables'!$A$4:$B$88,2,FALSE)</f>
        <v>0</v>
      </c>
      <c r="M273" s="6">
        <f ca="1">VLOOKUP(J273,'Category Tables'!$A$4:$B$88,2,FALSE)</f>
        <v>0</v>
      </c>
    </row>
    <row r="274" spans="1:13" x14ac:dyDescent="0.25">
      <c r="A274" s="6">
        <v>0</v>
      </c>
      <c r="B274" s="6">
        <v>0</v>
      </c>
      <c r="C274" s="14">
        <v>0</v>
      </c>
      <c r="D274" s="6">
        <v>0</v>
      </c>
      <c r="E274" s="6">
        <v>0</v>
      </c>
      <c r="F274" s="6">
        <f ca="1">IF(AND('2012-2013'!E273=1,'2012-2013'!G273=0),VLOOKUP(RAND(),'Rating Probabilities'!$B$26:$C$29,2,TRUE),IF(E274=1,VLOOKUP(RAND(),'Rating Probabilities'!$B$5:$C$8,2,TRUE),IF(E274=2,VLOOKUP(RAND(),'Rating Probabilities'!$B$12:$C$15,2,TRUE),IF(E274=3,VLOOKUP(RAND(),'Rating Probabilities'!$B$19:$C$22,2,TRUE),IF(E274=4,VLOOKUP(RAND(),'Rating Probabilities'!$B$26:$C$29,2,TRUE),0)))))</f>
        <v>0</v>
      </c>
      <c r="G274" s="6">
        <f ca="1">IF(AND('2013-2014'!E273=1,'2013-2014'!G273=0),VLOOKUP(RAND(),'Rating Probabilities'!$B$26:$C$29,2,TRUE),IF(E274=1,VLOOKUP(RAND(),'Rating Probabilities'!$B$5:$C$8,2,TRUE),IF(E274=2,VLOOKUP(RAND(),'Rating Probabilities'!$B$12:$C$15,2,TRUE),IF(E274=3,VLOOKUP(RAND(),'Rating Probabilities'!$B$19:$C$22,2,TRUE),IF(E274=4,VLOOKUP(RAND(),'Rating Probabilities'!$B$26:$C$29,2,TRUE),0)))))</f>
        <v>0</v>
      </c>
      <c r="H274" s="6">
        <f t="shared" si="5"/>
        <v>0</v>
      </c>
      <c r="I274" s="6">
        <f ca="1">IF(F274=0,0,IF(AND('2012-2013'!E273=1,'2012-2013'!G273=0),'Salary and Rating'!F274,1*(E274&amp;F274)))</f>
        <v>0</v>
      </c>
      <c r="J274" s="6">
        <f ca="1">IF(G274=0,0,IF(AND('2013-2014'!E273=1,'2013-2014'!G273=0),'Salary and Rating'!G274,1*(I274&amp;G274)))</f>
        <v>0</v>
      </c>
      <c r="K274" s="6">
        <f>VLOOKUP(H274,'Category Tables'!$A$4:$B$88,2,FALSE)</f>
        <v>0</v>
      </c>
      <c r="L274" s="6">
        <f ca="1">VLOOKUP(I274,'Category Tables'!$A$4:$B$88,2,FALSE)</f>
        <v>0</v>
      </c>
      <c r="M274" s="6">
        <f ca="1">VLOOKUP(J274,'Category Tables'!$A$4:$B$88,2,FALSE)</f>
        <v>0</v>
      </c>
    </row>
    <row r="275" spans="1:13" x14ac:dyDescent="0.25">
      <c r="A275" s="6">
        <v>0</v>
      </c>
      <c r="B275" s="6">
        <v>0</v>
      </c>
      <c r="C275" s="14">
        <v>0</v>
      </c>
      <c r="D275" s="6">
        <v>0</v>
      </c>
      <c r="E275" s="6">
        <v>0</v>
      </c>
      <c r="F275" s="6">
        <f ca="1">IF(AND('2012-2013'!E274=1,'2012-2013'!G274=0),VLOOKUP(RAND(),'Rating Probabilities'!$B$26:$C$29,2,TRUE),IF(E275=1,VLOOKUP(RAND(),'Rating Probabilities'!$B$5:$C$8,2,TRUE),IF(E275=2,VLOOKUP(RAND(),'Rating Probabilities'!$B$12:$C$15,2,TRUE),IF(E275=3,VLOOKUP(RAND(),'Rating Probabilities'!$B$19:$C$22,2,TRUE),IF(E275=4,VLOOKUP(RAND(),'Rating Probabilities'!$B$26:$C$29,2,TRUE),0)))))</f>
        <v>0</v>
      </c>
      <c r="G275" s="6">
        <f ca="1">IF(AND('2013-2014'!E274=1,'2013-2014'!G274=0),VLOOKUP(RAND(),'Rating Probabilities'!$B$26:$C$29,2,TRUE),IF(E275=1,VLOOKUP(RAND(),'Rating Probabilities'!$B$5:$C$8,2,TRUE),IF(E275=2,VLOOKUP(RAND(),'Rating Probabilities'!$B$12:$C$15,2,TRUE),IF(E275=3,VLOOKUP(RAND(),'Rating Probabilities'!$B$19:$C$22,2,TRUE),IF(E275=4,VLOOKUP(RAND(),'Rating Probabilities'!$B$26:$C$29,2,TRUE),0)))))</f>
        <v>0</v>
      </c>
      <c r="H275" s="6">
        <f t="shared" si="5"/>
        <v>0</v>
      </c>
      <c r="I275" s="6">
        <f ca="1">IF(F275=0,0,IF(AND('2012-2013'!E274=1,'2012-2013'!G274=0),'Salary and Rating'!F275,1*(E275&amp;F275)))</f>
        <v>0</v>
      </c>
      <c r="J275" s="6">
        <f ca="1">IF(G275=0,0,IF(AND('2013-2014'!E274=1,'2013-2014'!G274=0),'Salary and Rating'!G275,1*(I275&amp;G275)))</f>
        <v>0</v>
      </c>
      <c r="K275" s="6">
        <f>VLOOKUP(H275,'Category Tables'!$A$4:$B$88,2,FALSE)</f>
        <v>0</v>
      </c>
      <c r="L275" s="6">
        <f ca="1">VLOOKUP(I275,'Category Tables'!$A$4:$B$88,2,FALSE)</f>
        <v>0</v>
      </c>
      <c r="M275" s="6">
        <f ca="1">VLOOKUP(J275,'Category Tables'!$A$4:$B$88,2,FALSE)</f>
        <v>0</v>
      </c>
    </row>
    <row r="276" spans="1:13" x14ac:dyDescent="0.25">
      <c r="A276" s="6">
        <v>0</v>
      </c>
      <c r="B276" s="6">
        <v>0</v>
      </c>
      <c r="C276" s="14">
        <v>0</v>
      </c>
      <c r="D276" s="6">
        <v>0</v>
      </c>
      <c r="E276" s="6">
        <v>0</v>
      </c>
      <c r="F276" s="6">
        <f ca="1">IF(AND('2012-2013'!E275=1,'2012-2013'!G275=0),VLOOKUP(RAND(),'Rating Probabilities'!$B$26:$C$29,2,TRUE),IF(E276=1,VLOOKUP(RAND(),'Rating Probabilities'!$B$5:$C$8,2,TRUE),IF(E276=2,VLOOKUP(RAND(),'Rating Probabilities'!$B$12:$C$15,2,TRUE),IF(E276=3,VLOOKUP(RAND(),'Rating Probabilities'!$B$19:$C$22,2,TRUE),IF(E276=4,VLOOKUP(RAND(),'Rating Probabilities'!$B$26:$C$29,2,TRUE),0)))))</f>
        <v>0</v>
      </c>
      <c r="G276" s="6">
        <f ca="1">IF(AND('2013-2014'!E275=1,'2013-2014'!G275=0),VLOOKUP(RAND(),'Rating Probabilities'!$B$26:$C$29,2,TRUE),IF(E276=1,VLOOKUP(RAND(),'Rating Probabilities'!$B$5:$C$8,2,TRUE),IF(E276=2,VLOOKUP(RAND(),'Rating Probabilities'!$B$12:$C$15,2,TRUE),IF(E276=3,VLOOKUP(RAND(),'Rating Probabilities'!$B$19:$C$22,2,TRUE),IF(E276=4,VLOOKUP(RAND(),'Rating Probabilities'!$B$26:$C$29,2,TRUE),0)))))</f>
        <v>0</v>
      </c>
      <c r="H276" s="6">
        <f t="shared" si="5"/>
        <v>0</v>
      </c>
      <c r="I276" s="6">
        <f ca="1">IF(F276=0,0,IF(AND('2012-2013'!E275=1,'2012-2013'!G275=0),'Salary and Rating'!F276,1*(E276&amp;F276)))</f>
        <v>0</v>
      </c>
      <c r="J276" s="6">
        <f ca="1">IF(G276=0,0,IF(AND('2013-2014'!E275=1,'2013-2014'!G275=0),'Salary and Rating'!G276,1*(I276&amp;G276)))</f>
        <v>0</v>
      </c>
      <c r="K276" s="6">
        <f>VLOOKUP(H276,'Category Tables'!$A$4:$B$88,2,FALSE)</f>
        <v>0</v>
      </c>
      <c r="L276" s="6">
        <f ca="1">VLOOKUP(I276,'Category Tables'!$A$4:$B$88,2,FALSE)</f>
        <v>0</v>
      </c>
      <c r="M276" s="6">
        <f ca="1">VLOOKUP(J276,'Category Tables'!$A$4:$B$88,2,FALSE)</f>
        <v>0</v>
      </c>
    </row>
    <row r="277" spans="1:13" x14ac:dyDescent="0.25">
      <c r="A277" s="6">
        <v>0</v>
      </c>
      <c r="B277" s="6">
        <v>0</v>
      </c>
      <c r="C277" s="14">
        <v>0</v>
      </c>
      <c r="D277" s="6">
        <v>0</v>
      </c>
      <c r="E277" s="6">
        <v>0</v>
      </c>
      <c r="F277" s="6">
        <f ca="1">IF(AND('2012-2013'!E276=1,'2012-2013'!G276=0),VLOOKUP(RAND(),'Rating Probabilities'!$B$26:$C$29,2,TRUE),IF(E277=1,VLOOKUP(RAND(),'Rating Probabilities'!$B$5:$C$8,2,TRUE),IF(E277=2,VLOOKUP(RAND(),'Rating Probabilities'!$B$12:$C$15,2,TRUE),IF(E277=3,VLOOKUP(RAND(),'Rating Probabilities'!$B$19:$C$22,2,TRUE),IF(E277=4,VLOOKUP(RAND(),'Rating Probabilities'!$B$26:$C$29,2,TRUE),0)))))</f>
        <v>0</v>
      </c>
      <c r="G277" s="6">
        <f ca="1">IF(AND('2013-2014'!E276=1,'2013-2014'!G276=0),VLOOKUP(RAND(),'Rating Probabilities'!$B$26:$C$29,2,TRUE),IF(E277=1,VLOOKUP(RAND(),'Rating Probabilities'!$B$5:$C$8,2,TRUE),IF(E277=2,VLOOKUP(RAND(),'Rating Probabilities'!$B$12:$C$15,2,TRUE),IF(E277=3,VLOOKUP(RAND(),'Rating Probabilities'!$B$19:$C$22,2,TRUE),IF(E277=4,VLOOKUP(RAND(),'Rating Probabilities'!$B$26:$C$29,2,TRUE),0)))))</f>
        <v>0</v>
      </c>
      <c r="H277" s="6">
        <f t="shared" si="5"/>
        <v>0</v>
      </c>
      <c r="I277" s="6">
        <f ca="1">IF(F277=0,0,IF(AND('2012-2013'!E276=1,'2012-2013'!G276=0),'Salary and Rating'!F277,1*(E277&amp;F277)))</f>
        <v>0</v>
      </c>
      <c r="J277" s="6">
        <f ca="1">IF(G277=0,0,IF(AND('2013-2014'!E276=1,'2013-2014'!G276=0),'Salary and Rating'!G277,1*(I277&amp;G277)))</f>
        <v>0</v>
      </c>
      <c r="K277" s="6">
        <f>VLOOKUP(H277,'Category Tables'!$A$4:$B$88,2,FALSE)</f>
        <v>0</v>
      </c>
      <c r="L277" s="6">
        <f ca="1">VLOOKUP(I277,'Category Tables'!$A$4:$B$88,2,FALSE)</f>
        <v>0</v>
      </c>
      <c r="M277" s="6">
        <f ca="1">VLOOKUP(J277,'Category Tables'!$A$4:$B$88,2,FALSE)</f>
        <v>0</v>
      </c>
    </row>
    <row r="278" spans="1:13" x14ac:dyDescent="0.25">
      <c r="A278" s="6">
        <v>0</v>
      </c>
      <c r="B278" s="6">
        <v>0</v>
      </c>
      <c r="C278" s="14">
        <v>0</v>
      </c>
      <c r="D278" s="6">
        <v>0</v>
      </c>
      <c r="E278" s="6">
        <v>0</v>
      </c>
      <c r="F278" s="6">
        <f ca="1">IF(AND('2012-2013'!E277=1,'2012-2013'!G277=0),VLOOKUP(RAND(),'Rating Probabilities'!$B$26:$C$29,2,TRUE),IF(E278=1,VLOOKUP(RAND(),'Rating Probabilities'!$B$5:$C$8,2,TRUE),IF(E278=2,VLOOKUP(RAND(),'Rating Probabilities'!$B$12:$C$15,2,TRUE),IF(E278=3,VLOOKUP(RAND(),'Rating Probabilities'!$B$19:$C$22,2,TRUE),IF(E278=4,VLOOKUP(RAND(),'Rating Probabilities'!$B$26:$C$29,2,TRUE),0)))))</f>
        <v>0</v>
      </c>
      <c r="G278" s="6">
        <f ca="1">IF(AND('2013-2014'!E277=1,'2013-2014'!G277=0),VLOOKUP(RAND(),'Rating Probabilities'!$B$26:$C$29,2,TRUE),IF(E278=1,VLOOKUP(RAND(),'Rating Probabilities'!$B$5:$C$8,2,TRUE),IF(E278=2,VLOOKUP(RAND(),'Rating Probabilities'!$B$12:$C$15,2,TRUE),IF(E278=3,VLOOKUP(RAND(),'Rating Probabilities'!$B$19:$C$22,2,TRUE),IF(E278=4,VLOOKUP(RAND(),'Rating Probabilities'!$B$26:$C$29,2,TRUE),0)))))</f>
        <v>0</v>
      </c>
      <c r="H278" s="6">
        <f t="shared" si="5"/>
        <v>0</v>
      </c>
      <c r="I278" s="6">
        <f ca="1">IF(F278=0,0,IF(AND('2012-2013'!E277=1,'2012-2013'!G277=0),'Salary and Rating'!F278,1*(E278&amp;F278)))</f>
        <v>0</v>
      </c>
      <c r="J278" s="6">
        <f ca="1">IF(G278=0,0,IF(AND('2013-2014'!E277=1,'2013-2014'!G277=0),'Salary and Rating'!G278,1*(I278&amp;G278)))</f>
        <v>0</v>
      </c>
      <c r="K278" s="6">
        <f>VLOOKUP(H278,'Category Tables'!$A$4:$B$88,2,FALSE)</f>
        <v>0</v>
      </c>
      <c r="L278" s="6">
        <f ca="1">VLOOKUP(I278,'Category Tables'!$A$4:$B$88,2,FALSE)</f>
        <v>0</v>
      </c>
      <c r="M278" s="6">
        <f ca="1">VLOOKUP(J278,'Category Tables'!$A$4:$B$88,2,FALSE)</f>
        <v>0</v>
      </c>
    </row>
    <row r="279" spans="1:13" x14ac:dyDescent="0.25">
      <c r="A279" s="6">
        <v>0</v>
      </c>
      <c r="B279" s="6">
        <v>0</v>
      </c>
      <c r="C279" s="14">
        <v>0</v>
      </c>
      <c r="D279" s="6">
        <v>0</v>
      </c>
      <c r="E279" s="6">
        <v>0</v>
      </c>
      <c r="F279" s="6">
        <f ca="1">IF(AND('2012-2013'!E278=1,'2012-2013'!G278=0),VLOOKUP(RAND(),'Rating Probabilities'!$B$26:$C$29,2,TRUE),IF(E279=1,VLOOKUP(RAND(),'Rating Probabilities'!$B$5:$C$8,2,TRUE),IF(E279=2,VLOOKUP(RAND(),'Rating Probabilities'!$B$12:$C$15,2,TRUE),IF(E279=3,VLOOKUP(RAND(),'Rating Probabilities'!$B$19:$C$22,2,TRUE),IF(E279=4,VLOOKUP(RAND(),'Rating Probabilities'!$B$26:$C$29,2,TRUE),0)))))</f>
        <v>0</v>
      </c>
      <c r="G279" s="6">
        <f ca="1">IF(AND('2013-2014'!E278=1,'2013-2014'!G278=0),VLOOKUP(RAND(),'Rating Probabilities'!$B$26:$C$29,2,TRUE),IF(E279=1,VLOOKUP(RAND(),'Rating Probabilities'!$B$5:$C$8,2,TRUE),IF(E279=2,VLOOKUP(RAND(),'Rating Probabilities'!$B$12:$C$15,2,TRUE),IF(E279=3,VLOOKUP(RAND(),'Rating Probabilities'!$B$19:$C$22,2,TRUE),IF(E279=4,VLOOKUP(RAND(),'Rating Probabilities'!$B$26:$C$29,2,TRUE),0)))))</f>
        <v>0</v>
      </c>
      <c r="H279" s="6">
        <f t="shared" si="5"/>
        <v>0</v>
      </c>
      <c r="I279" s="6">
        <f ca="1">IF(F279=0,0,IF(AND('2012-2013'!E278=1,'2012-2013'!G278=0),'Salary and Rating'!F279,1*(E279&amp;F279)))</f>
        <v>0</v>
      </c>
      <c r="J279" s="6">
        <f ca="1">IF(G279=0,0,IF(AND('2013-2014'!E278=1,'2013-2014'!G278=0),'Salary and Rating'!G279,1*(I279&amp;G279)))</f>
        <v>0</v>
      </c>
      <c r="K279" s="6">
        <f>VLOOKUP(H279,'Category Tables'!$A$4:$B$88,2,FALSE)</f>
        <v>0</v>
      </c>
      <c r="L279" s="6">
        <f ca="1">VLOOKUP(I279,'Category Tables'!$A$4:$B$88,2,FALSE)</f>
        <v>0</v>
      </c>
      <c r="M279" s="6">
        <f ca="1">VLOOKUP(J279,'Category Tables'!$A$4:$B$88,2,FALSE)</f>
        <v>0</v>
      </c>
    </row>
    <row r="280" spans="1:13" x14ac:dyDescent="0.25">
      <c r="A280" s="6">
        <v>0</v>
      </c>
      <c r="B280" s="6">
        <v>0</v>
      </c>
      <c r="C280" s="14">
        <v>0</v>
      </c>
      <c r="D280" s="6">
        <v>0</v>
      </c>
      <c r="E280" s="6">
        <v>0</v>
      </c>
      <c r="F280" s="6">
        <f ca="1">IF(AND('2012-2013'!E279=1,'2012-2013'!G279=0),VLOOKUP(RAND(),'Rating Probabilities'!$B$26:$C$29,2,TRUE),IF(E280=1,VLOOKUP(RAND(),'Rating Probabilities'!$B$5:$C$8,2,TRUE),IF(E280=2,VLOOKUP(RAND(),'Rating Probabilities'!$B$12:$C$15,2,TRUE),IF(E280=3,VLOOKUP(RAND(),'Rating Probabilities'!$B$19:$C$22,2,TRUE),IF(E280=4,VLOOKUP(RAND(),'Rating Probabilities'!$B$26:$C$29,2,TRUE),0)))))</f>
        <v>0</v>
      </c>
      <c r="G280" s="6">
        <f ca="1">IF(AND('2013-2014'!E279=1,'2013-2014'!G279=0),VLOOKUP(RAND(),'Rating Probabilities'!$B$26:$C$29,2,TRUE),IF(E280=1,VLOOKUP(RAND(),'Rating Probabilities'!$B$5:$C$8,2,TRUE),IF(E280=2,VLOOKUP(RAND(),'Rating Probabilities'!$B$12:$C$15,2,TRUE),IF(E280=3,VLOOKUP(RAND(),'Rating Probabilities'!$B$19:$C$22,2,TRUE),IF(E280=4,VLOOKUP(RAND(),'Rating Probabilities'!$B$26:$C$29,2,TRUE),0)))))</f>
        <v>0</v>
      </c>
      <c r="H280" s="6">
        <f t="shared" si="5"/>
        <v>0</v>
      </c>
      <c r="I280" s="6">
        <f ca="1">IF(F280=0,0,IF(AND('2012-2013'!E279=1,'2012-2013'!G279=0),'Salary and Rating'!F280,1*(E280&amp;F280)))</f>
        <v>0</v>
      </c>
      <c r="J280" s="6">
        <f ca="1">IF(G280=0,0,IF(AND('2013-2014'!E279=1,'2013-2014'!G279=0),'Salary and Rating'!G280,1*(I280&amp;G280)))</f>
        <v>0</v>
      </c>
      <c r="K280" s="6">
        <f>VLOOKUP(H280,'Category Tables'!$A$4:$B$88,2,FALSE)</f>
        <v>0</v>
      </c>
      <c r="L280" s="6">
        <f ca="1">VLOOKUP(I280,'Category Tables'!$A$4:$B$88,2,FALSE)</f>
        <v>0</v>
      </c>
      <c r="M280" s="6">
        <f ca="1">VLOOKUP(J280,'Category Tables'!$A$4:$B$88,2,FALSE)</f>
        <v>0</v>
      </c>
    </row>
    <row r="281" spans="1:13" x14ac:dyDescent="0.25">
      <c r="A281" s="6">
        <v>0</v>
      </c>
      <c r="B281" s="6">
        <v>0</v>
      </c>
      <c r="C281" s="14">
        <v>0</v>
      </c>
      <c r="D281" s="6">
        <v>0</v>
      </c>
      <c r="E281" s="6">
        <v>0</v>
      </c>
      <c r="F281" s="6">
        <f ca="1">IF(AND('2012-2013'!E280=1,'2012-2013'!G280=0),VLOOKUP(RAND(),'Rating Probabilities'!$B$26:$C$29,2,TRUE),IF(E281=1,VLOOKUP(RAND(),'Rating Probabilities'!$B$5:$C$8,2,TRUE),IF(E281=2,VLOOKUP(RAND(),'Rating Probabilities'!$B$12:$C$15,2,TRUE),IF(E281=3,VLOOKUP(RAND(),'Rating Probabilities'!$B$19:$C$22,2,TRUE),IF(E281=4,VLOOKUP(RAND(),'Rating Probabilities'!$B$26:$C$29,2,TRUE),0)))))</f>
        <v>0</v>
      </c>
      <c r="G281" s="6">
        <f ca="1">IF(AND('2013-2014'!E280=1,'2013-2014'!G280=0),VLOOKUP(RAND(),'Rating Probabilities'!$B$26:$C$29,2,TRUE),IF(E281=1,VLOOKUP(RAND(),'Rating Probabilities'!$B$5:$C$8,2,TRUE),IF(E281=2,VLOOKUP(RAND(),'Rating Probabilities'!$B$12:$C$15,2,TRUE),IF(E281=3,VLOOKUP(RAND(),'Rating Probabilities'!$B$19:$C$22,2,TRUE),IF(E281=4,VLOOKUP(RAND(),'Rating Probabilities'!$B$26:$C$29,2,TRUE),0)))))</f>
        <v>0</v>
      </c>
      <c r="H281" s="6">
        <f t="shared" ref="H281:H304" si="6">E281</f>
        <v>0</v>
      </c>
      <c r="I281" s="6">
        <f ca="1">IF(F281=0,0,IF(AND('2012-2013'!E280=1,'2012-2013'!G280=0),'Salary and Rating'!F281,1*(E281&amp;F281)))</f>
        <v>0</v>
      </c>
      <c r="J281" s="6">
        <f ca="1">IF(G281=0,0,IF(AND('2013-2014'!E280=1,'2013-2014'!G280=0),'Salary and Rating'!G281,1*(I281&amp;G281)))</f>
        <v>0</v>
      </c>
      <c r="K281" s="6">
        <f>VLOOKUP(H281,'Category Tables'!$A$4:$B$88,2,FALSE)</f>
        <v>0</v>
      </c>
      <c r="L281" s="6">
        <f ca="1">VLOOKUP(I281,'Category Tables'!$A$4:$B$88,2,FALSE)</f>
        <v>0</v>
      </c>
      <c r="M281" s="6">
        <f ca="1">VLOOKUP(J281,'Category Tables'!$A$4:$B$88,2,FALSE)</f>
        <v>0</v>
      </c>
    </row>
    <row r="282" spans="1:13" x14ac:dyDescent="0.25">
      <c r="A282" s="6">
        <v>0</v>
      </c>
      <c r="B282" s="6">
        <v>0</v>
      </c>
      <c r="C282" s="14">
        <v>0</v>
      </c>
      <c r="D282" s="6">
        <v>0</v>
      </c>
      <c r="E282" s="6">
        <v>0</v>
      </c>
      <c r="F282" s="6">
        <f ca="1">IF(AND('2012-2013'!E281=1,'2012-2013'!G281=0),VLOOKUP(RAND(),'Rating Probabilities'!$B$26:$C$29,2,TRUE),IF(E282=1,VLOOKUP(RAND(),'Rating Probabilities'!$B$5:$C$8,2,TRUE),IF(E282=2,VLOOKUP(RAND(),'Rating Probabilities'!$B$12:$C$15,2,TRUE),IF(E282=3,VLOOKUP(RAND(),'Rating Probabilities'!$B$19:$C$22,2,TRUE),IF(E282=4,VLOOKUP(RAND(),'Rating Probabilities'!$B$26:$C$29,2,TRUE),0)))))</f>
        <v>0</v>
      </c>
      <c r="G282" s="6">
        <f ca="1">IF(AND('2013-2014'!E281=1,'2013-2014'!G281=0),VLOOKUP(RAND(),'Rating Probabilities'!$B$26:$C$29,2,TRUE),IF(E282=1,VLOOKUP(RAND(),'Rating Probabilities'!$B$5:$C$8,2,TRUE),IF(E282=2,VLOOKUP(RAND(),'Rating Probabilities'!$B$12:$C$15,2,TRUE),IF(E282=3,VLOOKUP(RAND(),'Rating Probabilities'!$B$19:$C$22,2,TRUE),IF(E282=4,VLOOKUP(RAND(),'Rating Probabilities'!$B$26:$C$29,2,TRUE),0)))))</f>
        <v>0</v>
      </c>
      <c r="H282" s="6">
        <f t="shared" si="6"/>
        <v>0</v>
      </c>
      <c r="I282" s="6">
        <f ca="1">IF(F282=0,0,IF(AND('2012-2013'!E281=1,'2012-2013'!G281=0),'Salary and Rating'!F282,1*(E282&amp;F282)))</f>
        <v>0</v>
      </c>
      <c r="J282" s="6">
        <f ca="1">IF(G282=0,0,IF(AND('2013-2014'!E281=1,'2013-2014'!G281=0),'Salary and Rating'!G282,1*(I282&amp;G282)))</f>
        <v>0</v>
      </c>
      <c r="K282" s="6">
        <f>VLOOKUP(H282,'Category Tables'!$A$4:$B$88,2,FALSE)</f>
        <v>0</v>
      </c>
      <c r="L282" s="6">
        <f ca="1">VLOOKUP(I282,'Category Tables'!$A$4:$B$88,2,FALSE)</f>
        <v>0</v>
      </c>
      <c r="M282" s="6">
        <f ca="1">VLOOKUP(J282,'Category Tables'!$A$4:$B$88,2,FALSE)</f>
        <v>0</v>
      </c>
    </row>
    <row r="283" spans="1:13" x14ac:dyDescent="0.25">
      <c r="A283" s="6">
        <v>0</v>
      </c>
      <c r="B283" s="6">
        <v>0</v>
      </c>
      <c r="C283" s="14">
        <v>0</v>
      </c>
      <c r="D283" s="6">
        <v>0</v>
      </c>
      <c r="E283" s="6">
        <v>0</v>
      </c>
      <c r="F283" s="6">
        <f ca="1">IF(AND('2012-2013'!E282=1,'2012-2013'!G282=0),VLOOKUP(RAND(),'Rating Probabilities'!$B$26:$C$29,2,TRUE),IF(E283=1,VLOOKUP(RAND(),'Rating Probabilities'!$B$5:$C$8,2,TRUE),IF(E283=2,VLOOKUP(RAND(),'Rating Probabilities'!$B$12:$C$15,2,TRUE),IF(E283=3,VLOOKUP(RAND(),'Rating Probabilities'!$B$19:$C$22,2,TRUE),IF(E283=4,VLOOKUP(RAND(),'Rating Probabilities'!$B$26:$C$29,2,TRUE),0)))))</f>
        <v>0</v>
      </c>
      <c r="G283" s="6">
        <f ca="1">IF(AND('2013-2014'!E282=1,'2013-2014'!G282=0),VLOOKUP(RAND(),'Rating Probabilities'!$B$26:$C$29,2,TRUE),IF(E283=1,VLOOKUP(RAND(),'Rating Probabilities'!$B$5:$C$8,2,TRUE),IF(E283=2,VLOOKUP(RAND(),'Rating Probabilities'!$B$12:$C$15,2,TRUE),IF(E283=3,VLOOKUP(RAND(),'Rating Probabilities'!$B$19:$C$22,2,TRUE),IF(E283=4,VLOOKUP(RAND(),'Rating Probabilities'!$B$26:$C$29,2,TRUE),0)))))</f>
        <v>0</v>
      </c>
      <c r="H283" s="6">
        <f t="shared" si="6"/>
        <v>0</v>
      </c>
      <c r="I283" s="6">
        <f ca="1">IF(F283=0,0,IF(AND('2012-2013'!E282=1,'2012-2013'!G282=0),'Salary and Rating'!F283,1*(E283&amp;F283)))</f>
        <v>0</v>
      </c>
      <c r="J283" s="6">
        <f ca="1">IF(G283=0,0,IF(AND('2013-2014'!E282=1,'2013-2014'!G282=0),'Salary and Rating'!G283,1*(I283&amp;G283)))</f>
        <v>0</v>
      </c>
      <c r="K283" s="6">
        <f>VLOOKUP(H283,'Category Tables'!$A$4:$B$88,2,FALSE)</f>
        <v>0</v>
      </c>
      <c r="L283" s="6">
        <f ca="1">VLOOKUP(I283,'Category Tables'!$A$4:$B$88,2,FALSE)</f>
        <v>0</v>
      </c>
      <c r="M283" s="6">
        <f ca="1">VLOOKUP(J283,'Category Tables'!$A$4:$B$88,2,FALSE)</f>
        <v>0</v>
      </c>
    </row>
    <row r="284" spans="1:13" x14ac:dyDescent="0.25">
      <c r="A284" s="6">
        <v>0</v>
      </c>
      <c r="B284" s="6">
        <v>0</v>
      </c>
      <c r="C284" s="14">
        <v>0</v>
      </c>
      <c r="D284" s="6">
        <v>0</v>
      </c>
      <c r="E284" s="6">
        <v>0</v>
      </c>
      <c r="F284" s="6">
        <f ca="1">IF(AND('2012-2013'!E283=1,'2012-2013'!G283=0),VLOOKUP(RAND(),'Rating Probabilities'!$B$26:$C$29,2,TRUE),IF(E284=1,VLOOKUP(RAND(),'Rating Probabilities'!$B$5:$C$8,2,TRUE),IF(E284=2,VLOOKUP(RAND(),'Rating Probabilities'!$B$12:$C$15,2,TRUE),IF(E284=3,VLOOKUP(RAND(),'Rating Probabilities'!$B$19:$C$22,2,TRUE),IF(E284=4,VLOOKUP(RAND(),'Rating Probabilities'!$B$26:$C$29,2,TRUE),0)))))</f>
        <v>0</v>
      </c>
      <c r="G284" s="6">
        <f ca="1">IF(AND('2013-2014'!E283=1,'2013-2014'!G283=0),VLOOKUP(RAND(),'Rating Probabilities'!$B$26:$C$29,2,TRUE),IF(E284=1,VLOOKUP(RAND(),'Rating Probabilities'!$B$5:$C$8,2,TRUE),IF(E284=2,VLOOKUP(RAND(),'Rating Probabilities'!$B$12:$C$15,2,TRUE),IF(E284=3,VLOOKUP(RAND(),'Rating Probabilities'!$B$19:$C$22,2,TRUE),IF(E284=4,VLOOKUP(RAND(),'Rating Probabilities'!$B$26:$C$29,2,TRUE),0)))))</f>
        <v>0</v>
      </c>
      <c r="H284" s="6">
        <f t="shared" si="6"/>
        <v>0</v>
      </c>
      <c r="I284" s="6">
        <f ca="1">IF(F284=0,0,IF(AND('2012-2013'!E283=1,'2012-2013'!G283=0),'Salary and Rating'!F284,1*(E284&amp;F284)))</f>
        <v>0</v>
      </c>
      <c r="J284" s="6">
        <f ca="1">IF(G284=0,0,IF(AND('2013-2014'!E283=1,'2013-2014'!G283=0),'Salary and Rating'!G284,1*(I284&amp;G284)))</f>
        <v>0</v>
      </c>
      <c r="K284" s="6">
        <f>VLOOKUP(H284,'Category Tables'!$A$4:$B$88,2,FALSE)</f>
        <v>0</v>
      </c>
      <c r="L284" s="6">
        <f ca="1">VLOOKUP(I284,'Category Tables'!$A$4:$B$88,2,FALSE)</f>
        <v>0</v>
      </c>
      <c r="M284" s="6">
        <f ca="1">VLOOKUP(J284,'Category Tables'!$A$4:$B$88,2,FALSE)</f>
        <v>0</v>
      </c>
    </row>
    <row r="285" spans="1:13" x14ac:dyDescent="0.25">
      <c r="A285" s="6">
        <v>0</v>
      </c>
      <c r="B285" s="6">
        <v>0</v>
      </c>
      <c r="C285" s="14">
        <v>0</v>
      </c>
      <c r="D285" s="6">
        <v>0</v>
      </c>
      <c r="E285" s="6">
        <v>0</v>
      </c>
      <c r="F285" s="6">
        <f ca="1">IF(AND('2012-2013'!E284=1,'2012-2013'!G284=0),VLOOKUP(RAND(),'Rating Probabilities'!$B$26:$C$29,2,TRUE),IF(E285=1,VLOOKUP(RAND(),'Rating Probabilities'!$B$5:$C$8,2,TRUE),IF(E285=2,VLOOKUP(RAND(),'Rating Probabilities'!$B$12:$C$15,2,TRUE),IF(E285=3,VLOOKUP(RAND(),'Rating Probabilities'!$B$19:$C$22,2,TRUE),IF(E285=4,VLOOKUP(RAND(),'Rating Probabilities'!$B$26:$C$29,2,TRUE),0)))))</f>
        <v>0</v>
      </c>
      <c r="G285" s="6">
        <f ca="1">IF(AND('2013-2014'!E284=1,'2013-2014'!G284=0),VLOOKUP(RAND(),'Rating Probabilities'!$B$26:$C$29,2,TRUE),IF(E285=1,VLOOKUP(RAND(),'Rating Probabilities'!$B$5:$C$8,2,TRUE),IF(E285=2,VLOOKUP(RAND(),'Rating Probabilities'!$B$12:$C$15,2,TRUE),IF(E285=3,VLOOKUP(RAND(),'Rating Probabilities'!$B$19:$C$22,2,TRUE),IF(E285=4,VLOOKUP(RAND(),'Rating Probabilities'!$B$26:$C$29,2,TRUE),0)))))</f>
        <v>0</v>
      </c>
      <c r="H285" s="6">
        <f t="shared" si="6"/>
        <v>0</v>
      </c>
      <c r="I285" s="6">
        <f ca="1">IF(F285=0,0,IF(AND('2012-2013'!E284=1,'2012-2013'!G284=0),'Salary and Rating'!F285,1*(E285&amp;F285)))</f>
        <v>0</v>
      </c>
      <c r="J285" s="6">
        <f ca="1">IF(G285=0,0,IF(AND('2013-2014'!E284=1,'2013-2014'!G284=0),'Salary and Rating'!G285,1*(I285&amp;G285)))</f>
        <v>0</v>
      </c>
      <c r="K285" s="6">
        <f>VLOOKUP(H285,'Category Tables'!$A$4:$B$88,2,FALSE)</f>
        <v>0</v>
      </c>
      <c r="L285" s="6">
        <f ca="1">VLOOKUP(I285,'Category Tables'!$A$4:$B$88,2,FALSE)</f>
        <v>0</v>
      </c>
      <c r="M285" s="6">
        <f ca="1">VLOOKUP(J285,'Category Tables'!$A$4:$B$88,2,FALSE)</f>
        <v>0</v>
      </c>
    </row>
    <row r="286" spans="1:13" x14ac:dyDescent="0.25">
      <c r="A286" s="6">
        <v>0</v>
      </c>
      <c r="B286" s="6">
        <v>0</v>
      </c>
      <c r="C286" s="14">
        <v>0</v>
      </c>
      <c r="D286" s="6">
        <v>0</v>
      </c>
      <c r="E286" s="6">
        <v>0</v>
      </c>
      <c r="F286" s="6">
        <f ca="1">IF(AND('2012-2013'!E285=1,'2012-2013'!G285=0),VLOOKUP(RAND(),'Rating Probabilities'!$B$26:$C$29,2,TRUE),IF(E286=1,VLOOKUP(RAND(),'Rating Probabilities'!$B$5:$C$8,2,TRUE),IF(E286=2,VLOOKUP(RAND(),'Rating Probabilities'!$B$12:$C$15,2,TRUE),IF(E286=3,VLOOKUP(RAND(),'Rating Probabilities'!$B$19:$C$22,2,TRUE),IF(E286=4,VLOOKUP(RAND(),'Rating Probabilities'!$B$26:$C$29,2,TRUE),0)))))</f>
        <v>0</v>
      </c>
      <c r="G286" s="6">
        <f ca="1">IF(AND('2013-2014'!E285=1,'2013-2014'!G285=0),VLOOKUP(RAND(),'Rating Probabilities'!$B$26:$C$29,2,TRUE),IF(E286=1,VLOOKUP(RAND(),'Rating Probabilities'!$B$5:$C$8,2,TRUE),IF(E286=2,VLOOKUP(RAND(),'Rating Probabilities'!$B$12:$C$15,2,TRUE),IF(E286=3,VLOOKUP(RAND(),'Rating Probabilities'!$B$19:$C$22,2,TRUE),IF(E286=4,VLOOKUP(RAND(),'Rating Probabilities'!$B$26:$C$29,2,TRUE),0)))))</f>
        <v>0</v>
      </c>
      <c r="H286" s="6">
        <f t="shared" si="6"/>
        <v>0</v>
      </c>
      <c r="I286" s="6">
        <f ca="1">IF(F286=0,0,IF(AND('2012-2013'!E285=1,'2012-2013'!G285=0),'Salary and Rating'!F286,1*(E286&amp;F286)))</f>
        <v>0</v>
      </c>
      <c r="J286" s="6">
        <f ca="1">IF(G286=0,0,IF(AND('2013-2014'!E285=1,'2013-2014'!G285=0),'Salary and Rating'!G286,1*(I286&amp;G286)))</f>
        <v>0</v>
      </c>
      <c r="K286" s="6">
        <f>VLOOKUP(H286,'Category Tables'!$A$4:$B$88,2,FALSE)</f>
        <v>0</v>
      </c>
      <c r="L286" s="6">
        <f ca="1">VLOOKUP(I286,'Category Tables'!$A$4:$B$88,2,FALSE)</f>
        <v>0</v>
      </c>
      <c r="M286" s="6">
        <f ca="1">VLOOKUP(J286,'Category Tables'!$A$4:$B$88,2,FALSE)</f>
        <v>0</v>
      </c>
    </row>
    <row r="287" spans="1:13" x14ac:dyDescent="0.25">
      <c r="A287" s="6">
        <v>0</v>
      </c>
      <c r="B287" s="6">
        <v>0</v>
      </c>
      <c r="C287" s="14">
        <v>0</v>
      </c>
      <c r="D287" s="6">
        <v>0</v>
      </c>
      <c r="E287" s="6">
        <v>0</v>
      </c>
      <c r="F287" s="6">
        <f ca="1">IF(AND('2012-2013'!E286=1,'2012-2013'!G286=0),VLOOKUP(RAND(),'Rating Probabilities'!$B$26:$C$29,2,TRUE),IF(E287=1,VLOOKUP(RAND(),'Rating Probabilities'!$B$5:$C$8,2,TRUE),IF(E287=2,VLOOKUP(RAND(),'Rating Probabilities'!$B$12:$C$15,2,TRUE),IF(E287=3,VLOOKUP(RAND(),'Rating Probabilities'!$B$19:$C$22,2,TRUE),IF(E287=4,VLOOKUP(RAND(),'Rating Probabilities'!$B$26:$C$29,2,TRUE),0)))))</f>
        <v>0</v>
      </c>
      <c r="G287" s="6">
        <f ca="1">IF(AND('2013-2014'!E286=1,'2013-2014'!G286=0),VLOOKUP(RAND(),'Rating Probabilities'!$B$26:$C$29,2,TRUE),IF(E287=1,VLOOKUP(RAND(),'Rating Probabilities'!$B$5:$C$8,2,TRUE),IF(E287=2,VLOOKUP(RAND(),'Rating Probabilities'!$B$12:$C$15,2,TRUE),IF(E287=3,VLOOKUP(RAND(),'Rating Probabilities'!$B$19:$C$22,2,TRUE),IF(E287=4,VLOOKUP(RAND(),'Rating Probabilities'!$B$26:$C$29,2,TRUE),0)))))</f>
        <v>0</v>
      </c>
      <c r="H287" s="6">
        <f t="shared" si="6"/>
        <v>0</v>
      </c>
      <c r="I287" s="6">
        <f ca="1">IF(F287=0,0,IF(AND('2012-2013'!E286=1,'2012-2013'!G286=0),'Salary and Rating'!F287,1*(E287&amp;F287)))</f>
        <v>0</v>
      </c>
      <c r="J287" s="6">
        <f ca="1">IF(G287=0,0,IF(AND('2013-2014'!E286=1,'2013-2014'!G286=0),'Salary and Rating'!G287,1*(I287&amp;G287)))</f>
        <v>0</v>
      </c>
      <c r="K287" s="6">
        <f>VLOOKUP(H287,'Category Tables'!$A$4:$B$88,2,FALSE)</f>
        <v>0</v>
      </c>
      <c r="L287" s="6">
        <f ca="1">VLOOKUP(I287,'Category Tables'!$A$4:$B$88,2,FALSE)</f>
        <v>0</v>
      </c>
      <c r="M287" s="6">
        <f ca="1">VLOOKUP(J287,'Category Tables'!$A$4:$B$88,2,FALSE)</f>
        <v>0</v>
      </c>
    </row>
    <row r="288" spans="1:13" x14ac:dyDescent="0.25">
      <c r="A288" s="6">
        <v>0</v>
      </c>
      <c r="B288" s="6">
        <v>0</v>
      </c>
      <c r="C288" s="14">
        <v>0</v>
      </c>
      <c r="D288" s="6">
        <v>0</v>
      </c>
      <c r="E288" s="6">
        <v>0</v>
      </c>
      <c r="F288" s="6">
        <f ca="1">IF(AND('2012-2013'!E287=1,'2012-2013'!G287=0),VLOOKUP(RAND(),'Rating Probabilities'!$B$26:$C$29,2,TRUE),IF(E288=1,VLOOKUP(RAND(),'Rating Probabilities'!$B$5:$C$8,2,TRUE),IF(E288=2,VLOOKUP(RAND(),'Rating Probabilities'!$B$12:$C$15,2,TRUE),IF(E288=3,VLOOKUP(RAND(),'Rating Probabilities'!$B$19:$C$22,2,TRUE),IF(E288=4,VLOOKUP(RAND(),'Rating Probabilities'!$B$26:$C$29,2,TRUE),0)))))</f>
        <v>0</v>
      </c>
      <c r="G288" s="6">
        <f ca="1">IF(AND('2013-2014'!E287=1,'2013-2014'!G287=0),VLOOKUP(RAND(),'Rating Probabilities'!$B$26:$C$29,2,TRUE),IF(E288=1,VLOOKUP(RAND(),'Rating Probabilities'!$B$5:$C$8,2,TRUE),IF(E288=2,VLOOKUP(RAND(),'Rating Probabilities'!$B$12:$C$15,2,TRUE),IF(E288=3,VLOOKUP(RAND(),'Rating Probabilities'!$B$19:$C$22,2,TRUE),IF(E288=4,VLOOKUP(RAND(),'Rating Probabilities'!$B$26:$C$29,2,TRUE),0)))))</f>
        <v>0</v>
      </c>
      <c r="H288" s="6">
        <f t="shared" si="6"/>
        <v>0</v>
      </c>
      <c r="I288" s="6">
        <f ca="1">IF(F288=0,0,IF(AND('2012-2013'!E287=1,'2012-2013'!G287=0),'Salary and Rating'!F288,1*(E288&amp;F288)))</f>
        <v>0</v>
      </c>
      <c r="J288" s="6">
        <f ca="1">IF(G288=0,0,IF(AND('2013-2014'!E287=1,'2013-2014'!G287=0),'Salary and Rating'!G288,1*(I288&amp;G288)))</f>
        <v>0</v>
      </c>
      <c r="K288" s="6">
        <f>VLOOKUP(H288,'Category Tables'!$A$4:$B$88,2,FALSE)</f>
        <v>0</v>
      </c>
      <c r="L288" s="6">
        <f ca="1">VLOOKUP(I288,'Category Tables'!$A$4:$B$88,2,FALSE)</f>
        <v>0</v>
      </c>
      <c r="M288" s="6">
        <f ca="1">VLOOKUP(J288,'Category Tables'!$A$4:$B$88,2,FALSE)</f>
        <v>0</v>
      </c>
    </row>
    <row r="289" spans="1:13" x14ac:dyDescent="0.25">
      <c r="A289" s="6">
        <v>0</v>
      </c>
      <c r="B289" s="6">
        <v>0</v>
      </c>
      <c r="C289" s="14">
        <v>0</v>
      </c>
      <c r="D289" s="6">
        <v>0</v>
      </c>
      <c r="E289" s="6">
        <v>0</v>
      </c>
      <c r="F289" s="6">
        <f ca="1">IF(AND('2012-2013'!E288=1,'2012-2013'!G288=0),VLOOKUP(RAND(),'Rating Probabilities'!$B$26:$C$29,2,TRUE),IF(E289=1,VLOOKUP(RAND(),'Rating Probabilities'!$B$5:$C$8,2,TRUE),IF(E289=2,VLOOKUP(RAND(),'Rating Probabilities'!$B$12:$C$15,2,TRUE),IF(E289=3,VLOOKUP(RAND(),'Rating Probabilities'!$B$19:$C$22,2,TRUE),IF(E289=4,VLOOKUP(RAND(),'Rating Probabilities'!$B$26:$C$29,2,TRUE),0)))))</f>
        <v>0</v>
      </c>
      <c r="G289" s="6">
        <f ca="1">IF(AND('2013-2014'!E288=1,'2013-2014'!G288=0),VLOOKUP(RAND(),'Rating Probabilities'!$B$26:$C$29,2,TRUE),IF(E289=1,VLOOKUP(RAND(),'Rating Probabilities'!$B$5:$C$8,2,TRUE),IF(E289=2,VLOOKUP(RAND(),'Rating Probabilities'!$B$12:$C$15,2,TRUE),IF(E289=3,VLOOKUP(RAND(),'Rating Probabilities'!$B$19:$C$22,2,TRUE),IF(E289=4,VLOOKUP(RAND(),'Rating Probabilities'!$B$26:$C$29,2,TRUE),0)))))</f>
        <v>0</v>
      </c>
      <c r="H289" s="6">
        <f t="shared" si="6"/>
        <v>0</v>
      </c>
      <c r="I289" s="6">
        <f ca="1">IF(F289=0,0,IF(AND('2012-2013'!E288=1,'2012-2013'!G288=0),'Salary and Rating'!F289,1*(E289&amp;F289)))</f>
        <v>0</v>
      </c>
      <c r="J289" s="6">
        <f ca="1">IF(G289=0,0,IF(AND('2013-2014'!E288=1,'2013-2014'!G288=0),'Salary and Rating'!G289,1*(I289&amp;G289)))</f>
        <v>0</v>
      </c>
      <c r="K289" s="6">
        <f>VLOOKUP(H289,'Category Tables'!$A$4:$B$88,2,FALSE)</f>
        <v>0</v>
      </c>
      <c r="L289" s="6">
        <f ca="1">VLOOKUP(I289,'Category Tables'!$A$4:$B$88,2,FALSE)</f>
        <v>0</v>
      </c>
      <c r="M289" s="6">
        <f ca="1">VLOOKUP(J289,'Category Tables'!$A$4:$B$88,2,FALSE)</f>
        <v>0</v>
      </c>
    </row>
    <row r="290" spans="1:13" x14ac:dyDescent="0.25">
      <c r="A290" s="6">
        <v>0</v>
      </c>
      <c r="B290" s="6">
        <v>0</v>
      </c>
      <c r="C290" s="14">
        <v>0</v>
      </c>
      <c r="D290" s="6">
        <v>0</v>
      </c>
      <c r="E290" s="6">
        <v>0</v>
      </c>
      <c r="F290" s="6">
        <f ca="1">IF(AND('2012-2013'!E289=1,'2012-2013'!G289=0),VLOOKUP(RAND(),'Rating Probabilities'!$B$26:$C$29,2,TRUE),IF(E290=1,VLOOKUP(RAND(),'Rating Probabilities'!$B$5:$C$8,2,TRUE),IF(E290=2,VLOOKUP(RAND(),'Rating Probabilities'!$B$12:$C$15,2,TRUE),IF(E290=3,VLOOKUP(RAND(),'Rating Probabilities'!$B$19:$C$22,2,TRUE),IF(E290=4,VLOOKUP(RAND(),'Rating Probabilities'!$B$26:$C$29,2,TRUE),0)))))</f>
        <v>0</v>
      </c>
      <c r="G290" s="6">
        <f ca="1">IF(AND('2013-2014'!E289=1,'2013-2014'!G289=0),VLOOKUP(RAND(),'Rating Probabilities'!$B$26:$C$29,2,TRUE),IF(E290=1,VLOOKUP(RAND(),'Rating Probabilities'!$B$5:$C$8,2,TRUE),IF(E290=2,VLOOKUP(RAND(),'Rating Probabilities'!$B$12:$C$15,2,TRUE),IF(E290=3,VLOOKUP(RAND(),'Rating Probabilities'!$B$19:$C$22,2,TRUE),IF(E290=4,VLOOKUP(RAND(),'Rating Probabilities'!$B$26:$C$29,2,TRUE),0)))))</f>
        <v>0</v>
      </c>
      <c r="H290" s="6">
        <f t="shared" si="6"/>
        <v>0</v>
      </c>
      <c r="I290" s="6">
        <f ca="1">IF(F290=0,0,IF(AND('2012-2013'!E289=1,'2012-2013'!G289=0),'Salary and Rating'!F290,1*(E290&amp;F290)))</f>
        <v>0</v>
      </c>
      <c r="J290" s="6">
        <f ca="1">IF(G290=0,0,IF(AND('2013-2014'!E289=1,'2013-2014'!G289=0),'Salary and Rating'!G290,1*(I290&amp;G290)))</f>
        <v>0</v>
      </c>
      <c r="K290" s="6">
        <f>VLOOKUP(H290,'Category Tables'!$A$4:$B$88,2,FALSE)</f>
        <v>0</v>
      </c>
      <c r="L290" s="6">
        <f ca="1">VLOOKUP(I290,'Category Tables'!$A$4:$B$88,2,FALSE)</f>
        <v>0</v>
      </c>
      <c r="M290" s="6">
        <f ca="1">VLOOKUP(J290,'Category Tables'!$A$4:$B$88,2,FALSE)</f>
        <v>0</v>
      </c>
    </row>
    <row r="291" spans="1:13" x14ac:dyDescent="0.25">
      <c r="A291" s="6">
        <v>0</v>
      </c>
      <c r="B291" s="6">
        <v>0</v>
      </c>
      <c r="C291" s="14">
        <v>0</v>
      </c>
      <c r="D291" s="6">
        <v>0</v>
      </c>
      <c r="E291" s="6">
        <v>0</v>
      </c>
      <c r="F291" s="6">
        <f ca="1">IF(AND('2012-2013'!E290=1,'2012-2013'!G290=0),VLOOKUP(RAND(),'Rating Probabilities'!$B$26:$C$29,2,TRUE),IF(E291=1,VLOOKUP(RAND(),'Rating Probabilities'!$B$5:$C$8,2,TRUE),IF(E291=2,VLOOKUP(RAND(),'Rating Probabilities'!$B$12:$C$15,2,TRUE),IF(E291=3,VLOOKUP(RAND(),'Rating Probabilities'!$B$19:$C$22,2,TRUE),IF(E291=4,VLOOKUP(RAND(),'Rating Probabilities'!$B$26:$C$29,2,TRUE),0)))))</f>
        <v>0</v>
      </c>
      <c r="G291" s="6">
        <f ca="1">IF(AND('2013-2014'!E290=1,'2013-2014'!G290=0),VLOOKUP(RAND(),'Rating Probabilities'!$B$26:$C$29,2,TRUE),IF(E291=1,VLOOKUP(RAND(),'Rating Probabilities'!$B$5:$C$8,2,TRUE),IF(E291=2,VLOOKUP(RAND(),'Rating Probabilities'!$B$12:$C$15,2,TRUE),IF(E291=3,VLOOKUP(RAND(),'Rating Probabilities'!$B$19:$C$22,2,TRUE),IF(E291=4,VLOOKUP(RAND(),'Rating Probabilities'!$B$26:$C$29,2,TRUE),0)))))</f>
        <v>0</v>
      </c>
      <c r="H291" s="6">
        <f t="shared" si="6"/>
        <v>0</v>
      </c>
      <c r="I291" s="6">
        <f ca="1">IF(F291=0,0,IF(AND('2012-2013'!E290=1,'2012-2013'!G290=0),'Salary and Rating'!F291,1*(E291&amp;F291)))</f>
        <v>0</v>
      </c>
      <c r="J291" s="6">
        <f ca="1">IF(G291=0,0,IF(AND('2013-2014'!E290=1,'2013-2014'!G290=0),'Salary and Rating'!G291,1*(I291&amp;G291)))</f>
        <v>0</v>
      </c>
      <c r="K291" s="6">
        <f>VLOOKUP(H291,'Category Tables'!$A$4:$B$88,2,FALSE)</f>
        <v>0</v>
      </c>
      <c r="L291" s="6">
        <f ca="1">VLOOKUP(I291,'Category Tables'!$A$4:$B$88,2,FALSE)</f>
        <v>0</v>
      </c>
      <c r="M291" s="6">
        <f ca="1">VLOOKUP(J291,'Category Tables'!$A$4:$B$88,2,FALSE)</f>
        <v>0</v>
      </c>
    </row>
    <row r="292" spans="1:13" x14ac:dyDescent="0.25">
      <c r="A292" s="6">
        <v>0</v>
      </c>
      <c r="B292" s="6">
        <v>0</v>
      </c>
      <c r="C292" s="14">
        <v>0</v>
      </c>
      <c r="D292" s="6">
        <v>0</v>
      </c>
      <c r="E292" s="6">
        <v>0</v>
      </c>
      <c r="F292" s="6">
        <f ca="1">IF(AND('2012-2013'!E291=1,'2012-2013'!G291=0),VLOOKUP(RAND(),'Rating Probabilities'!$B$26:$C$29,2,TRUE),IF(E292=1,VLOOKUP(RAND(),'Rating Probabilities'!$B$5:$C$8,2,TRUE),IF(E292=2,VLOOKUP(RAND(),'Rating Probabilities'!$B$12:$C$15,2,TRUE),IF(E292=3,VLOOKUP(RAND(),'Rating Probabilities'!$B$19:$C$22,2,TRUE),IF(E292=4,VLOOKUP(RAND(),'Rating Probabilities'!$B$26:$C$29,2,TRUE),0)))))</f>
        <v>0</v>
      </c>
      <c r="G292" s="6">
        <f ca="1">IF(AND('2013-2014'!E291=1,'2013-2014'!G291=0),VLOOKUP(RAND(),'Rating Probabilities'!$B$26:$C$29,2,TRUE),IF(E292=1,VLOOKUP(RAND(),'Rating Probabilities'!$B$5:$C$8,2,TRUE),IF(E292=2,VLOOKUP(RAND(),'Rating Probabilities'!$B$12:$C$15,2,TRUE),IF(E292=3,VLOOKUP(RAND(),'Rating Probabilities'!$B$19:$C$22,2,TRUE),IF(E292=4,VLOOKUP(RAND(),'Rating Probabilities'!$B$26:$C$29,2,TRUE),0)))))</f>
        <v>0</v>
      </c>
      <c r="H292" s="6">
        <f t="shared" si="6"/>
        <v>0</v>
      </c>
      <c r="I292" s="6">
        <f ca="1">IF(F292=0,0,IF(AND('2012-2013'!E291=1,'2012-2013'!G291=0),'Salary and Rating'!F292,1*(E292&amp;F292)))</f>
        <v>0</v>
      </c>
      <c r="J292" s="6">
        <f ca="1">IF(G292=0,0,IF(AND('2013-2014'!E291=1,'2013-2014'!G291=0),'Salary and Rating'!G292,1*(I292&amp;G292)))</f>
        <v>0</v>
      </c>
      <c r="K292" s="6">
        <f>VLOOKUP(H292,'Category Tables'!$A$4:$B$88,2,FALSE)</f>
        <v>0</v>
      </c>
      <c r="L292" s="6">
        <f ca="1">VLOOKUP(I292,'Category Tables'!$A$4:$B$88,2,FALSE)</f>
        <v>0</v>
      </c>
      <c r="M292" s="6">
        <f ca="1">VLOOKUP(J292,'Category Tables'!$A$4:$B$88,2,FALSE)</f>
        <v>0</v>
      </c>
    </row>
    <row r="293" spans="1:13" x14ac:dyDescent="0.25">
      <c r="A293" s="6">
        <v>0</v>
      </c>
      <c r="B293" s="6">
        <v>0</v>
      </c>
      <c r="C293" s="14">
        <v>0</v>
      </c>
      <c r="D293" s="6">
        <v>0</v>
      </c>
      <c r="E293" s="6">
        <v>0</v>
      </c>
      <c r="F293" s="6">
        <f ca="1">IF(AND('2012-2013'!E292=1,'2012-2013'!G292=0),VLOOKUP(RAND(),'Rating Probabilities'!$B$26:$C$29,2,TRUE),IF(E293=1,VLOOKUP(RAND(),'Rating Probabilities'!$B$5:$C$8,2,TRUE),IF(E293=2,VLOOKUP(RAND(),'Rating Probabilities'!$B$12:$C$15,2,TRUE),IF(E293=3,VLOOKUP(RAND(),'Rating Probabilities'!$B$19:$C$22,2,TRUE),IF(E293=4,VLOOKUP(RAND(),'Rating Probabilities'!$B$26:$C$29,2,TRUE),0)))))</f>
        <v>0</v>
      </c>
      <c r="G293" s="6">
        <f ca="1">IF(AND('2013-2014'!E292=1,'2013-2014'!G292=0),VLOOKUP(RAND(),'Rating Probabilities'!$B$26:$C$29,2,TRUE),IF(E293=1,VLOOKUP(RAND(),'Rating Probabilities'!$B$5:$C$8,2,TRUE),IF(E293=2,VLOOKUP(RAND(),'Rating Probabilities'!$B$12:$C$15,2,TRUE),IF(E293=3,VLOOKUP(RAND(),'Rating Probabilities'!$B$19:$C$22,2,TRUE),IF(E293=4,VLOOKUP(RAND(),'Rating Probabilities'!$B$26:$C$29,2,TRUE),0)))))</f>
        <v>0</v>
      </c>
      <c r="H293" s="6">
        <f t="shared" si="6"/>
        <v>0</v>
      </c>
      <c r="I293" s="6">
        <f ca="1">IF(F293=0,0,IF(AND('2012-2013'!E292=1,'2012-2013'!G292=0),'Salary and Rating'!F293,1*(E293&amp;F293)))</f>
        <v>0</v>
      </c>
      <c r="J293" s="6">
        <f ca="1">IF(G293=0,0,IF(AND('2013-2014'!E292=1,'2013-2014'!G292=0),'Salary and Rating'!G293,1*(I293&amp;G293)))</f>
        <v>0</v>
      </c>
      <c r="K293" s="6">
        <f>VLOOKUP(H293,'Category Tables'!$A$4:$B$88,2,FALSE)</f>
        <v>0</v>
      </c>
      <c r="L293" s="6">
        <f ca="1">VLOOKUP(I293,'Category Tables'!$A$4:$B$88,2,FALSE)</f>
        <v>0</v>
      </c>
      <c r="M293" s="6">
        <f ca="1">VLOOKUP(J293,'Category Tables'!$A$4:$B$88,2,FALSE)</f>
        <v>0</v>
      </c>
    </row>
    <row r="294" spans="1:13" x14ac:dyDescent="0.25">
      <c r="A294" s="6">
        <v>0</v>
      </c>
      <c r="B294" s="6">
        <v>0</v>
      </c>
      <c r="C294" s="14">
        <v>0</v>
      </c>
      <c r="D294" s="6">
        <v>0</v>
      </c>
      <c r="E294" s="6">
        <v>0</v>
      </c>
      <c r="F294" s="6">
        <f ca="1">IF(AND('2012-2013'!E293=1,'2012-2013'!G293=0),VLOOKUP(RAND(),'Rating Probabilities'!$B$26:$C$29,2,TRUE),IF(E294=1,VLOOKUP(RAND(),'Rating Probabilities'!$B$5:$C$8,2,TRUE),IF(E294=2,VLOOKUP(RAND(),'Rating Probabilities'!$B$12:$C$15,2,TRUE),IF(E294=3,VLOOKUP(RAND(),'Rating Probabilities'!$B$19:$C$22,2,TRUE),IF(E294=4,VLOOKUP(RAND(),'Rating Probabilities'!$B$26:$C$29,2,TRUE),0)))))</f>
        <v>0</v>
      </c>
      <c r="G294" s="6">
        <f ca="1">IF(AND('2013-2014'!E293=1,'2013-2014'!G293=0),VLOOKUP(RAND(),'Rating Probabilities'!$B$26:$C$29,2,TRUE),IF(E294=1,VLOOKUP(RAND(),'Rating Probabilities'!$B$5:$C$8,2,TRUE),IF(E294=2,VLOOKUP(RAND(),'Rating Probabilities'!$B$12:$C$15,2,TRUE),IF(E294=3,VLOOKUP(RAND(),'Rating Probabilities'!$B$19:$C$22,2,TRUE),IF(E294=4,VLOOKUP(RAND(),'Rating Probabilities'!$B$26:$C$29,2,TRUE),0)))))</f>
        <v>0</v>
      </c>
      <c r="H294" s="6">
        <f t="shared" si="6"/>
        <v>0</v>
      </c>
      <c r="I294" s="6">
        <f ca="1">IF(F294=0,0,IF(AND('2012-2013'!E293=1,'2012-2013'!G293=0),'Salary and Rating'!F294,1*(E294&amp;F294)))</f>
        <v>0</v>
      </c>
      <c r="J294" s="6">
        <f ca="1">IF(G294=0,0,IF(AND('2013-2014'!E293=1,'2013-2014'!G293=0),'Salary and Rating'!G294,1*(I294&amp;G294)))</f>
        <v>0</v>
      </c>
      <c r="K294" s="6">
        <f>VLOOKUP(H294,'Category Tables'!$A$4:$B$88,2,FALSE)</f>
        <v>0</v>
      </c>
      <c r="L294" s="6">
        <f ca="1">VLOOKUP(I294,'Category Tables'!$A$4:$B$88,2,FALSE)</f>
        <v>0</v>
      </c>
      <c r="M294" s="6">
        <f ca="1">VLOOKUP(J294,'Category Tables'!$A$4:$B$88,2,FALSE)</f>
        <v>0</v>
      </c>
    </row>
    <row r="295" spans="1:13" x14ac:dyDescent="0.25">
      <c r="A295" s="6">
        <v>0</v>
      </c>
      <c r="B295" s="6">
        <v>0</v>
      </c>
      <c r="C295" s="14">
        <v>0</v>
      </c>
      <c r="D295" s="6">
        <v>0</v>
      </c>
      <c r="E295" s="6">
        <v>0</v>
      </c>
      <c r="F295" s="6">
        <f ca="1">IF(AND('2012-2013'!E294=1,'2012-2013'!G294=0),VLOOKUP(RAND(),'Rating Probabilities'!$B$26:$C$29,2,TRUE),IF(E295=1,VLOOKUP(RAND(),'Rating Probabilities'!$B$5:$C$8,2,TRUE),IF(E295=2,VLOOKUP(RAND(),'Rating Probabilities'!$B$12:$C$15,2,TRUE),IF(E295=3,VLOOKUP(RAND(),'Rating Probabilities'!$B$19:$C$22,2,TRUE),IF(E295=4,VLOOKUP(RAND(),'Rating Probabilities'!$B$26:$C$29,2,TRUE),0)))))</f>
        <v>0</v>
      </c>
      <c r="G295" s="6">
        <f ca="1">IF(AND('2013-2014'!E294=1,'2013-2014'!G294=0),VLOOKUP(RAND(),'Rating Probabilities'!$B$26:$C$29,2,TRUE),IF(E295=1,VLOOKUP(RAND(),'Rating Probabilities'!$B$5:$C$8,2,TRUE),IF(E295=2,VLOOKUP(RAND(),'Rating Probabilities'!$B$12:$C$15,2,TRUE),IF(E295=3,VLOOKUP(RAND(),'Rating Probabilities'!$B$19:$C$22,2,TRUE),IF(E295=4,VLOOKUP(RAND(),'Rating Probabilities'!$B$26:$C$29,2,TRUE),0)))))</f>
        <v>0</v>
      </c>
      <c r="H295" s="6">
        <f t="shared" si="6"/>
        <v>0</v>
      </c>
      <c r="I295" s="6">
        <f ca="1">IF(F295=0,0,IF(AND('2012-2013'!E294=1,'2012-2013'!G294=0),'Salary and Rating'!F295,1*(E295&amp;F295)))</f>
        <v>0</v>
      </c>
      <c r="J295" s="6">
        <f ca="1">IF(G295=0,0,IF(AND('2013-2014'!E294=1,'2013-2014'!G294=0),'Salary and Rating'!G295,1*(I295&amp;G295)))</f>
        <v>0</v>
      </c>
      <c r="K295" s="6">
        <f>VLOOKUP(H295,'Category Tables'!$A$4:$B$88,2,FALSE)</f>
        <v>0</v>
      </c>
      <c r="L295" s="6">
        <f ca="1">VLOOKUP(I295,'Category Tables'!$A$4:$B$88,2,FALSE)</f>
        <v>0</v>
      </c>
      <c r="M295" s="6">
        <f ca="1">VLOOKUP(J295,'Category Tables'!$A$4:$B$88,2,FALSE)</f>
        <v>0</v>
      </c>
    </row>
    <row r="296" spans="1:13" x14ac:dyDescent="0.25">
      <c r="A296" s="6">
        <v>0</v>
      </c>
      <c r="B296" s="6">
        <v>0</v>
      </c>
      <c r="C296" s="14">
        <v>0</v>
      </c>
      <c r="D296" s="6">
        <v>0</v>
      </c>
      <c r="E296" s="6">
        <v>0</v>
      </c>
      <c r="F296" s="6">
        <f ca="1">IF(AND('2012-2013'!E295=1,'2012-2013'!G295=0),VLOOKUP(RAND(),'Rating Probabilities'!$B$26:$C$29,2,TRUE),IF(E296=1,VLOOKUP(RAND(),'Rating Probabilities'!$B$5:$C$8,2,TRUE),IF(E296=2,VLOOKUP(RAND(),'Rating Probabilities'!$B$12:$C$15,2,TRUE),IF(E296=3,VLOOKUP(RAND(),'Rating Probabilities'!$B$19:$C$22,2,TRUE),IF(E296=4,VLOOKUP(RAND(),'Rating Probabilities'!$B$26:$C$29,2,TRUE),0)))))</f>
        <v>0</v>
      </c>
      <c r="G296" s="6">
        <f ca="1">IF(AND('2013-2014'!E295=1,'2013-2014'!G295=0),VLOOKUP(RAND(),'Rating Probabilities'!$B$26:$C$29,2,TRUE),IF(E296=1,VLOOKUP(RAND(),'Rating Probabilities'!$B$5:$C$8,2,TRUE),IF(E296=2,VLOOKUP(RAND(),'Rating Probabilities'!$B$12:$C$15,2,TRUE),IF(E296=3,VLOOKUP(RAND(),'Rating Probabilities'!$B$19:$C$22,2,TRUE),IF(E296=4,VLOOKUP(RAND(),'Rating Probabilities'!$B$26:$C$29,2,TRUE),0)))))</f>
        <v>0</v>
      </c>
      <c r="H296" s="6">
        <f t="shared" si="6"/>
        <v>0</v>
      </c>
      <c r="I296" s="6">
        <f ca="1">IF(F296=0,0,IF(AND('2012-2013'!E295=1,'2012-2013'!G295=0),'Salary and Rating'!F296,1*(E296&amp;F296)))</f>
        <v>0</v>
      </c>
      <c r="J296" s="6">
        <f ca="1">IF(G296=0,0,IF(AND('2013-2014'!E295=1,'2013-2014'!G295=0),'Salary and Rating'!G296,1*(I296&amp;G296)))</f>
        <v>0</v>
      </c>
      <c r="K296" s="6">
        <f>VLOOKUP(H296,'Category Tables'!$A$4:$B$88,2,FALSE)</f>
        <v>0</v>
      </c>
      <c r="L296" s="6">
        <f ca="1">VLOOKUP(I296,'Category Tables'!$A$4:$B$88,2,FALSE)</f>
        <v>0</v>
      </c>
      <c r="M296" s="6">
        <f ca="1">VLOOKUP(J296,'Category Tables'!$A$4:$B$88,2,FALSE)</f>
        <v>0</v>
      </c>
    </row>
    <row r="297" spans="1:13" x14ac:dyDescent="0.25">
      <c r="A297" s="6">
        <v>0</v>
      </c>
      <c r="B297" s="6">
        <v>0</v>
      </c>
      <c r="C297" s="14">
        <v>0</v>
      </c>
      <c r="D297" s="6">
        <v>0</v>
      </c>
      <c r="E297" s="6">
        <v>0</v>
      </c>
      <c r="F297" s="6">
        <f ca="1">IF(AND('2012-2013'!E296=1,'2012-2013'!G296=0),VLOOKUP(RAND(),'Rating Probabilities'!$B$26:$C$29,2,TRUE),IF(E297=1,VLOOKUP(RAND(),'Rating Probabilities'!$B$5:$C$8,2,TRUE),IF(E297=2,VLOOKUP(RAND(),'Rating Probabilities'!$B$12:$C$15,2,TRUE),IF(E297=3,VLOOKUP(RAND(),'Rating Probabilities'!$B$19:$C$22,2,TRUE),IF(E297=4,VLOOKUP(RAND(),'Rating Probabilities'!$B$26:$C$29,2,TRUE),0)))))</f>
        <v>0</v>
      </c>
      <c r="G297" s="6">
        <f ca="1">IF(AND('2013-2014'!E296=1,'2013-2014'!G296=0),VLOOKUP(RAND(),'Rating Probabilities'!$B$26:$C$29,2,TRUE),IF(E297=1,VLOOKUP(RAND(),'Rating Probabilities'!$B$5:$C$8,2,TRUE),IF(E297=2,VLOOKUP(RAND(),'Rating Probabilities'!$B$12:$C$15,2,TRUE),IF(E297=3,VLOOKUP(RAND(),'Rating Probabilities'!$B$19:$C$22,2,TRUE),IF(E297=4,VLOOKUP(RAND(),'Rating Probabilities'!$B$26:$C$29,2,TRUE),0)))))</f>
        <v>0</v>
      </c>
      <c r="H297" s="6">
        <f t="shared" si="6"/>
        <v>0</v>
      </c>
      <c r="I297" s="6">
        <f ca="1">IF(F297=0,0,IF(AND('2012-2013'!E296=1,'2012-2013'!G296=0),'Salary and Rating'!F297,1*(E297&amp;F297)))</f>
        <v>0</v>
      </c>
      <c r="J297" s="6">
        <f ca="1">IF(G297=0,0,IF(AND('2013-2014'!E296=1,'2013-2014'!G296=0),'Salary and Rating'!G297,1*(I297&amp;G297)))</f>
        <v>0</v>
      </c>
      <c r="K297" s="6">
        <f>VLOOKUP(H297,'Category Tables'!$A$4:$B$88,2,FALSE)</f>
        <v>0</v>
      </c>
      <c r="L297" s="6">
        <f ca="1">VLOOKUP(I297,'Category Tables'!$A$4:$B$88,2,FALSE)</f>
        <v>0</v>
      </c>
      <c r="M297" s="6">
        <f ca="1">VLOOKUP(J297,'Category Tables'!$A$4:$B$88,2,FALSE)</f>
        <v>0</v>
      </c>
    </row>
    <row r="298" spans="1:13" x14ac:dyDescent="0.25">
      <c r="A298" s="6">
        <v>0</v>
      </c>
      <c r="B298" s="6">
        <v>0</v>
      </c>
      <c r="C298" s="14">
        <v>0</v>
      </c>
      <c r="D298" s="6">
        <v>0</v>
      </c>
      <c r="E298" s="6">
        <v>0</v>
      </c>
      <c r="F298" s="6">
        <f ca="1">IF(AND('2012-2013'!E297=1,'2012-2013'!G297=0),VLOOKUP(RAND(),'Rating Probabilities'!$B$26:$C$29,2,TRUE),IF(E298=1,VLOOKUP(RAND(),'Rating Probabilities'!$B$5:$C$8,2,TRUE),IF(E298=2,VLOOKUP(RAND(),'Rating Probabilities'!$B$12:$C$15,2,TRUE),IF(E298=3,VLOOKUP(RAND(),'Rating Probabilities'!$B$19:$C$22,2,TRUE),IF(E298=4,VLOOKUP(RAND(),'Rating Probabilities'!$B$26:$C$29,2,TRUE),0)))))</f>
        <v>0</v>
      </c>
      <c r="G298" s="6">
        <f ca="1">IF(AND('2013-2014'!E297=1,'2013-2014'!G297=0),VLOOKUP(RAND(),'Rating Probabilities'!$B$26:$C$29,2,TRUE),IF(E298=1,VLOOKUP(RAND(),'Rating Probabilities'!$B$5:$C$8,2,TRUE),IF(E298=2,VLOOKUP(RAND(),'Rating Probabilities'!$B$12:$C$15,2,TRUE),IF(E298=3,VLOOKUP(RAND(),'Rating Probabilities'!$B$19:$C$22,2,TRUE),IF(E298=4,VLOOKUP(RAND(),'Rating Probabilities'!$B$26:$C$29,2,TRUE),0)))))</f>
        <v>0</v>
      </c>
      <c r="H298" s="6">
        <f t="shared" si="6"/>
        <v>0</v>
      </c>
      <c r="I298" s="6">
        <f ca="1">IF(F298=0,0,IF(AND('2012-2013'!E297=1,'2012-2013'!G297=0),'Salary and Rating'!F298,1*(E298&amp;F298)))</f>
        <v>0</v>
      </c>
      <c r="J298" s="6">
        <f ca="1">IF(G298=0,0,IF(AND('2013-2014'!E297=1,'2013-2014'!G297=0),'Salary and Rating'!G298,1*(I298&amp;G298)))</f>
        <v>0</v>
      </c>
      <c r="K298" s="6">
        <f>VLOOKUP(H298,'Category Tables'!$A$4:$B$88,2,FALSE)</f>
        <v>0</v>
      </c>
      <c r="L298" s="6">
        <f ca="1">VLOOKUP(I298,'Category Tables'!$A$4:$B$88,2,FALSE)</f>
        <v>0</v>
      </c>
      <c r="M298" s="6">
        <f ca="1">VLOOKUP(J298,'Category Tables'!$A$4:$B$88,2,FALSE)</f>
        <v>0</v>
      </c>
    </row>
    <row r="299" spans="1:13" x14ac:dyDescent="0.25">
      <c r="A299" s="6">
        <v>0</v>
      </c>
      <c r="B299" s="6">
        <v>0</v>
      </c>
      <c r="C299" s="14">
        <v>0</v>
      </c>
      <c r="D299" s="6">
        <v>0</v>
      </c>
      <c r="E299" s="6">
        <v>0</v>
      </c>
      <c r="F299" s="6">
        <f ca="1">IF(AND('2012-2013'!E298=1,'2012-2013'!G298=0),VLOOKUP(RAND(),'Rating Probabilities'!$B$26:$C$29,2,TRUE),IF(E299=1,VLOOKUP(RAND(),'Rating Probabilities'!$B$5:$C$8,2,TRUE),IF(E299=2,VLOOKUP(RAND(),'Rating Probabilities'!$B$12:$C$15,2,TRUE),IF(E299=3,VLOOKUP(RAND(),'Rating Probabilities'!$B$19:$C$22,2,TRUE),IF(E299=4,VLOOKUP(RAND(),'Rating Probabilities'!$B$26:$C$29,2,TRUE),0)))))</f>
        <v>0</v>
      </c>
      <c r="G299" s="6">
        <f ca="1">IF(AND('2013-2014'!E298=1,'2013-2014'!G298=0),VLOOKUP(RAND(),'Rating Probabilities'!$B$26:$C$29,2,TRUE),IF(E299=1,VLOOKUP(RAND(),'Rating Probabilities'!$B$5:$C$8,2,TRUE),IF(E299=2,VLOOKUP(RAND(),'Rating Probabilities'!$B$12:$C$15,2,TRUE),IF(E299=3,VLOOKUP(RAND(),'Rating Probabilities'!$B$19:$C$22,2,TRUE),IF(E299=4,VLOOKUP(RAND(),'Rating Probabilities'!$B$26:$C$29,2,TRUE),0)))))</f>
        <v>0</v>
      </c>
      <c r="H299" s="6">
        <f t="shared" si="6"/>
        <v>0</v>
      </c>
      <c r="I299" s="6">
        <f ca="1">IF(F299=0,0,IF(AND('2012-2013'!E298=1,'2012-2013'!G298=0),'Salary and Rating'!F299,1*(E299&amp;F299)))</f>
        <v>0</v>
      </c>
      <c r="J299" s="6">
        <f ca="1">IF(G299=0,0,IF(AND('2013-2014'!E298=1,'2013-2014'!G298=0),'Salary and Rating'!G299,1*(I299&amp;G299)))</f>
        <v>0</v>
      </c>
      <c r="K299" s="6">
        <f>VLOOKUP(H299,'Category Tables'!$A$4:$B$88,2,FALSE)</f>
        <v>0</v>
      </c>
      <c r="L299" s="6">
        <f ca="1">VLOOKUP(I299,'Category Tables'!$A$4:$B$88,2,FALSE)</f>
        <v>0</v>
      </c>
      <c r="M299" s="6">
        <f ca="1">VLOOKUP(J299,'Category Tables'!$A$4:$B$88,2,FALSE)</f>
        <v>0</v>
      </c>
    </row>
    <row r="300" spans="1:13" x14ac:dyDescent="0.25">
      <c r="A300" s="6">
        <v>0</v>
      </c>
      <c r="B300" s="6">
        <v>0</v>
      </c>
      <c r="C300" s="14">
        <v>0</v>
      </c>
      <c r="D300" s="6">
        <v>0</v>
      </c>
      <c r="E300" s="6">
        <v>0</v>
      </c>
      <c r="F300" s="6">
        <f ca="1">IF(AND('2012-2013'!E299=1,'2012-2013'!G299=0),VLOOKUP(RAND(),'Rating Probabilities'!$B$26:$C$29,2,TRUE),IF(E300=1,VLOOKUP(RAND(),'Rating Probabilities'!$B$5:$C$8,2,TRUE),IF(E300=2,VLOOKUP(RAND(),'Rating Probabilities'!$B$12:$C$15,2,TRUE),IF(E300=3,VLOOKUP(RAND(),'Rating Probabilities'!$B$19:$C$22,2,TRUE),IF(E300=4,VLOOKUP(RAND(),'Rating Probabilities'!$B$26:$C$29,2,TRUE),0)))))</f>
        <v>0</v>
      </c>
      <c r="G300" s="6">
        <f ca="1">IF(AND('2013-2014'!E299=1,'2013-2014'!G299=0),VLOOKUP(RAND(),'Rating Probabilities'!$B$26:$C$29,2,TRUE),IF(E300=1,VLOOKUP(RAND(),'Rating Probabilities'!$B$5:$C$8,2,TRUE),IF(E300=2,VLOOKUP(RAND(),'Rating Probabilities'!$B$12:$C$15,2,TRUE),IF(E300=3,VLOOKUP(RAND(),'Rating Probabilities'!$B$19:$C$22,2,TRUE),IF(E300=4,VLOOKUP(RAND(),'Rating Probabilities'!$B$26:$C$29,2,TRUE),0)))))</f>
        <v>0</v>
      </c>
      <c r="H300" s="6">
        <f t="shared" si="6"/>
        <v>0</v>
      </c>
      <c r="I300" s="6">
        <f ca="1">IF(F300=0,0,IF(AND('2012-2013'!E299=1,'2012-2013'!G299=0),'Salary and Rating'!F300,1*(E300&amp;F300)))</f>
        <v>0</v>
      </c>
      <c r="J300" s="6">
        <f ca="1">IF(G300=0,0,IF(AND('2013-2014'!E299=1,'2013-2014'!G299=0),'Salary and Rating'!G300,1*(I300&amp;G300)))</f>
        <v>0</v>
      </c>
      <c r="K300" s="6">
        <f>VLOOKUP(H300,'Category Tables'!$A$4:$B$88,2,FALSE)</f>
        <v>0</v>
      </c>
      <c r="L300" s="6">
        <f ca="1">VLOOKUP(I300,'Category Tables'!$A$4:$B$88,2,FALSE)</f>
        <v>0</v>
      </c>
      <c r="M300" s="6">
        <f ca="1">VLOOKUP(J300,'Category Tables'!$A$4:$B$88,2,FALSE)</f>
        <v>0</v>
      </c>
    </row>
    <row r="301" spans="1:13" x14ac:dyDescent="0.25">
      <c r="A301" s="6">
        <v>0</v>
      </c>
      <c r="B301" s="6">
        <v>0</v>
      </c>
      <c r="C301" s="14">
        <v>0</v>
      </c>
      <c r="D301" s="6">
        <v>0</v>
      </c>
      <c r="E301" s="6">
        <v>0</v>
      </c>
      <c r="F301" s="6">
        <f ca="1">IF(AND('2012-2013'!E300=1,'2012-2013'!G300=0),VLOOKUP(RAND(),'Rating Probabilities'!$B$26:$C$29,2,TRUE),IF(E301=1,VLOOKUP(RAND(),'Rating Probabilities'!$B$5:$C$8,2,TRUE),IF(E301=2,VLOOKUP(RAND(),'Rating Probabilities'!$B$12:$C$15,2,TRUE),IF(E301=3,VLOOKUP(RAND(),'Rating Probabilities'!$B$19:$C$22,2,TRUE),IF(E301=4,VLOOKUP(RAND(),'Rating Probabilities'!$B$26:$C$29,2,TRUE),0)))))</f>
        <v>0</v>
      </c>
      <c r="G301" s="6">
        <f ca="1">IF(AND('2013-2014'!E300=1,'2013-2014'!G300=0),VLOOKUP(RAND(),'Rating Probabilities'!$B$26:$C$29,2,TRUE),IF(E301=1,VLOOKUP(RAND(),'Rating Probabilities'!$B$5:$C$8,2,TRUE),IF(E301=2,VLOOKUP(RAND(),'Rating Probabilities'!$B$12:$C$15,2,TRUE),IF(E301=3,VLOOKUP(RAND(),'Rating Probabilities'!$B$19:$C$22,2,TRUE),IF(E301=4,VLOOKUP(RAND(),'Rating Probabilities'!$B$26:$C$29,2,TRUE),0)))))</f>
        <v>0</v>
      </c>
      <c r="H301" s="6">
        <f t="shared" si="6"/>
        <v>0</v>
      </c>
      <c r="I301" s="6">
        <f ca="1">IF(F301=0,0,IF(AND('2012-2013'!E300=1,'2012-2013'!G300=0),'Salary and Rating'!F301,1*(E301&amp;F301)))</f>
        <v>0</v>
      </c>
      <c r="J301" s="6">
        <f ca="1">IF(G301=0,0,IF(AND('2013-2014'!E300=1,'2013-2014'!G300=0),'Salary and Rating'!G301,1*(I301&amp;G301)))</f>
        <v>0</v>
      </c>
      <c r="K301" s="6">
        <f>VLOOKUP(H301,'Category Tables'!$A$4:$B$88,2,FALSE)</f>
        <v>0</v>
      </c>
      <c r="L301" s="6">
        <f ca="1">VLOOKUP(I301,'Category Tables'!$A$4:$B$88,2,FALSE)</f>
        <v>0</v>
      </c>
      <c r="M301" s="6">
        <f ca="1">VLOOKUP(J301,'Category Tables'!$A$4:$B$88,2,FALSE)</f>
        <v>0</v>
      </c>
    </row>
    <row r="302" spans="1:13" x14ac:dyDescent="0.25">
      <c r="A302" s="6">
        <v>0</v>
      </c>
      <c r="B302" s="6">
        <v>0</v>
      </c>
      <c r="C302" s="14">
        <v>0</v>
      </c>
      <c r="D302" s="6">
        <v>0</v>
      </c>
      <c r="E302" s="6">
        <v>0</v>
      </c>
      <c r="F302" s="6">
        <f ca="1">IF(AND('2012-2013'!E301=1,'2012-2013'!G301=0),VLOOKUP(RAND(),'Rating Probabilities'!$B$26:$C$29,2,TRUE),IF(E302=1,VLOOKUP(RAND(),'Rating Probabilities'!$B$5:$C$8,2,TRUE),IF(E302=2,VLOOKUP(RAND(),'Rating Probabilities'!$B$12:$C$15,2,TRUE),IF(E302=3,VLOOKUP(RAND(),'Rating Probabilities'!$B$19:$C$22,2,TRUE),IF(E302=4,VLOOKUP(RAND(),'Rating Probabilities'!$B$26:$C$29,2,TRUE),0)))))</f>
        <v>0</v>
      </c>
      <c r="G302" s="6">
        <f ca="1">IF(AND('2013-2014'!E301=1,'2013-2014'!G301=0),VLOOKUP(RAND(),'Rating Probabilities'!$B$26:$C$29,2,TRUE),IF(E302=1,VLOOKUP(RAND(),'Rating Probabilities'!$B$5:$C$8,2,TRUE),IF(E302=2,VLOOKUP(RAND(),'Rating Probabilities'!$B$12:$C$15,2,TRUE),IF(E302=3,VLOOKUP(RAND(),'Rating Probabilities'!$B$19:$C$22,2,TRUE),IF(E302=4,VLOOKUP(RAND(),'Rating Probabilities'!$B$26:$C$29,2,TRUE),0)))))</f>
        <v>0</v>
      </c>
      <c r="H302" s="6">
        <f t="shared" si="6"/>
        <v>0</v>
      </c>
      <c r="I302" s="6">
        <f ca="1">IF(F302=0,0,IF(AND('2012-2013'!E301=1,'2012-2013'!G301=0),'Salary and Rating'!F302,1*(E302&amp;F302)))</f>
        <v>0</v>
      </c>
      <c r="J302" s="6">
        <f ca="1">IF(G302=0,0,IF(AND('2013-2014'!E301=1,'2013-2014'!G301=0),'Salary and Rating'!G302,1*(I302&amp;G302)))</f>
        <v>0</v>
      </c>
      <c r="K302" s="6">
        <f>VLOOKUP(H302,'Category Tables'!$A$4:$B$88,2,FALSE)</f>
        <v>0</v>
      </c>
      <c r="L302" s="6">
        <f ca="1">VLOOKUP(I302,'Category Tables'!$A$4:$B$88,2,FALSE)</f>
        <v>0</v>
      </c>
      <c r="M302" s="6">
        <f ca="1">VLOOKUP(J302,'Category Tables'!$A$4:$B$88,2,FALSE)</f>
        <v>0</v>
      </c>
    </row>
    <row r="303" spans="1:13" x14ac:dyDescent="0.25">
      <c r="A303" s="6">
        <v>0</v>
      </c>
      <c r="B303" s="6">
        <v>0</v>
      </c>
      <c r="C303" s="14">
        <v>0</v>
      </c>
      <c r="D303" s="6">
        <v>0</v>
      </c>
      <c r="E303" s="6">
        <v>0</v>
      </c>
      <c r="F303" s="6">
        <f ca="1">IF(AND('2012-2013'!E302=1,'2012-2013'!G302=0),VLOOKUP(RAND(),'Rating Probabilities'!$B$26:$C$29,2,TRUE),IF(E303=1,VLOOKUP(RAND(),'Rating Probabilities'!$B$5:$C$8,2,TRUE),IF(E303=2,VLOOKUP(RAND(),'Rating Probabilities'!$B$12:$C$15,2,TRUE),IF(E303=3,VLOOKUP(RAND(),'Rating Probabilities'!$B$19:$C$22,2,TRUE),IF(E303=4,VLOOKUP(RAND(),'Rating Probabilities'!$B$26:$C$29,2,TRUE),0)))))</f>
        <v>0</v>
      </c>
      <c r="G303" s="6">
        <f ca="1">IF(AND('2013-2014'!E302=1,'2013-2014'!G302=0),VLOOKUP(RAND(),'Rating Probabilities'!$B$26:$C$29,2,TRUE),IF(E303=1,VLOOKUP(RAND(),'Rating Probabilities'!$B$5:$C$8,2,TRUE),IF(E303=2,VLOOKUP(RAND(),'Rating Probabilities'!$B$12:$C$15,2,TRUE),IF(E303=3,VLOOKUP(RAND(),'Rating Probabilities'!$B$19:$C$22,2,TRUE),IF(E303=4,VLOOKUP(RAND(),'Rating Probabilities'!$B$26:$C$29,2,TRUE),0)))))</f>
        <v>0</v>
      </c>
      <c r="H303" s="6">
        <f t="shared" si="6"/>
        <v>0</v>
      </c>
      <c r="I303" s="6">
        <f ca="1">IF(F303=0,0,IF(AND('2012-2013'!E302=1,'2012-2013'!G302=0),'Salary and Rating'!F303,1*(E303&amp;F303)))</f>
        <v>0</v>
      </c>
      <c r="J303" s="6">
        <f ca="1">IF(G303=0,0,IF(AND('2013-2014'!E302=1,'2013-2014'!G302=0),'Salary and Rating'!G303,1*(I303&amp;G303)))</f>
        <v>0</v>
      </c>
      <c r="K303" s="6">
        <f>VLOOKUP(H303,'Category Tables'!$A$4:$B$88,2,FALSE)</f>
        <v>0</v>
      </c>
      <c r="L303" s="6">
        <f ca="1">VLOOKUP(I303,'Category Tables'!$A$4:$B$88,2,FALSE)</f>
        <v>0</v>
      </c>
      <c r="M303" s="6">
        <f ca="1">VLOOKUP(J303,'Category Tables'!$A$4:$B$88,2,FALSE)</f>
        <v>0</v>
      </c>
    </row>
    <row r="304" spans="1:13" x14ac:dyDescent="0.25">
      <c r="A304" s="6">
        <v>0</v>
      </c>
      <c r="B304" s="6">
        <v>0</v>
      </c>
      <c r="C304" s="14">
        <v>0</v>
      </c>
      <c r="D304" s="6">
        <v>0</v>
      </c>
      <c r="E304" s="6">
        <v>0</v>
      </c>
      <c r="F304" s="6">
        <f ca="1">IF(AND('2012-2013'!E303=1,'2012-2013'!G303=0),VLOOKUP(RAND(),'Rating Probabilities'!$B$26:$C$29,2,TRUE),IF(E304=1,VLOOKUP(RAND(),'Rating Probabilities'!$B$5:$C$8,2,TRUE),IF(E304=2,VLOOKUP(RAND(),'Rating Probabilities'!$B$12:$C$15,2,TRUE),IF(E304=3,VLOOKUP(RAND(),'Rating Probabilities'!$B$19:$C$22,2,TRUE),IF(E304=4,VLOOKUP(RAND(),'Rating Probabilities'!$B$26:$C$29,2,TRUE),0)))))</f>
        <v>0</v>
      </c>
      <c r="G304" s="6">
        <f ca="1">IF(AND('2013-2014'!E303=1,'2013-2014'!G303=0),VLOOKUP(RAND(),'Rating Probabilities'!$B$26:$C$29,2,TRUE),IF(E304=1,VLOOKUP(RAND(),'Rating Probabilities'!$B$5:$C$8,2,TRUE),IF(E304=2,VLOOKUP(RAND(),'Rating Probabilities'!$B$12:$C$15,2,TRUE),IF(E304=3,VLOOKUP(RAND(),'Rating Probabilities'!$B$19:$C$22,2,TRUE),IF(E304=4,VLOOKUP(RAND(),'Rating Probabilities'!$B$26:$C$29,2,TRUE),0)))))</f>
        <v>0</v>
      </c>
      <c r="H304" s="6">
        <f t="shared" si="6"/>
        <v>0</v>
      </c>
      <c r="I304" s="6">
        <f ca="1">IF(F304=0,0,IF(AND('2012-2013'!E303=1,'2012-2013'!G303=0),'Salary and Rating'!F304,1*(E304&amp;F304)))</f>
        <v>0</v>
      </c>
      <c r="J304" s="6">
        <f ca="1">IF(G304=0,0,IF(AND('2013-2014'!E303=1,'2013-2014'!G303=0),'Salary and Rating'!G304,1*(I304&amp;G304)))</f>
        <v>0</v>
      </c>
      <c r="K304" s="6">
        <f>VLOOKUP(H304,'Category Tables'!$A$4:$B$88,2,FALSE)</f>
        <v>0</v>
      </c>
      <c r="L304" s="6">
        <f ca="1">VLOOKUP(I304,'Category Tables'!$A$4:$B$88,2,FALSE)</f>
        <v>0</v>
      </c>
      <c r="M304" s="6">
        <f ca="1">VLOOKUP(J304,'Category Tables'!$A$4:$B$88,2,FALSE)</f>
        <v>0</v>
      </c>
    </row>
  </sheetData>
  <mergeCells count="7">
    <mergeCell ref="E3:G3"/>
    <mergeCell ref="H3:J3"/>
    <mergeCell ref="K3:M3"/>
    <mergeCell ref="A3:A4"/>
    <mergeCell ref="B3:B4"/>
    <mergeCell ref="C3:C4"/>
    <mergeCell ref="D3:D4"/>
  </mergeCells>
  <dataValidations count="1">
    <dataValidation type="list" allowBlank="1" showInputMessage="1" showErrorMessage="1" sqref="F5:G304 E25:E304 E5:E14">
      <formula1>$N$5:$N$9</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8"/>
  <sheetViews>
    <sheetView showGridLines="0" workbookViewId="0">
      <selection activeCell="A6" sqref="A6:B6"/>
    </sheetView>
  </sheetViews>
  <sheetFormatPr defaultRowHeight="15" x14ac:dyDescent="0.25"/>
  <sheetData>
    <row r="1" spans="1:2" x14ac:dyDescent="0.25">
      <c r="A1" s="2" t="s">
        <v>79</v>
      </c>
    </row>
    <row r="3" spans="1:2" x14ac:dyDescent="0.25">
      <c r="A3" t="s">
        <v>39</v>
      </c>
      <c r="B3" t="s">
        <v>40</v>
      </c>
    </row>
    <row r="4" spans="1:2" x14ac:dyDescent="0.25">
      <c r="A4" s="6">
        <v>0</v>
      </c>
      <c r="B4" s="6">
        <v>0</v>
      </c>
    </row>
    <row r="5" spans="1:2" x14ac:dyDescent="0.25">
      <c r="A5" s="6">
        <v>1</v>
      </c>
      <c r="B5" s="6">
        <v>1</v>
      </c>
    </row>
    <row r="6" spans="1:2" x14ac:dyDescent="0.25">
      <c r="A6" s="6">
        <v>2</v>
      </c>
      <c r="B6" s="6">
        <v>2</v>
      </c>
    </row>
    <row r="7" spans="1:2" x14ac:dyDescent="0.25">
      <c r="A7" s="6">
        <v>3</v>
      </c>
      <c r="B7" s="6">
        <v>5</v>
      </c>
    </row>
    <row r="8" spans="1:2" x14ac:dyDescent="0.25">
      <c r="A8" s="6">
        <v>4</v>
      </c>
      <c r="B8" s="6">
        <v>8</v>
      </c>
    </row>
    <row r="9" spans="1:2" x14ac:dyDescent="0.25">
      <c r="A9" s="6">
        <v>11</v>
      </c>
      <c r="B9" s="6">
        <v>1</v>
      </c>
    </row>
    <row r="10" spans="1:2" x14ac:dyDescent="0.25">
      <c r="A10" s="6">
        <v>12</v>
      </c>
      <c r="B10" s="6">
        <v>2</v>
      </c>
    </row>
    <row r="11" spans="1:2" x14ac:dyDescent="0.25">
      <c r="A11" s="6">
        <v>13</v>
      </c>
      <c r="B11" s="6">
        <v>5</v>
      </c>
    </row>
    <row r="12" spans="1:2" x14ac:dyDescent="0.25">
      <c r="A12" s="6">
        <v>14</v>
      </c>
      <c r="B12" s="6">
        <v>8</v>
      </c>
    </row>
    <row r="13" spans="1:2" x14ac:dyDescent="0.25">
      <c r="A13" s="6">
        <v>21</v>
      </c>
      <c r="B13" s="6">
        <v>1</v>
      </c>
    </row>
    <row r="14" spans="1:2" x14ac:dyDescent="0.25">
      <c r="A14" s="6">
        <v>22</v>
      </c>
      <c r="B14" s="6">
        <v>3</v>
      </c>
    </row>
    <row r="15" spans="1:2" x14ac:dyDescent="0.25">
      <c r="A15" s="6">
        <v>23</v>
      </c>
      <c r="B15" s="6">
        <v>5</v>
      </c>
    </row>
    <row r="16" spans="1:2" x14ac:dyDescent="0.25">
      <c r="A16" s="6">
        <v>24</v>
      </c>
      <c r="B16" s="6">
        <v>8</v>
      </c>
    </row>
    <row r="17" spans="1:2" x14ac:dyDescent="0.25">
      <c r="A17" s="6">
        <v>31</v>
      </c>
      <c r="B17" s="6">
        <v>1</v>
      </c>
    </row>
    <row r="18" spans="1:2" x14ac:dyDescent="0.25">
      <c r="A18" s="6">
        <v>32</v>
      </c>
      <c r="B18" s="6">
        <v>2</v>
      </c>
    </row>
    <row r="19" spans="1:2" x14ac:dyDescent="0.25">
      <c r="A19" s="6">
        <v>33</v>
      </c>
      <c r="B19" s="6">
        <v>6</v>
      </c>
    </row>
    <row r="20" spans="1:2" x14ac:dyDescent="0.25">
      <c r="A20" s="6">
        <v>34</v>
      </c>
      <c r="B20" s="6">
        <v>8</v>
      </c>
    </row>
    <row r="21" spans="1:2" x14ac:dyDescent="0.25">
      <c r="A21" s="6">
        <v>41</v>
      </c>
      <c r="B21" s="6">
        <v>1</v>
      </c>
    </row>
    <row r="22" spans="1:2" x14ac:dyDescent="0.25">
      <c r="A22" s="6">
        <v>42</v>
      </c>
      <c r="B22" s="6">
        <v>2</v>
      </c>
    </row>
    <row r="23" spans="1:2" x14ac:dyDescent="0.25">
      <c r="A23" s="6">
        <v>43</v>
      </c>
      <c r="B23" s="6">
        <v>5</v>
      </c>
    </row>
    <row r="24" spans="1:2" x14ac:dyDescent="0.25">
      <c r="A24" s="6">
        <v>44</v>
      </c>
      <c r="B24" s="6">
        <v>9</v>
      </c>
    </row>
    <row r="25" spans="1:2" x14ac:dyDescent="0.25">
      <c r="A25" s="6">
        <v>111</v>
      </c>
      <c r="B25" s="6">
        <v>1</v>
      </c>
    </row>
    <row r="26" spans="1:2" x14ac:dyDescent="0.25">
      <c r="A26" s="6">
        <v>112</v>
      </c>
      <c r="B26" s="6">
        <v>2</v>
      </c>
    </row>
    <row r="27" spans="1:2" x14ac:dyDescent="0.25">
      <c r="A27" s="6">
        <v>113</v>
      </c>
      <c r="B27" s="6">
        <v>5</v>
      </c>
    </row>
    <row r="28" spans="1:2" x14ac:dyDescent="0.25">
      <c r="A28" s="6">
        <v>114</v>
      </c>
      <c r="B28" s="6">
        <v>8</v>
      </c>
    </row>
    <row r="29" spans="1:2" x14ac:dyDescent="0.25">
      <c r="A29" s="6">
        <v>121</v>
      </c>
      <c r="B29" s="6">
        <v>1</v>
      </c>
    </row>
    <row r="30" spans="1:2" x14ac:dyDescent="0.25">
      <c r="A30" s="6">
        <v>122</v>
      </c>
      <c r="B30" s="6">
        <v>3</v>
      </c>
    </row>
    <row r="31" spans="1:2" x14ac:dyDescent="0.25">
      <c r="A31" s="6">
        <v>123</v>
      </c>
      <c r="B31" s="6">
        <v>5</v>
      </c>
    </row>
    <row r="32" spans="1:2" x14ac:dyDescent="0.25">
      <c r="A32" s="6">
        <v>124</v>
      </c>
      <c r="B32" s="6">
        <v>8</v>
      </c>
    </row>
    <row r="33" spans="1:2" x14ac:dyDescent="0.25">
      <c r="A33" s="6">
        <v>131</v>
      </c>
      <c r="B33" s="6">
        <v>1</v>
      </c>
    </row>
    <row r="34" spans="1:2" x14ac:dyDescent="0.25">
      <c r="A34" s="6">
        <v>132</v>
      </c>
      <c r="B34" s="6">
        <v>2</v>
      </c>
    </row>
    <row r="35" spans="1:2" x14ac:dyDescent="0.25">
      <c r="A35" s="6">
        <v>133</v>
      </c>
      <c r="B35" s="6">
        <v>6</v>
      </c>
    </row>
    <row r="36" spans="1:2" x14ac:dyDescent="0.25">
      <c r="A36" s="6">
        <v>134</v>
      </c>
      <c r="B36" s="6">
        <v>8</v>
      </c>
    </row>
    <row r="37" spans="1:2" x14ac:dyDescent="0.25">
      <c r="A37" s="6">
        <v>141</v>
      </c>
      <c r="B37" s="6">
        <v>1</v>
      </c>
    </row>
    <row r="38" spans="1:2" x14ac:dyDescent="0.25">
      <c r="A38" s="6">
        <v>142</v>
      </c>
      <c r="B38" s="6">
        <v>2</v>
      </c>
    </row>
    <row r="39" spans="1:2" x14ac:dyDescent="0.25">
      <c r="A39" s="6">
        <v>143</v>
      </c>
      <c r="B39" s="6">
        <v>5</v>
      </c>
    </row>
    <row r="40" spans="1:2" x14ac:dyDescent="0.25">
      <c r="A40" s="6">
        <v>144</v>
      </c>
      <c r="B40" s="6">
        <v>9</v>
      </c>
    </row>
    <row r="41" spans="1:2" x14ac:dyDescent="0.25">
      <c r="A41" s="6">
        <v>211</v>
      </c>
      <c r="B41" s="6">
        <v>1</v>
      </c>
    </row>
    <row r="42" spans="1:2" x14ac:dyDescent="0.25">
      <c r="A42" s="6">
        <v>212</v>
      </c>
      <c r="B42" s="6">
        <v>2</v>
      </c>
    </row>
    <row r="43" spans="1:2" x14ac:dyDescent="0.25">
      <c r="A43" s="6">
        <v>213</v>
      </c>
      <c r="B43" s="6">
        <v>5</v>
      </c>
    </row>
    <row r="44" spans="1:2" x14ac:dyDescent="0.25">
      <c r="A44" s="6">
        <v>214</v>
      </c>
      <c r="B44" s="6">
        <v>8</v>
      </c>
    </row>
    <row r="45" spans="1:2" x14ac:dyDescent="0.25">
      <c r="A45" s="6">
        <v>221</v>
      </c>
      <c r="B45" s="6">
        <v>1</v>
      </c>
    </row>
    <row r="46" spans="1:2" x14ac:dyDescent="0.25">
      <c r="A46" s="6">
        <v>222</v>
      </c>
      <c r="B46" s="6">
        <v>4</v>
      </c>
    </row>
    <row r="47" spans="1:2" x14ac:dyDescent="0.25">
      <c r="A47" s="6">
        <v>223</v>
      </c>
      <c r="B47" s="6">
        <v>5</v>
      </c>
    </row>
    <row r="48" spans="1:2" x14ac:dyDescent="0.25">
      <c r="A48" s="6">
        <v>224</v>
      </c>
      <c r="B48" s="6">
        <v>8</v>
      </c>
    </row>
    <row r="49" spans="1:2" x14ac:dyDescent="0.25">
      <c r="A49" s="6">
        <v>231</v>
      </c>
      <c r="B49" s="6">
        <v>1</v>
      </c>
    </row>
    <row r="50" spans="1:2" x14ac:dyDescent="0.25">
      <c r="A50" s="6">
        <v>232</v>
      </c>
      <c r="B50" s="6">
        <v>2</v>
      </c>
    </row>
    <row r="51" spans="1:2" x14ac:dyDescent="0.25">
      <c r="A51" s="6">
        <v>233</v>
      </c>
      <c r="B51" s="6">
        <v>6</v>
      </c>
    </row>
    <row r="52" spans="1:2" x14ac:dyDescent="0.25">
      <c r="A52" s="6">
        <v>234</v>
      </c>
      <c r="B52" s="6">
        <v>8</v>
      </c>
    </row>
    <row r="53" spans="1:2" x14ac:dyDescent="0.25">
      <c r="A53" s="6">
        <v>241</v>
      </c>
      <c r="B53" s="6">
        <v>1</v>
      </c>
    </row>
    <row r="54" spans="1:2" x14ac:dyDescent="0.25">
      <c r="A54" s="6">
        <v>242</v>
      </c>
      <c r="B54" s="6">
        <v>2</v>
      </c>
    </row>
    <row r="55" spans="1:2" x14ac:dyDescent="0.25">
      <c r="A55" s="6">
        <v>243</v>
      </c>
      <c r="B55" s="6">
        <v>5</v>
      </c>
    </row>
    <row r="56" spans="1:2" x14ac:dyDescent="0.25">
      <c r="A56" s="6">
        <v>244</v>
      </c>
      <c r="B56" s="6">
        <v>9</v>
      </c>
    </row>
    <row r="57" spans="1:2" x14ac:dyDescent="0.25">
      <c r="A57" s="6">
        <v>311</v>
      </c>
      <c r="B57" s="6">
        <v>1</v>
      </c>
    </row>
    <row r="58" spans="1:2" x14ac:dyDescent="0.25">
      <c r="A58" s="6">
        <v>312</v>
      </c>
      <c r="B58" s="6">
        <v>2</v>
      </c>
    </row>
    <row r="59" spans="1:2" x14ac:dyDescent="0.25">
      <c r="A59" s="6">
        <v>313</v>
      </c>
      <c r="B59" s="6">
        <v>5</v>
      </c>
    </row>
    <row r="60" spans="1:2" x14ac:dyDescent="0.25">
      <c r="A60" s="6">
        <v>314</v>
      </c>
      <c r="B60" s="6">
        <v>8</v>
      </c>
    </row>
    <row r="61" spans="1:2" x14ac:dyDescent="0.25">
      <c r="A61" s="6">
        <v>321</v>
      </c>
      <c r="B61" s="6">
        <v>1</v>
      </c>
    </row>
    <row r="62" spans="1:2" x14ac:dyDescent="0.25">
      <c r="A62" s="6">
        <v>322</v>
      </c>
      <c r="B62" s="6">
        <v>3</v>
      </c>
    </row>
    <row r="63" spans="1:2" x14ac:dyDescent="0.25">
      <c r="A63" s="6">
        <v>323</v>
      </c>
      <c r="B63" s="6">
        <v>5</v>
      </c>
    </row>
    <row r="64" spans="1:2" x14ac:dyDescent="0.25">
      <c r="A64" s="6">
        <v>324</v>
      </c>
      <c r="B64" s="6">
        <v>8</v>
      </c>
    </row>
    <row r="65" spans="1:2" x14ac:dyDescent="0.25">
      <c r="A65" s="6">
        <v>331</v>
      </c>
      <c r="B65" s="6">
        <v>1</v>
      </c>
    </row>
    <row r="66" spans="1:2" x14ac:dyDescent="0.25">
      <c r="A66" s="6">
        <v>332</v>
      </c>
      <c r="B66" s="6">
        <v>2</v>
      </c>
    </row>
    <row r="67" spans="1:2" x14ac:dyDescent="0.25">
      <c r="A67" s="6">
        <v>333</v>
      </c>
      <c r="B67" s="6">
        <v>7</v>
      </c>
    </row>
    <row r="68" spans="1:2" x14ac:dyDescent="0.25">
      <c r="A68" s="6">
        <v>334</v>
      </c>
      <c r="B68" s="6">
        <v>8</v>
      </c>
    </row>
    <row r="69" spans="1:2" x14ac:dyDescent="0.25">
      <c r="A69" s="6">
        <v>341</v>
      </c>
      <c r="B69" s="6">
        <v>1</v>
      </c>
    </row>
    <row r="70" spans="1:2" x14ac:dyDescent="0.25">
      <c r="A70" s="6">
        <v>342</v>
      </c>
      <c r="B70" s="6">
        <v>2</v>
      </c>
    </row>
    <row r="71" spans="1:2" x14ac:dyDescent="0.25">
      <c r="A71" s="6">
        <v>343</v>
      </c>
      <c r="B71" s="6">
        <v>5</v>
      </c>
    </row>
    <row r="72" spans="1:2" x14ac:dyDescent="0.25">
      <c r="A72" s="6">
        <v>344</v>
      </c>
      <c r="B72" s="6">
        <v>9</v>
      </c>
    </row>
    <row r="73" spans="1:2" x14ac:dyDescent="0.25">
      <c r="A73" s="6">
        <v>411</v>
      </c>
      <c r="B73" s="6">
        <v>1</v>
      </c>
    </row>
    <row r="74" spans="1:2" x14ac:dyDescent="0.25">
      <c r="A74" s="6">
        <v>412</v>
      </c>
      <c r="B74" s="6">
        <v>2</v>
      </c>
    </row>
    <row r="75" spans="1:2" x14ac:dyDescent="0.25">
      <c r="A75" s="6">
        <v>413</v>
      </c>
      <c r="B75" s="6">
        <v>5</v>
      </c>
    </row>
    <row r="76" spans="1:2" x14ac:dyDescent="0.25">
      <c r="A76" s="6">
        <v>414</v>
      </c>
      <c r="B76" s="6">
        <v>8</v>
      </c>
    </row>
    <row r="77" spans="1:2" x14ac:dyDescent="0.25">
      <c r="A77" s="6">
        <v>421</v>
      </c>
      <c r="B77" s="6">
        <v>1</v>
      </c>
    </row>
    <row r="78" spans="1:2" x14ac:dyDescent="0.25">
      <c r="A78" s="6">
        <v>422</v>
      </c>
      <c r="B78" s="6">
        <v>3</v>
      </c>
    </row>
    <row r="79" spans="1:2" x14ac:dyDescent="0.25">
      <c r="A79" s="6">
        <v>423</v>
      </c>
      <c r="B79" s="6">
        <v>5</v>
      </c>
    </row>
    <row r="80" spans="1:2" x14ac:dyDescent="0.25">
      <c r="A80" s="6">
        <v>424</v>
      </c>
      <c r="B80" s="6">
        <v>8</v>
      </c>
    </row>
    <row r="81" spans="1:2" x14ac:dyDescent="0.25">
      <c r="A81" s="6">
        <v>431</v>
      </c>
      <c r="B81" s="6">
        <v>1</v>
      </c>
    </row>
    <row r="82" spans="1:2" x14ac:dyDescent="0.25">
      <c r="A82" s="6">
        <v>432</v>
      </c>
      <c r="B82" s="6">
        <v>2</v>
      </c>
    </row>
    <row r="83" spans="1:2" x14ac:dyDescent="0.25">
      <c r="A83" s="6">
        <v>433</v>
      </c>
      <c r="B83" s="6">
        <v>6</v>
      </c>
    </row>
    <row r="84" spans="1:2" x14ac:dyDescent="0.25">
      <c r="A84" s="6">
        <v>434</v>
      </c>
      <c r="B84" s="6">
        <v>8</v>
      </c>
    </row>
    <row r="85" spans="1:2" x14ac:dyDescent="0.25">
      <c r="A85" s="6">
        <v>441</v>
      </c>
      <c r="B85" s="6">
        <v>1</v>
      </c>
    </row>
    <row r="86" spans="1:2" x14ac:dyDescent="0.25">
      <c r="A86" s="6">
        <v>442</v>
      </c>
      <c r="B86" s="6">
        <v>2</v>
      </c>
    </row>
    <row r="87" spans="1:2" x14ac:dyDescent="0.25">
      <c r="A87" s="6">
        <v>443</v>
      </c>
      <c r="B87" s="6">
        <v>5</v>
      </c>
    </row>
    <row r="88" spans="1:2" x14ac:dyDescent="0.25">
      <c r="A88" s="6">
        <v>444</v>
      </c>
      <c r="B88" s="6">
        <v>10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workbookViewId="0"/>
  </sheetViews>
  <sheetFormatPr defaultRowHeight="15" x14ac:dyDescent="0.25"/>
  <cols>
    <col min="1" max="5" width="36.7109375" customWidth="1"/>
  </cols>
  <sheetData>
    <row r="1" spans="1:5" x14ac:dyDescent="0.25">
      <c r="A1" s="3" t="s">
        <v>103</v>
      </c>
    </row>
    <row r="3" spans="1:5" x14ac:dyDescent="0.25">
      <c r="A3" t="s">
        <v>104</v>
      </c>
      <c r="B3" t="s">
        <v>105</v>
      </c>
      <c r="C3">
        <v>0</v>
      </c>
    </row>
    <row r="4" spans="1:5" x14ac:dyDescent="0.25">
      <c r="A4" t="s">
        <v>106</v>
      </c>
    </row>
    <row r="5" spans="1:5" x14ac:dyDescent="0.25">
      <c r="A5" t="s">
        <v>107</v>
      </c>
    </row>
    <row r="7" spans="1:5" x14ac:dyDescent="0.25">
      <c r="A7" s="3" t="s">
        <v>108</v>
      </c>
      <c r="B7" t="s">
        <v>109</v>
      </c>
    </row>
    <row r="8" spans="1:5" x14ac:dyDescent="0.25">
      <c r="B8">
        <v>5</v>
      </c>
    </row>
    <row r="10" spans="1:5" x14ac:dyDescent="0.25">
      <c r="A10" t="s">
        <v>110</v>
      </c>
    </row>
    <row r="11" spans="1:5" x14ac:dyDescent="0.25">
      <c r="A11" t="e">
        <f>CB_DATA_!#REF!</f>
        <v>#REF!</v>
      </c>
      <c r="B11" t="e">
        <f>'2012-2013'!#REF!</f>
        <v>#REF!</v>
      </c>
      <c r="C11" t="e">
        <f>'Salary Summary'!#REF!</f>
        <v>#REF!</v>
      </c>
      <c r="D11" t="e">
        <f>'Within Budget Summary'!#REF!</f>
        <v>#REF!</v>
      </c>
      <c r="E11" t="e">
        <f>Advanced!#REF!</f>
        <v>#REF!</v>
      </c>
    </row>
    <row r="13" spans="1:5" x14ac:dyDescent="0.25">
      <c r="A13" t="s">
        <v>111</v>
      </c>
    </row>
    <row r="14" spans="1:5" x14ac:dyDescent="0.25">
      <c r="A14" t="s">
        <v>115</v>
      </c>
      <c r="B14" t="s">
        <v>119</v>
      </c>
      <c r="C14" t="s">
        <v>124</v>
      </c>
      <c r="D14" t="s">
        <v>139</v>
      </c>
      <c r="E14" t="s">
        <v>141</v>
      </c>
    </row>
    <row r="16" spans="1:5" x14ac:dyDescent="0.25">
      <c r="A16" t="s">
        <v>112</v>
      </c>
    </row>
    <row r="19" spans="1:5" x14ac:dyDescent="0.25">
      <c r="A19" t="s">
        <v>113</v>
      </c>
    </row>
    <row r="20" spans="1:5" x14ac:dyDescent="0.25">
      <c r="A20">
        <v>31</v>
      </c>
      <c r="B20">
        <v>26</v>
      </c>
      <c r="C20">
        <v>26</v>
      </c>
      <c r="D20">
        <v>31</v>
      </c>
      <c r="E20">
        <v>26</v>
      </c>
    </row>
    <row r="25" spans="1:5" x14ac:dyDescent="0.25">
      <c r="A25" s="3" t="s">
        <v>114</v>
      </c>
    </row>
    <row r="26" spans="1:5" x14ac:dyDescent="0.25">
      <c r="A26" s="45" t="s">
        <v>116</v>
      </c>
      <c r="D26" s="45" t="s">
        <v>120</v>
      </c>
    </row>
    <row r="27" spans="1:5" x14ac:dyDescent="0.25">
      <c r="A27" t="s">
        <v>117</v>
      </c>
      <c r="D27" t="s">
        <v>142</v>
      </c>
    </row>
    <row r="28" spans="1:5" x14ac:dyDescent="0.25">
      <c r="A28" s="45" t="s">
        <v>118</v>
      </c>
      <c r="D28" s="45" t="s">
        <v>118</v>
      </c>
    </row>
    <row r="29" spans="1:5" x14ac:dyDescent="0.25">
      <c r="A29" s="45" t="s">
        <v>120</v>
      </c>
      <c r="D29" s="45" t="s">
        <v>116</v>
      </c>
    </row>
    <row r="30" spans="1:5" x14ac:dyDescent="0.25">
      <c r="A30" t="s">
        <v>138</v>
      </c>
      <c r="D30" t="s">
        <v>140</v>
      </c>
    </row>
    <row r="31" spans="1:5" x14ac:dyDescent="0.25">
      <c r="A31" s="45" t="s">
        <v>118</v>
      </c>
      <c r="D31" s="45" t="s">
        <v>118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10"/>
  <sheetViews>
    <sheetView showGridLines="0" topLeftCell="S1" workbookViewId="0">
      <selection activeCell="AI21" sqref="AI21"/>
    </sheetView>
  </sheetViews>
  <sheetFormatPr defaultRowHeight="15" x14ac:dyDescent="0.25"/>
  <cols>
    <col min="1" max="1" width="44.7109375" bestFit="1" customWidth="1"/>
    <col min="2" max="2" width="13.85546875" bestFit="1" customWidth="1"/>
    <col min="3" max="3" width="7.5703125" customWidth="1"/>
    <col min="4" max="4" width="16.5703125" customWidth="1"/>
    <col min="5" max="5" width="18.85546875" bestFit="1" customWidth="1"/>
    <col min="6" max="6" width="18.85546875" customWidth="1"/>
    <col min="7" max="7" width="16.28515625" bestFit="1" customWidth="1"/>
    <col min="8" max="10" width="14" bestFit="1" customWidth="1"/>
    <col min="11" max="11" width="8.85546875" bestFit="1" customWidth="1"/>
    <col min="12" max="12" width="7.28515625" bestFit="1" customWidth="1"/>
    <col min="13" max="13" width="8" bestFit="1" customWidth="1"/>
    <col min="14" max="16" width="10.42578125" bestFit="1" customWidth="1"/>
    <col min="17" max="17" width="8" bestFit="1" customWidth="1"/>
    <col min="18" max="18" width="8.7109375" bestFit="1" customWidth="1"/>
    <col min="19" max="21" width="11.140625" bestFit="1" customWidth="1"/>
    <col min="22" max="22" width="15.85546875" bestFit="1" customWidth="1"/>
    <col min="23" max="23" width="13.140625" bestFit="1" customWidth="1"/>
    <col min="24" max="24" width="11.140625" bestFit="1" customWidth="1"/>
    <col min="25" max="25" width="11.42578125" bestFit="1" customWidth="1"/>
    <col min="26" max="26" width="11.140625" bestFit="1" customWidth="1"/>
    <col min="27" max="27" width="11.42578125" bestFit="1" customWidth="1"/>
    <col min="28" max="28" width="11.140625" bestFit="1" customWidth="1"/>
    <col min="29" max="29" width="11.42578125" bestFit="1" customWidth="1"/>
    <col min="30" max="30" width="11.140625" bestFit="1" customWidth="1"/>
    <col min="31" max="31" width="11.42578125" bestFit="1" customWidth="1"/>
    <col min="32" max="32" width="14.5703125" bestFit="1" customWidth="1"/>
    <col min="33" max="33" width="14.85546875" bestFit="1" customWidth="1"/>
    <col min="34" max="34" width="6.7109375" customWidth="1"/>
    <col min="35" max="35" width="17.5703125" bestFit="1" customWidth="1"/>
    <col min="36" max="36" width="8.5703125" bestFit="1" customWidth="1"/>
  </cols>
  <sheetData>
    <row r="1" spans="1:36" x14ac:dyDescent="0.25">
      <c r="A1" s="2" t="s">
        <v>78</v>
      </c>
    </row>
    <row r="2" spans="1:36" x14ac:dyDescent="0.25">
      <c r="D2" s="31"/>
      <c r="G2" s="7"/>
    </row>
    <row r="3" spans="1:36" x14ac:dyDescent="0.25">
      <c r="A3" s="39" t="s">
        <v>17</v>
      </c>
      <c r="B3" s="39" t="s">
        <v>18</v>
      </c>
      <c r="C3" s="39" t="s">
        <v>19</v>
      </c>
      <c r="D3" s="39" t="s">
        <v>100</v>
      </c>
      <c r="E3" s="39" t="s">
        <v>94</v>
      </c>
      <c r="F3" s="39" t="s">
        <v>101</v>
      </c>
      <c r="G3" s="39" t="s">
        <v>95</v>
      </c>
      <c r="H3" s="39" t="s">
        <v>41</v>
      </c>
      <c r="I3" s="39" t="s">
        <v>42</v>
      </c>
      <c r="J3" s="39" t="s">
        <v>43</v>
      </c>
      <c r="K3" s="39" t="s">
        <v>40</v>
      </c>
      <c r="L3" s="39" t="s">
        <v>44</v>
      </c>
      <c r="M3" s="39" t="s">
        <v>45</v>
      </c>
      <c r="N3" s="39" t="s">
        <v>46</v>
      </c>
      <c r="O3" s="39" t="s">
        <v>47</v>
      </c>
      <c r="P3" s="39" t="s">
        <v>48</v>
      </c>
      <c r="Q3" s="39" t="s">
        <v>49</v>
      </c>
      <c r="R3" s="39" t="s">
        <v>50</v>
      </c>
      <c r="S3" s="39" t="s">
        <v>51</v>
      </c>
      <c r="T3" s="39" t="s">
        <v>52</v>
      </c>
      <c r="U3" s="39" t="s">
        <v>53</v>
      </c>
      <c r="V3" s="39" t="s">
        <v>54</v>
      </c>
      <c r="W3" s="39" t="s">
        <v>7</v>
      </c>
      <c r="X3" s="39" t="s">
        <v>55</v>
      </c>
      <c r="Y3" s="39" t="s">
        <v>56</v>
      </c>
      <c r="Z3" s="39" t="s">
        <v>57</v>
      </c>
      <c r="AA3" s="39" t="s">
        <v>58</v>
      </c>
      <c r="AB3" s="39" t="s">
        <v>64</v>
      </c>
      <c r="AC3" s="39" t="s">
        <v>65</v>
      </c>
      <c r="AD3" s="39" t="s">
        <v>83</v>
      </c>
      <c r="AE3" s="39" t="s">
        <v>84</v>
      </c>
      <c r="AF3" s="12" t="s">
        <v>70</v>
      </c>
      <c r="AG3" s="12" t="s">
        <v>71</v>
      </c>
      <c r="AI3" s="1" t="s">
        <v>61</v>
      </c>
      <c r="AJ3" s="13">
        <f>Budget!B6</f>
        <v>517456</v>
      </c>
    </row>
    <row r="4" spans="1:36" x14ac:dyDescent="0.25">
      <c r="A4" s="6">
        <f>'Salary and Rating'!A5</f>
        <v>1</v>
      </c>
      <c r="B4" s="6" t="str">
        <f>'Salary and Rating'!B5</f>
        <v>Teacher 1</v>
      </c>
      <c r="C4" s="14">
        <f>'Salary and Rating'!C5</f>
        <v>46100</v>
      </c>
      <c r="D4" s="44">
        <f>'Salary and Rating'!D5</f>
        <v>0</v>
      </c>
      <c r="E4" s="48">
        <f>IF(C4&gt;0,1,0)</f>
        <v>1</v>
      </c>
      <c r="F4" s="42">
        <f>IF('Salary and Rating'!E5=1,VLOOKUP(D4,'Attrition Probabilities'!$A$5:$E$45,2,TRUE),IF('Salary and Rating'!E5=2,VLOOKUP(D4,'Attrition Probabilities'!$A$5:$E$45,3,TRUE),IF('Salary and Rating'!E5=3,VLOOKUP(D4,'Attrition Probabilities'!$A$5:$E$45,4,TRUE),IF('Salary and Rating'!E5=4,VLOOKUP(D4,'Attrition Probabilities'!$A$5:$E$45,5,TRUE),0))))</f>
        <v>0.15</v>
      </c>
      <c r="G4" s="48">
        <f ca="1">IF(E4=0,0,IF(RAND()&lt;F4,0,1))</f>
        <v>1</v>
      </c>
      <c r="H4" s="48">
        <f ca="1">IF(E4=0,0,IF(RAND()&lt;'Demand Component Probability'!$B$4,1,0))</f>
        <v>0</v>
      </c>
      <c r="I4" s="48">
        <f ca="1">IF(E4=0,0,IF(RAND()&lt;'Demand Component Probability'!$B$5,1,0))</f>
        <v>0</v>
      </c>
      <c r="J4" s="48">
        <f ca="1">IF(E4=0,0,IF(RAND()&lt;'Demand Component Probability'!$B$6,1,0))</f>
        <v>0</v>
      </c>
      <c r="K4" s="48">
        <f>'Salary and Rating'!K5</f>
        <v>2</v>
      </c>
      <c r="L4" s="48">
        <f>IFERROR(IF(VLOOKUP(K4,Inputs!$A$20:$G$29,3,FALSE)="Stipend Award",VLOOKUP(K4,Inputs!$A$7:$G$16,3,FALSE),0),0)</f>
        <v>50</v>
      </c>
      <c r="M4" s="48">
        <f>IFERROR(IF(VLOOKUP(K4,Inputs!$A$20:$G$29,4,FALSE)="Stipend Award",VLOOKUP(K4,Inputs!$A$7:$G$16,4,FALSE),0),0)</f>
        <v>50</v>
      </c>
      <c r="N4" s="48">
        <f ca="1">IFERROR(IF(H4=1,IF(VLOOKUP(K4,Inputs!$A$20:$G$29,5,FALSE)="Stipend Award",VLOOKUP(K4,Inputs!$A$7:$G$16,5,FALSE),0),0),0)</f>
        <v>0</v>
      </c>
      <c r="O4" s="48">
        <f ca="1">IFERROR(IF(I4=1,IF(VLOOKUP(K4,Inputs!$A$20:$G$29,6,FALSE)="Stipend Award",VLOOKUP(K4,Inputs!$A$7:$G$16,6,FALSE),0),0),0)</f>
        <v>0</v>
      </c>
      <c r="P4" s="48">
        <f ca="1">IFERROR(IF(J4=1,IF(VLOOKUP(K4,Inputs!$A$20:$G$29,7,FALSE)="Stipend Award",VLOOKUP(K4,Inputs!$A$7:$G$16,7,FALSE),0),0),0)</f>
        <v>0</v>
      </c>
      <c r="Q4" s="48">
        <f>IFERROR(IF(VLOOKUP(K4,Inputs!$A$20:$G$29,3,FALSE)="Base Increase",VLOOKUP(K4,Inputs!$A$7:$G$16,3,FALSE),0),0)</f>
        <v>0</v>
      </c>
      <c r="R4" s="48">
        <f>IFERROR(IF(VLOOKUP(K4,Inputs!$A$20:$G$29,4,FALSE)="Base Increase",VLOOKUP(K4,Inputs!$A$7:$G$16,4,FALSE),0),0)</f>
        <v>0</v>
      </c>
      <c r="S4" s="48">
        <f ca="1">IFERROR(IF(H4=1,IF(VLOOKUP(K4,Inputs!$A$20:$G$29,5,FALSE)="Base Increase",VLOOKUP(K4,Inputs!$A$7:$G$16,5,FALSE),0),0),0)</f>
        <v>0</v>
      </c>
      <c r="T4" s="48">
        <f ca="1">IFERROR(IF(I4=1,IF(VLOOKUP(K4,Inputs!$A$20:$G$29,6,FALSE)="Base Increase",VLOOKUP(K4,Inputs!$A$7:$G$16,6,FALSE),0),0),0)</f>
        <v>0</v>
      </c>
      <c r="U4" s="48">
        <f ca="1">IFERROR(IF(J4=1,IF(VLOOKUP(K4,Inputs!$A$20:$G$29,7,FALSE)="Base Increase",VLOOKUP(K4,Inputs!$A$7:$G$16,7,FALSE),0),0),0)</f>
        <v>0</v>
      </c>
      <c r="V4" s="48">
        <f ca="1">SUM(L4:P4)</f>
        <v>100</v>
      </c>
      <c r="W4" s="48">
        <f ca="1">SUM(Q4:U4)</f>
        <v>0</v>
      </c>
      <c r="X4" s="48">
        <f ca="1">W4+C4</f>
        <v>46100</v>
      </c>
      <c r="Y4" s="48">
        <f ca="1">W4+V4+C4</f>
        <v>46200</v>
      </c>
      <c r="Z4" s="48">
        <f ca="1">IF(AND(K4&lt;=4,X4&gt;Inputs!$B$32),MAX(C4,Inputs!$B$32),X4)</f>
        <v>46100</v>
      </c>
      <c r="AA4" s="48">
        <f ca="1">IF(AND(K4&lt;=4,Y4&gt;Inputs!$B$32),MAX(C4,Inputs!$B$32),Y4)</f>
        <v>46200</v>
      </c>
      <c r="AB4" s="48">
        <f ca="1">IF(AND(K4&lt;=7,Z4&gt;Inputs!$B$33),MAX(C4,Inputs!$B$33),Z4)</f>
        <v>46100</v>
      </c>
      <c r="AC4" s="48">
        <f ca="1">IF(AND(K4&lt;=7,AA4&gt;Inputs!$B$33),MAX(C4,Inputs!$B$33),AA4)</f>
        <v>46200</v>
      </c>
      <c r="AD4" s="48">
        <f ca="1">IF(AB4&gt;Inputs!$B$34,Inputs!$B$34,AB4)</f>
        <v>46100</v>
      </c>
      <c r="AE4" s="48">
        <f ca="1">IF(AC4&gt;Inputs!$B$34,Inputs!$B$34,AC4)</f>
        <v>46200</v>
      </c>
      <c r="AF4" s="49">
        <f ca="1">IF(AND(E4=1,G4=0),Inputs!$B$3,AD4)</f>
        <v>46100</v>
      </c>
      <c r="AG4" s="49">
        <f ca="1">IF(AND(E4=1,G4=0),Inputs!$B$3,AE4)</f>
        <v>46200</v>
      </c>
      <c r="AI4" s="1" t="s">
        <v>62</v>
      </c>
      <c r="AJ4" s="13">
        <f ca="1">AJ3-SUM(AG:AG)</f>
        <v>18798</v>
      </c>
    </row>
    <row r="5" spans="1:36" x14ac:dyDescent="0.25">
      <c r="A5" s="6">
        <f>'Salary and Rating'!A6</f>
        <v>2</v>
      </c>
      <c r="B5" s="6" t="str">
        <f>'Salary and Rating'!B6</f>
        <v>Teacher 2</v>
      </c>
      <c r="C5" s="14">
        <f>'Salary and Rating'!C6</f>
        <v>47134</v>
      </c>
      <c r="D5" s="44">
        <f>'Salary and Rating'!D6</f>
        <v>8</v>
      </c>
      <c r="E5" s="48">
        <f t="shared" ref="E5:E68" si="0">IF(C5&gt;0,1,0)</f>
        <v>1</v>
      </c>
      <c r="F5" s="42">
        <f>IF('Salary and Rating'!E6=1,VLOOKUP(D5,'Attrition Probabilities'!$A$5:$E$45,2,TRUE),IF('Salary and Rating'!E6=2,VLOOKUP(D5,'Attrition Probabilities'!$A$5:$E$45,3,TRUE),IF('Salary and Rating'!E6=3,VLOOKUP(D5,'Attrition Probabilities'!$A$5:$E$45,4,TRUE),IF('Salary and Rating'!E6=4,VLOOKUP(D5,'Attrition Probabilities'!$A$5:$E$45,5,TRUE),0))))</f>
        <v>0.01</v>
      </c>
      <c r="G5" s="48">
        <f t="shared" ref="G5:G68" ca="1" si="1">IF(E5=0,0,IF(RAND()&lt;F5,0,1))</f>
        <v>1</v>
      </c>
      <c r="H5" s="48">
        <f ca="1">IF(E5=0,0,IF(RAND()&lt;'Demand Component Probability'!$B$4,1,0))</f>
        <v>1</v>
      </c>
      <c r="I5" s="48">
        <f ca="1">IF(E5=0,0,IF(RAND()&lt;'Demand Component Probability'!$B$5,1,0))</f>
        <v>0</v>
      </c>
      <c r="J5" s="48">
        <f ca="1">IF(E5=0,0,IF(RAND()&lt;'Demand Component Probability'!$B$6,1,0))</f>
        <v>0</v>
      </c>
      <c r="K5" s="48">
        <f>'Salary and Rating'!K6</f>
        <v>5</v>
      </c>
      <c r="L5" s="48">
        <f>IFERROR(IF(VLOOKUP(K5,Inputs!$A$20:$G$29,3,FALSE)="Stipend Award",VLOOKUP(K5,Inputs!$A$7:$G$16,3,FALSE),0),0)</f>
        <v>0</v>
      </c>
      <c r="M5" s="48">
        <f>IFERROR(IF(VLOOKUP(K5,Inputs!$A$20:$G$29,4,FALSE)="Stipend Award",VLOOKUP(K5,Inputs!$A$7:$G$16,4,FALSE),0),0)</f>
        <v>0</v>
      </c>
      <c r="N5" s="48">
        <f ca="1">IFERROR(IF(H5=1,IF(VLOOKUP(K5,Inputs!$A$20:$G$29,5,FALSE)="Stipend Award",VLOOKUP(K5,Inputs!$A$7:$G$16,5,FALSE),0),0),0)</f>
        <v>100</v>
      </c>
      <c r="O5" s="48">
        <f ca="1">IFERROR(IF(I5=1,IF(VLOOKUP(K5,Inputs!$A$20:$G$29,6,FALSE)="Stipend Award",VLOOKUP(K5,Inputs!$A$7:$G$16,6,FALSE),0),0),0)</f>
        <v>0</v>
      </c>
      <c r="P5" s="48">
        <f ca="1">IFERROR(IF(J5=1,IF(VLOOKUP(K5,Inputs!$A$20:$G$29,7,FALSE)="Stipend Award",VLOOKUP(K5,Inputs!$A$7:$G$16,7,FALSE),0),0),0)</f>
        <v>0</v>
      </c>
      <c r="Q5" s="48">
        <f>IFERROR(IF(VLOOKUP(K5,Inputs!$A$20:$G$29,3,FALSE)="Base Increase",VLOOKUP(K5,Inputs!$A$7:$G$16,3,FALSE),0),0)</f>
        <v>200</v>
      </c>
      <c r="R5" s="48">
        <f>IFERROR(IF(VLOOKUP(K5,Inputs!$A$20:$G$29,4,FALSE)="Base Increase",VLOOKUP(K5,Inputs!$A$7:$G$16,4,FALSE),0),0)</f>
        <v>100</v>
      </c>
      <c r="S5" s="48">
        <f ca="1">IFERROR(IF(H5=1,IF(VLOOKUP(K5,Inputs!$A$20:$G$29,5,FALSE)="Base Increase",VLOOKUP(K5,Inputs!$A$7:$G$16,5,FALSE),0),0),0)</f>
        <v>0</v>
      </c>
      <c r="T5" s="48">
        <f ca="1">IFERROR(IF(I5=1,IF(VLOOKUP(K5,Inputs!$A$20:$G$29,6,FALSE)="Base Increase",VLOOKUP(K5,Inputs!$A$7:$G$16,6,FALSE),0),0),0)</f>
        <v>0</v>
      </c>
      <c r="U5" s="48">
        <f ca="1">IFERROR(IF(J5=1,IF(VLOOKUP(K5,Inputs!$A$20:$G$29,7,FALSE)="Base Increase",VLOOKUP(K5,Inputs!$A$7:$G$16,7,FALSE),0),0),0)</f>
        <v>0</v>
      </c>
      <c r="V5" s="48">
        <f t="shared" ref="V5:V68" ca="1" si="2">SUM(L5:P5)</f>
        <v>100</v>
      </c>
      <c r="W5" s="48">
        <f t="shared" ref="W5:W68" ca="1" si="3">SUM(Q5:U5)</f>
        <v>300</v>
      </c>
      <c r="X5" s="48">
        <f t="shared" ref="X5:X68" ca="1" si="4">W5+C5</f>
        <v>47434</v>
      </c>
      <c r="Y5" s="48">
        <f t="shared" ref="Y5:Y68" ca="1" si="5">W5+V5+C5</f>
        <v>47534</v>
      </c>
      <c r="Z5" s="48">
        <f ca="1">IF(AND(K5&lt;=4,X5&gt;Inputs!$B$32),MAX(C5,Inputs!$B$32),X5)</f>
        <v>47434</v>
      </c>
      <c r="AA5" s="48">
        <f ca="1">IF(AND(K5&lt;=4,Y5&gt;Inputs!$B$32),MAX(C5,Inputs!$B$32),Y5)</f>
        <v>47534</v>
      </c>
      <c r="AB5" s="48">
        <f ca="1">IF(AND(K5&lt;=7,Z5&gt;Inputs!$B$33),MAX(C5,Inputs!$B$33),Z5)</f>
        <v>47434</v>
      </c>
      <c r="AC5" s="48">
        <f ca="1">IF(Y5&gt;Inputs!$B$34,Inputs!$B$34,AA5)</f>
        <v>47534</v>
      </c>
      <c r="AD5" s="48">
        <f ca="1">IF(AB5&gt;Inputs!$B$34,Inputs!$B$34,AB5)</f>
        <v>47434</v>
      </c>
      <c r="AE5" s="48">
        <f ca="1">IF(AC5&gt;Inputs!$B$34,Inputs!$B$34,AC5)</f>
        <v>47534</v>
      </c>
      <c r="AF5" s="49">
        <f ca="1">IF(AND(E5=1,G5=0),Inputs!$B$3,AD5)</f>
        <v>47434</v>
      </c>
      <c r="AG5" s="49">
        <f ca="1">IF(AND(E5=1,G5=0),Inputs!$B$3,AE5)</f>
        <v>47534</v>
      </c>
      <c r="AI5" s="1" t="s">
        <v>63</v>
      </c>
      <c r="AJ5" s="46" t="str">
        <f ca="1">IF(AJ4&gt;0,"YES","NO")</f>
        <v>YES</v>
      </c>
    </row>
    <row r="6" spans="1:36" x14ac:dyDescent="0.25">
      <c r="A6" s="6">
        <f>'Salary and Rating'!A7</f>
        <v>3</v>
      </c>
      <c r="B6" s="6" t="str">
        <f>'Salary and Rating'!B7</f>
        <v>Teacher 3</v>
      </c>
      <c r="C6" s="14">
        <f>'Salary and Rating'!C7</f>
        <v>48094</v>
      </c>
      <c r="D6" s="44">
        <f>'Salary and Rating'!D7</f>
        <v>10</v>
      </c>
      <c r="E6" s="48">
        <f t="shared" si="0"/>
        <v>1</v>
      </c>
      <c r="F6" s="42">
        <f>IF('Salary and Rating'!E7=1,VLOOKUP(D6,'Attrition Probabilities'!$A$5:$E$45,2,TRUE),IF('Salary and Rating'!E7=2,VLOOKUP(D6,'Attrition Probabilities'!$A$5:$E$45,3,TRUE),IF('Salary and Rating'!E7=3,VLOOKUP(D6,'Attrition Probabilities'!$A$5:$E$45,4,TRUE),IF('Salary and Rating'!E7=4,VLOOKUP(D6,'Attrition Probabilities'!$A$5:$E$45,5,TRUE),0))))</f>
        <v>0.01</v>
      </c>
      <c r="G6" s="48">
        <f t="shared" ca="1" si="1"/>
        <v>1</v>
      </c>
      <c r="H6" s="48">
        <f ca="1">IF(E6=0,0,IF(RAND()&lt;'Demand Component Probability'!$B$4,1,0))</f>
        <v>0</v>
      </c>
      <c r="I6" s="48">
        <f ca="1">IF(E6=0,0,IF(RAND()&lt;'Demand Component Probability'!$B$5,1,0))</f>
        <v>0</v>
      </c>
      <c r="J6" s="48">
        <f ca="1">IF(E6=0,0,IF(RAND()&lt;'Demand Component Probability'!$B$6,1,0))</f>
        <v>1</v>
      </c>
      <c r="K6" s="48">
        <f>'Salary and Rating'!K7</f>
        <v>8</v>
      </c>
      <c r="L6" s="48">
        <f>IFERROR(IF(VLOOKUP(K6,Inputs!$A$20:$G$29,3,FALSE)="Stipend Award",VLOOKUP(K6,Inputs!$A$7:$G$16,3,FALSE),0),0)</f>
        <v>0</v>
      </c>
      <c r="M6" s="48">
        <f>IFERROR(IF(VLOOKUP(K6,Inputs!$A$20:$G$29,4,FALSE)="Stipend Award",VLOOKUP(K6,Inputs!$A$7:$G$16,4,FALSE),0),0)</f>
        <v>0</v>
      </c>
      <c r="N6" s="48">
        <f ca="1">IFERROR(IF(H6=1,IF(VLOOKUP(K6,Inputs!$A$20:$G$29,5,FALSE)="Stipend Award",VLOOKUP(K6,Inputs!$A$7:$G$16,5,FALSE),0),0),0)</f>
        <v>0</v>
      </c>
      <c r="O6" s="48">
        <f ca="1">IFERROR(IF(I6=1,IF(VLOOKUP(K6,Inputs!$A$20:$G$29,6,FALSE)="Stipend Award",VLOOKUP(K6,Inputs!$A$7:$G$16,6,FALSE),0),0),0)</f>
        <v>0</v>
      </c>
      <c r="P6" s="48">
        <f ca="1">IFERROR(IF(J6=1,IF(VLOOKUP(K6,Inputs!$A$20:$G$29,7,FALSE)="Stipend Award",VLOOKUP(K6,Inputs!$A$7:$G$16,7,FALSE),0),0),0)</f>
        <v>0</v>
      </c>
      <c r="Q6" s="48">
        <f>IFERROR(IF(VLOOKUP(K6,Inputs!$A$20:$G$29,3,FALSE)="Base Increase",VLOOKUP(K6,Inputs!$A$7:$G$16,3,FALSE),0),0)</f>
        <v>400</v>
      </c>
      <c r="R6" s="48">
        <f>IFERROR(IF(VLOOKUP(K6,Inputs!$A$20:$G$29,4,FALSE)="Base Increase",VLOOKUP(K6,Inputs!$A$7:$G$16,4,FALSE),0),0)</f>
        <v>200</v>
      </c>
      <c r="S6" s="48">
        <f ca="1">IFERROR(IF(H6=1,IF(VLOOKUP(K6,Inputs!$A$20:$G$29,5,FALSE)="Base Increase",VLOOKUP(K6,Inputs!$A$7:$G$16,5,FALSE),0),0),0)</f>
        <v>0</v>
      </c>
      <c r="T6" s="48">
        <f ca="1">IFERROR(IF(I6=1,IF(VLOOKUP(K6,Inputs!$A$20:$G$29,6,FALSE)="Base Increase",VLOOKUP(K6,Inputs!$A$7:$G$16,6,FALSE),0),0),0)</f>
        <v>0</v>
      </c>
      <c r="U6" s="48">
        <f ca="1">IFERROR(IF(J6=1,IF(VLOOKUP(K6,Inputs!$A$20:$G$29,7,FALSE)="Base Increase",VLOOKUP(K6,Inputs!$A$7:$G$16,7,FALSE),0),0),0)</f>
        <v>0</v>
      </c>
      <c r="V6" s="48">
        <f t="shared" ca="1" si="2"/>
        <v>0</v>
      </c>
      <c r="W6" s="48">
        <f t="shared" ca="1" si="3"/>
        <v>600</v>
      </c>
      <c r="X6" s="48">
        <f t="shared" ca="1" si="4"/>
        <v>48694</v>
      </c>
      <c r="Y6" s="48">
        <f t="shared" ca="1" si="5"/>
        <v>48694</v>
      </c>
      <c r="Z6" s="48">
        <f ca="1">IF(AND(K6&lt;=4,X6&gt;Inputs!$B$32),MAX(C6,Inputs!$B$32),X6)</f>
        <v>48694</v>
      </c>
      <c r="AA6" s="48">
        <f ca="1">IF(AND(K6&lt;=4,Y6&gt;Inputs!$B$32),MAX(C6,Inputs!$B$32),Y6)</f>
        <v>48694</v>
      </c>
      <c r="AB6" s="48">
        <f ca="1">IF(AND(K6&lt;=7,Z6&gt;Inputs!$B$33),MAX(C6,Inputs!$B$33),Z6)</f>
        <v>48694</v>
      </c>
      <c r="AC6" s="48">
        <f ca="1">IF(Y6&gt;Inputs!$B$34,Inputs!$B$34,AA6)</f>
        <v>48694</v>
      </c>
      <c r="AD6" s="48">
        <f ca="1">IF(AB6&gt;Inputs!$B$34,Inputs!$B$34,AB6)</f>
        <v>48694</v>
      </c>
      <c r="AE6" s="48">
        <f ca="1">IF(AC6&gt;Inputs!$B$34,Inputs!$B$34,AC6)</f>
        <v>48694</v>
      </c>
      <c r="AF6" s="49">
        <f ca="1">IF(AND(E6=1,G6=0),Inputs!$B$3,AD6)</f>
        <v>48694</v>
      </c>
      <c r="AG6" s="49">
        <f ca="1">IF(AND(E6=1,G6=0),Inputs!$B$3,AE6)</f>
        <v>48694</v>
      </c>
    </row>
    <row r="7" spans="1:36" x14ac:dyDescent="0.25">
      <c r="A7" s="6">
        <f>'Salary and Rating'!A8</f>
        <v>4</v>
      </c>
      <c r="B7" s="6" t="str">
        <f>'Salary and Rating'!B8</f>
        <v>Teacher 4</v>
      </c>
      <c r="C7" s="14">
        <f>'Salary and Rating'!C8</f>
        <v>50974</v>
      </c>
      <c r="D7" s="44">
        <f>'Salary and Rating'!D8</f>
        <v>16</v>
      </c>
      <c r="E7" s="48">
        <f t="shared" si="0"/>
        <v>1</v>
      </c>
      <c r="F7" s="42">
        <f>IF('Salary and Rating'!E8=1,VLOOKUP(D7,'Attrition Probabilities'!$A$5:$E$45,2,TRUE),IF('Salary and Rating'!E8=2,VLOOKUP(D7,'Attrition Probabilities'!$A$5:$E$45,3,TRUE),IF('Salary and Rating'!E8=3,VLOOKUP(D7,'Attrition Probabilities'!$A$5:$E$45,4,TRUE),IF('Salary and Rating'!E8=4,VLOOKUP(D7,'Attrition Probabilities'!$A$5:$E$45,5,TRUE),0))))</f>
        <v>0.01</v>
      </c>
      <c r="G7" s="48">
        <f t="shared" ca="1" si="1"/>
        <v>1</v>
      </c>
      <c r="H7" s="48">
        <f ca="1">IF(E7=0,0,IF(RAND()&lt;'Demand Component Probability'!$B$4,1,0))</f>
        <v>0</v>
      </c>
      <c r="I7" s="48">
        <f ca="1">IF(E7=0,0,IF(RAND()&lt;'Demand Component Probability'!$B$5,1,0))</f>
        <v>0</v>
      </c>
      <c r="J7" s="48">
        <f ca="1">IF(E7=0,0,IF(RAND()&lt;'Demand Component Probability'!$B$6,1,0))</f>
        <v>0</v>
      </c>
      <c r="K7" s="48">
        <f>'Salary and Rating'!K8</f>
        <v>5</v>
      </c>
      <c r="L7" s="48">
        <f>IFERROR(IF(VLOOKUP(K7,Inputs!$A$20:$G$29,3,FALSE)="Stipend Award",VLOOKUP(K7,Inputs!$A$7:$G$16,3,FALSE),0),0)</f>
        <v>0</v>
      </c>
      <c r="M7" s="48">
        <f>IFERROR(IF(VLOOKUP(K7,Inputs!$A$20:$G$29,4,FALSE)="Stipend Award",VLOOKUP(K7,Inputs!$A$7:$G$16,4,FALSE),0),0)</f>
        <v>0</v>
      </c>
      <c r="N7" s="48">
        <f ca="1">IFERROR(IF(H7=1,IF(VLOOKUP(K7,Inputs!$A$20:$G$29,5,FALSE)="Stipend Award",VLOOKUP(K7,Inputs!$A$7:$G$16,5,FALSE),0),0),0)</f>
        <v>0</v>
      </c>
      <c r="O7" s="48">
        <f ca="1">IFERROR(IF(I7=1,IF(VLOOKUP(K7,Inputs!$A$20:$G$29,6,FALSE)="Stipend Award",VLOOKUP(K7,Inputs!$A$7:$G$16,6,FALSE),0),0),0)</f>
        <v>0</v>
      </c>
      <c r="P7" s="48">
        <f ca="1">IFERROR(IF(J7=1,IF(VLOOKUP(K7,Inputs!$A$20:$G$29,7,FALSE)="Stipend Award",VLOOKUP(K7,Inputs!$A$7:$G$16,7,FALSE),0),0),0)</f>
        <v>0</v>
      </c>
      <c r="Q7" s="48">
        <f>IFERROR(IF(VLOOKUP(K7,Inputs!$A$20:$G$29,3,FALSE)="Base Increase",VLOOKUP(K7,Inputs!$A$7:$G$16,3,FALSE),0),0)</f>
        <v>200</v>
      </c>
      <c r="R7" s="48">
        <f>IFERROR(IF(VLOOKUP(K7,Inputs!$A$20:$G$29,4,FALSE)="Base Increase",VLOOKUP(K7,Inputs!$A$7:$G$16,4,FALSE),0),0)</f>
        <v>100</v>
      </c>
      <c r="S7" s="48">
        <f ca="1">IFERROR(IF(H7=1,IF(VLOOKUP(K7,Inputs!$A$20:$G$29,5,FALSE)="Base Increase",VLOOKUP(K7,Inputs!$A$7:$G$16,5,FALSE),0),0),0)</f>
        <v>0</v>
      </c>
      <c r="T7" s="48">
        <f ca="1">IFERROR(IF(I7=1,IF(VLOOKUP(K7,Inputs!$A$20:$G$29,6,FALSE)="Base Increase",VLOOKUP(K7,Inputs!$A$7:$G$16,6,FALSE),0),0),0)</f>
        <v>0</v>
      </c>
      <c r="U7" s="48">
        <f ca="1">IFERROR(IF(J7=1,IF(VLOOKUP(K7,Inputs!$A$20:$G$29,7,FALSE)="Base Increase",VLOOKUP(K7,Inputs!$A$7:$G$16,7,FALSE),0),0),0)</f>
        <v>0</v>
      </c>
      <c r="V7" s="48">
        <f t="shared" ca="1" si="2"/>
        <v>0</v>
      </c>
      <c r="W7" s="48">
        <f t="shared" ca="1" si="3"/>
        <v>300</v>
      </c>
      <c r="X7" s="48">
        <f t="shared" ca="1" si="4"/>
        <v>51274</v>
      </c>
      <c r="Y7" s="48">
        <f t="shared" ca="1" si="5"/>
        <v>51274</v>
      </c>
      <c r="Z7" s="48">
        <f ca="1">IF(AND(K7&lt;=4,X7&gt;Inputs!$B$32),MAX(C7,Inputs!$B$32),X7)</f>
        <v>51274</v>
      </c>
      <c r="AA7" s="48">
        <f ca="1">IF(AND(K7&lt;=4,Y7&gt;Inputs!$B$32),MAX(C7,Inputs!$B$32),Y7)</f>
        <v>51274</v>
      </c>
      <c r="AB7" s="48">
        <f ca="1">IF(AND(K7&lt;=7,Z7&gt;Inputs!$B$33),MAX(C7,Inputs!$B$33),Z7)</f>
        <v>51274</v>
      </c>
      <c r="AC7" s="48">
        <f ca="1">IF(Y7&gt;Inputs!$B$34,Inputs!$B$34,AA7)</f>
        <v>51274</v>
      </c>
      <c r="AD7" s="48">
        <f ca="1">IF(AB7&gt;Inputs!$B$34,Inputs!$B$34,AB7)</f>
        <v>51274</v>
      </c>
      <c r="AE7" s="48">
        <f ca="1">IF(AC7&gt;Inputs!$B$34,Inputs!$B$34,AC7)</f>
        <v>51274</v>
      </c>
      <c r="AF7" s="49">
        <f ca="1">IF(AND(E7=1,G7=0),Inputs!$B$3,AD7)</f>
        <v>51274</v>
      </c>
      <c r="AG7" s="49">
        <f ca="1">IF(AND(E7=1,G7=0),Inputs!$B$3,AE7)</f>
        <v>51274</v>
      </c>
    </row>
    <row r="8" spans="1:36" x14ac:dyDescent="0.25">
      <c r="A8" s="6">
        <f>'Salary and Rating'!A9</f>
        <v>5</v>
      </c>
      <c r="B8" s="6" t="str">
        <f>'Salary and Rating'!B9</f>
        <v>Teacher 5</v>
      </c>
      <c r="C8" s="14">
        <f>'Salary and Rating'!C9</f>
        <v>51454</v>
      </c>
      <c r="D8" s="44">
        <f>'Salary and Rating'!D9</f>
        <v>17</v>
      </c>
      <c r="E8" s="48">
        <f t="shared" si="0"/>
        <v>1</v>
      </c>
      <c r="F8" s="42">
        <f>IF('Salary and Rating'!E9=1,VLOOKUP(D8,'Attrition Probabilities'!$A$5:$E$45,2,TRUE),IF('Salary and Rating'!E9=2,VLOOKUP(D8,'Attrition Probabilities'!$A$5:$E$45,3,TRUE),IF('Salary and Rating'!E9=3,VLOOKUP(D8,'Attrition Probabilities'!$A$5:$E$45,4,TRUE),IF('Salary and Rating'!E9=4,VLOOKUP(D8,'Attrition Probabilities'!$A$5:$E$45,5,TRUE),0))))</f>
        <v>0.01</v>
      </c>
      <c r="G8" s="48">
        <f t="shared" ca="1" si="1"/>
        <v>1</v>
      </c>
      <c r="H8" s="48">
        <f ca="1">IF(E8=0,0,IF(RAND()&lt;'Demand Component Probability'!$B$4,1,0))</f>
        <v>0</v>
      </c>
      <c r="I8" s="48">
        <f ca="1">IF(E8=0,0,IF(RAND()&lt;'Demand Component Probability'!$B$5,1,0))</f>
        <v>0</v>
      </c>
      <c r="J8" s="48">
        <f ca="1">IF(E8=0,0,IF(RAND()&lt;'Demand Component Probability'!$B$6,1,0))</f>
        <v>0</v>
      </c>
      <c r="K8" s="48">
        <f>'Salary and Rating'!K9</f>
        <v>5</v>
      </c>
      <c r="L8" s="48">
        <f>IFERROR(IF(VLOOKUP(K8,Inputs!$A$20:$G$29,3,FALSE)="Stipend Award",VLOOKUP(K8,Inputs!$A$7:$G$16,3,FALSE),0),0)</f>
        <v>0</v>
      </c>
      <c r="M8" s="48">
        <f>IFERROR(IF(VLOOKUP(K8,Inputs!$A$20:$G$29,4,FALSE)="Stipend Award",VLOOKUP(K8,Inputs!$A$7:$G$16,4,FALSE),0),0)</f>
        <v>0</v>
      </c>
      <c r="N8" s="48">
        <f ca="1">IFERROR(IF(H8=1,IF(VLOOKUP(K8,Inputs!$A$20:$G$29,5,FALSE)="Stipend Award",VLOOKUP(K8,Inputs!$A$7:$G$16,5,FALSE),0),0),0)</f>
        <v>0</v>
      </c>
      <c r="O8" s="48">
        <f ca="1">IFERROR(IF(I8=1,IF(VLOOKUP(K8,Inputs!$A$20:$G$29,6,FALSE)="Stipend Award",VLOOKUP(K8,Inputs!$A$7:$G$16,6,FALSE),0),0),0)</f>
        <v>0</v>
      </c>
      <c r="P8" s="48">
        <f ca="1">IFERROR(IF(J8=1,IF(VLOOKUP(K8,Inputs!$A$20:$G$29,7,FALSE)="Stipend Award",VLOOKUP(K8,Inputs!$A$7:$G$16,7,FALSE),0),0),0)</f>
        <v>0</v>
      </c>
      <c r="Q8" s="48">
        <f>IFERROR(IF(VLOOKUP(K8,Inputs!$A$20:$G$29,3,FALSE)="Base Increase",VLOOKUP(K8,Inputs!$A$7:$G$16,3,FALSE),0),0)</f>
        <v>200</v>
      </c>
      <c r="R8" s="48">
        <f>IFERROR(IF(VLOOKUP(K8,Inputs!$A$20:$G$29,4,FALSE)="Base Increase",VLOOKUP(K8,Inputs!$A$7:$G$16,4,FALSE),0),0)</f>
        <v>100</v>
      </c>
      <c r="S8" s="48">
        <f ca="1">IFERROR(IF(H8=1,IF(VLOOKUP(K8,Inputs!$A$20:$G$29,5,FALSE)="Base Increase",VLOOKUP(K8,Inputs!$A$7:$G$16,5,FALSE),0),0),0)</f>
        <v>0</v>
      </c>
      <c r="T8" s="48">
        <f ca="1">IFERROR(IF(I8=1,IF(VLOOKUP(K8,Inputs!$A$20:$G$29,6,FALSE)="Base Increase",VLOOKUP(K8,Inputs!$A$7:$G$16,6,FALSE),0),0),0)</f>
        <v>0</v>
      </c>
      <c r="U8" s="48">
        <f ca="1">IFERROR(IF(J8=1,IF(VLOOKUP(K8,Inputs!$A$20:$G$29,7,FALSE)="Base Increase",VLOOKUP(K8,Inputs!$A$7:$G$16,7,FALSE),0),0),0)</f>
        <v>0</v>
      </c>
      <c r="V8" s="48">
        <f t="shared" ca="1" si="2"/>
        <v>0</v>
      </c>
      <c r="W8" s="48">
        <f t="shared" ca="1" si="3"/>
        <v>300</v>
      </c>
      <c r="X8" s="48">
        <f t="shared" ca="1" si="4"/>
        <v>51754</v>
      </c>
      <c r="Y8" s="48">
        <f t="shared" ca="1" si="5"/>
        <v>51754</v>
      </c>
      <c r="Z8" s="48">
        <f ca="1">IF(AND(K8&lt;=4,X8&gt;Inputs!$B$32),MAX(C8,Inputs!$B$32),X8)</f>
        <v>51754</v>
      </c>
      <c r="AA8" s="48">
        <f ca="1">IF(AND(K8&lt;=4,Y8&gt;Inputs!$B$32),MAX(C8,Inputs!$B$32),Y8)</f>
        <v>51754</v>
      </c>
      <c r="AB8" s="48">
        <f ca="1">IF(AND(K8&lt;=7,Z8&gt;Inputs!$B$33),MAX(C8,Inputs!$B$33),Z8)</f>
        <v>51754</v>
      </c>
      <c r="AC8" s="48">
        <f ca="1">IF(Y8&gt;Inputs!$B$34,Inputs!$B$34,AA8)</f>
        <v>51754</v>
      </c>
      <c r="AD8" s="48">
        <f ca="1">IF(AB8&gt;Inputs!$B$34,Inputs!$B$34,AB8)</f>
        <v>51754</v>
      </c>
      <c r="AE8" s="48">
        <f ca="1">IF(AC8&gt;Inputs!$B$34,Inputs!$B$34,AC8)</f>
        <v>51754</v>
      </c>
      <c r="AF8" s="49">
        <f ca="1">IF(AND(E8=1,G8=0),Inputs!$B$3,AD8)</f>
        <v>51754</v>
      </c>
      <c r="AG8" s="49">
        <f ca="1">IF(AND(E8=1,G8=0),Inputs!$B$3,AE8)</f>
        <v>51754</v>
      </c>
    </row>
    <row r="9" spans="1:36" x14ac:dyDescent="0.25">
      <c r="A9" s="6">
        <f>'Salary and Rating'!A10</f>
        <v>6</v>
      </c>
      <c r="B9" s="6" t="str">
        <f>'Salary and Rating'!B10</f>
        <v>Teacher 6</v>
      </c>
      <c r="C9" s="14">
        <f>'Salary and Rating'!C10</f>
        <v>52414</v>
      </c>
      <c r="D9" s="44">
        <f>'Salary and Rating'!D10</f>
        <v>19</v>
      </c>
      <c r="E9" s="48">
        <f t="shared" si="0"/>
        <v>1</v>
      </c>
      <c r="F9" s="42">
        <f>IF('Salary and Rating'!E10=1,VLOOKUP(D9,'Attrition Probabilities'!$A$5:$E$45,2,TRUE),IF('Salary and Rating'!E10=2,VLOOKUP(D9,'Attrition Probabilities'!$A$5:$E$45,3,TRUE),IF('Salary and Rating'!E10=3,VLOOKUP(D9,'Attrition Probabilities'!$A$5:$E$45,4,TRUE),IF('Salary and Rating'!E10=4,VLOOKUP(D9,'Attrition Probabilities'!$A$5:$E$45,5,TRUE),0))))</f>
        <v>0.01</v>
      </c>
      <c r="G9" s="48">
        <f t="shared" ca="1" si="1"/>
        <v>1</v>
      </c>
      <c r="H9" s="48">
        <f ca="1">IF(E9=0,0,IF(RAND()&lt;'Demand Component Probability'!$B$4,1,0))</f>
        <v>0</v>
      </c>
      <c r="I9" s="48">
        <f ca="1">IF(E9=0,0,IF(RAND()&lt;'Demand Component Probability'!$B$5,1,0))</f>
        <v>0</v>
      </c>
      <c r="J9" s="48">
        <f ca="1">IF(E9=0,0,IF(RAND()&lt;'Demand Component Probability'!$B$6,1,0))</f>
        <v>0</v>
      </c>
      <c r="K9" s="48">
        <f>'Salary and Rating'!K10</f>
        <v>5</v>
      </c>
      <c r="L9" s="48">
        <f>IFERROR(IF(VLOOKUP(K9,Inputs!$A$20:$G$29,3,FALSE)="Stipend Award",VLOOKUP(K9,Inputs!$A$7:$G$16,3,FALSE),0),0)</f>
        <v>0</v>
      </c>
      <c r="M9" s="48">
        <f>IFERROR(IF(VLOOKUP(K9,Inputs!$A$20:$G$29,4,FALSE)="Stipend Award",VLOOKUP(K9,Inputs!$A$7:$G$16,4,FALSE),0),0)</f>
        <v>0</v>
      </c>
      <c r="N9" s="48">
        <f ca="1">IFERROR(IF(H9=1,IF(VLOOKUP(K9,Inputs!$A$20:$G$29,5,FALSE)="Stipend Award",VLOOKUP(K9,Inputs!$A$7:$G$16,5,FALSE),0),0),0)</f>
        <v>0</v>
      </c>
      <c r="O9" s="48">
        <f ca="1">IFERROR(IF(I9=1,IF(VLOOKUP(K9,Inputs!$A$20:$G$29,6,FALSE)="Stipend Award",VLOOKUP(K9,Inputs!$A$7:$G$16,6,FALSE),0),0),0)</f>
        <v>0</v>
      </c>
      <c r="P9" s="48">
        <f ca="1">IFERROR(IF(J9=1,IF(VLOOKUP(K9,Inputs!$A$20:$G$29,7,FALSE)="Stipend Award",VLOOKUP(K9,Inputs!$A$7:$G$16,7,FALSE),0),0),0)</f>
        <v>0</v>
      </c>
      <c r="Q9" s="48">
        <f>IFERROR(IF(VLOOKUP(K9,Inputs!$A$20:$G$29,3,FALSE)="Base Increase",VLOOKUP(K9,Inputs!$A$7:$G$16,3,FALSE),0),0)</f>
        <v>200</v>
      </c>
      <c r="R9" s="48">
        <f>IFERROR(IF(VLOOKUP(K9,Inputs!$A$20:$G$29,4,FALSE)="Base Increase",VLOOKUP(K9,Inputs!$A$7:$G$16,4,FALSE),0),0)</f>
        <v>100</v>
      </c>
      <c r="S9" s="48">
        <f ca="1">IFERROR(IF(H9=1,IF(VLOOKUP(K9,Inputs!$A$20:$G$29,5,FALSE)="Base Increase",VLOOKUP(K9,Inputs!$A$7:$G$16,5,FALSE),0),0),0)</f>
        <v>0</v>
      </c>
      <c r="T9" s="48">
        <f ca="1">IFERROR(IF(I9=1,IF(VLOOKUP(K9,Inputs!$A$20:$G$29,6,FALSE)="Base Increase",VLOOKUP(K9,Inputs!$A$7:$G$16,6,FALSE),0),0),0)</f>
        <v>0</v>
      </c>
      <c r="U9" s="48">
        <f ca="1">IFERROR(IF(J9=1,IF(VLOOKUP(K9,Inputs!$A$20:$G$29,7,FALSE)="Base Increase",VLOOKUP(K9,Inputs!$A$7:$G$16,7,FALSE),0),0),0)</f>
        <v>0</v>
      </c>
      <c r="V9" s="48">
        <f t="shared" ca="1" si="2"/>
        <v>0</v>
      </c>
      <c r="W9" s="48">
        <f t="shared" ca="1" si="3"/>
        <v>300</v>
      </c>
      <c r="X9" s="48">
        <f t="shared" ca="1" si="4"/>
        <v>52714</v>
      </c>
      <c r="Y9" s="48">
        <f t="shared" ca="1" si="5"/>
        <v>52714</v>
      </c>
      <c r="Z9" s="48">
        <f ca="1">IF(AND(K9&lt;=4,X9&gt;Inputs!$B$32),MAX(C9,Inputs!$B$32),X9)</f>
        <v>52714</v>
      </c>
      <c r="AA9" s="48">
        <f ca="1">IF(AND(K9&lt;=4,Y9&gt;Inputs!$B$32),MAX(C9,Inputs!$B$32),Y9)</f>
        <v>52714</v>
      </c>
      <c r="AB9" s="48">
        <f ca="1">IF(AND(K9&lt;=7,Z9&gt;Inputs!$B$33),MAX(C9,Inputs!$B$33),Z9)</f>
        <v>52714</v>
      </c>
      <c r="AC9" s="48">
        <f ca="1">IF(Y9&gt;Inputs!$B$34,Inputs!$B$34,AA9)</f>
        <v>52714</v>
      </c>
      <c r="AD9" s="48">
        <f ca="1">IF(AB9&gt;Inputs!$B$34,Inputs!$B$34,AB9)</f>
        <v>52714</v>
      </c>
      <c r="AE9" s="48">
        <f ca="1">IF(AC9&gt;Inputs!$B$34,Inputs!$B$34,AC9)</f>
        <v>52714</v>
      </c>
      <c r="AF9" s="49">
        <f ca="1">IF(AND(E9=1,G9=0),Inputs!$B$3,AD9)</f>
        <v>52714</v>
      </c>
      <c r="AG9" s="49">
        <f ca="1">IF(AND(E9=1,G9=0),Inputs!$B$3,AE9)</f>
        <v>52714</v>
      </c>
    </row>
    <row r="10" spans="1:36" x14ac:dyDescent="0.25">
      <c r="A10" s="6">
        <f>'Salary and Rating'!A11</f>
        <v>7</v>
      </c>
      <c r="B10" s="6" t="str">
        <f>'Salary and Rating'!B11</f>
        <v>Teacher 7</v>
      </c>
      <c r="C10" s="14">
        <f>'Salary and Rating'!C11</f>
        <v>53374</v>
      </c>
      <c r="D10" s="44">
        <f>'Salary and Rating'!D11</f>
        <v>21</v>
      </c>
      <c r="E10" s="48">
        <f t="shared" si="0"/>
        <v>1</v>
      </c>
      <c r="F10" s="42">
        <f>IF('Salary and Rating'!E11=1,VLOOKUP(D10,'Attrition Probabilities'!$A$5:$E$45,2,TRUE),IF('Salary and Rating'!E11=2,VLOOKUP(D10,'Attrition Probabilities'!$A$5:$E$45,3,TRUE),IF('Salary and Rating'!E11=3,VLOOKUP(D10,'Attrition Probabilities'!$A$5:$E$45,4,TRUE),IF('Salary and Rating'!E11=4,VLOOKUP(D10,'Attrition Probabilities'!$A$5:$E$45,5,TRUE),0))))</f>
        <v>0.01</v>
      </c>
      <c r="G10" s="48">
        <f t="shared" ca="1" si="1"/>
        <v>1</v>
      </c>
      <c r="H10" s="48">
        <f ca="1">IF(E10=0,0,IF(RAND()&lt;'Demand Component Probability'!$B$4,1,0))</f>
        <v>0</v>
      </c>
      <c r="I10" s="48">
        <f ca="1">IF(E10=0,0,IF(RAND()&lt;'Demand Component Probability'!$B$5,1,0))</f>
        <v>0</v>
      </c>
      <c r="J10" s="48">
        <f ca="1">IF(E10=0,0,IF(RAND()&lt;'Demand Component Probability'!$B$6,1,0))</f>
        <v>0</v>
      </c>
      <c r="K10" s="48">
        <f>'Salary and Rating'!K11</f>
        <v>5</v>
      </c>
      <c r="L10" s="48">
        <f>IFERROR(IF(VLOOKUP(K10,Inputs!$A$20:$G$29,3,FALSE)="Stipend Award",VLOOKUP(K10,Inputs!$A$7:$G$16,3,FALSE),0),0)</f>
        <v>0</v>
      </c>
      <c r="M10" s="48">
        <f>IFERROR(IF(VLOOKUP(K10,Inputs!$A$20:$G$29,4,FALSE)="Stipend Award",VLOOKUP(K10,Inputs!$A$7:$G$16,4,FALSE),0),0)</f>
        <v>0</v>
      </c>
      <c r="N10" s="48">
        <f ca="1">IFERROR(IF(H10=1,IF(VLOOKUP(K10,Inputs!$A$20:$G$29,5,FALSE)="Stipend Award",VLOOKUP(K10,Inputs!$A$7:$G$16,5,FALSE),0),0),0)</f>
        <v>0</v>
      </c>
      <c r="O10" s="48">
        <f ca="1">IFERROR(IF(I10=1,IF(VLOOKUP(K10,Inputs!$A$20:$G$29,6,FALSE)="Stipend Award",VLOOKUP(K10,Inputs!$A$7:$G$16,6,FALSE),0),0),0)</f>
        <v>0</v>
      </c>
      <c r="P10" s="48">
        <f ca="1">IFERROR(IF(J10=1,IF(VLOOKUP(K10,Inputs!$A$20:$G$29,7,FALSE)="Stipend Award",VLOOKUP(K10,Inputs!$A$7:$G$16,7,FALSE),0),0),0)</f>
        <v>0</v>
      </c>
      <c r="Q10" s="48">
        <f>IFERROR(IF(VLOOKUP(K10,Inputs!$A$20:$G$29,3,FALSE)="Base Increase",VLOOKUP(K10,Inputs!$A$7:$G$16,3,FALSE),0),0)</f>
        <v>200</v>
      </c>
      <c r="R10" s="48">
        <f>IFERROR(IF(VLOOKUP(K10,Inputs!$A$20:$G$29,4,FALSE)="Base Increase",VLOOKUP(K10,Inputs!$A$7:$G$16,4,FALSE),0),0)</f>
        <v>100</v>
      </c>
      <c r="S10" s="48">
        <f ca="1">IFERROR(IF(H10=1,IF(VLOOKUP(K10,Inputs!$A$20:$G$29,5,FALSE)="Base Increase",VLOOKUP(K10,Inputs!$A$7:$G$16,5,FALSE),0),0),0)</f>
        <v>0</v>
      </c>
      <c r="T10" s="48">
        <f ca="1">IFERROR(IF(I10=1,IF(VLOOKUP(K10,Inputs!$A$20:$G$29,6,FALSE)="Base Increase",VLOOKUP(K10,Inputs!$A$7:$G$16,6,FALSE),0),0),0)</f>
        <v>0</v>
      </c>
      <c r="U10" s="48">
        <f ca="1">IFERROR(IF(J10=1,IF(VLOOKUP(K10,Inputs!$A$20:$G$29,7,FALSE)="Base Increase",VLOOKUP(K10,Inputs!$A$7:$G$16,7,FALSE),0),0),0)</f>
        <v>0</v>
      </c>
      <c r="V10" s="48">
        <f t="shared" ca="1" si="2"/>
        <v>0</v>
      </c>
      <c r="W10" s="48">
        <f t="shared" ca="1" si="3"/>
        <v>300</v>
      </c>
      <c r="X10" s="48">
        <f t="shared" ca="1" si="4"/>
        <v>53674</v>
      </c>
      <c r="Y10" s="48">
        <f t="shared" ca="1" si="5"/>
        <v>53674</v>
      </c>
      <c r="Z10" s="48">
        <f ca="1">IF(AND(K10&lt;=4,X10&gt;Inputs!$B$32),MAX(C10,Inputs!$B$32),X10)</f>
        <v>53674</v>
      </c>
      <c r="AA10" s="48">
        <f ca="1">IF(AND(K10&lt;=4,Y10&gt;Inputs!$B$32),MAX(C10,Inputs!$B$32),Y10)</f>
        <v>53674</v>
      </c>
      <c r="AB10" s="48">
        <f ca="1">IF(AND(K10&lt;=7,Z10&gt;Inputs!$B$33),MAX(C10,Inputs!$B$33),Z10)</f>
        <v>53674</v>
      </c>
      <c r="AC10" s="48">
        <f ca="1">IF(Y10&gt;Inputs!$B$34,Inputs!$B$34,AA10)</f>
        <v>53674</v>
      </c>
      <c r="AD10" s="48">
        <f ca="1">IF(AB10&gt;Inputs!$B$34,Inputs!$B$34,AB10)</f>
        <v>53674</v>
      </c>
      <c r="AE10" s="48">
        <f ca="1">IF(AC10&gt;Inputs!$B$34,Inputs!$B$34,AC10)</f>
        <v>53674</v>
      </c>
      <c r="AF10" s="49">
        <f ca="1">IF(AND(E10=1,G10=0),Inputs!$B$3,AD10)</f>
        <v>53674</v>
      </c>
      <c r="AG10" s="49">
        <f ca="1">IF(AND(E10=1,G10=0),Inputs!$B$3,AE10)</f>
        <v>53674</v>
      </c>
    </row>
    <row r="11" spans="1:36" x14ac:dyDescent="0.25">
      <c r="A11" s="6">
        <f>'Salary and Rating'!A12</f>
        <v>8</v>
      </c>
      <c r="B11" s="6" t="str">
        <f>'Salary and Rating'!B12</f>
        <v>Teacher 8</v>
      </c>
      <c r="C11" s="14">
        <f>'Salary and Rating'!C12</f>
        <v>54614</v>
      </c>
      <c r="D11" s="44">
        <f>'Salary and Rating'!D12</f>
        <v>21</v>
      </c>
      <c r="E11" s="48">
        <f t="shared" si="0"/>
        <v>1</v>
      </c>
      <c r="F11" s="42">
        <f>IF('Salary and Rating'!E12=1,VLOOKUP(D11,'Attrition Probabilities'!$A$5:$E$45,2,TRUE),IF('Salary and Rating'!E12=2,VLOOKUP(D11,'Attrition Probabilities'!$A$5:$E$45,3,TRUE),IF('Salary and Rating'!E12=3,VLOOKUP(D11,'Attrition Probabilities'!$A$5:$E$45,4,TRUE),IF('Salary and Rating'!E12=4,VLOOKUP(D11,'Attrition Probabilities'!$A$5:$E$45,5,TRUE),0))))</f>
        <v>0.15</v>
      </c>
      <c r="G11" s="48">
        <f t="shared" ca="1" si="1"/>
        <v>1</v>
      </c>
      <c r="H11" s="48">
        <f ca="1">IF(E11=0,0,IF(RAND()&lt;'Demand Component Probability'!$B$4,1,0))</f>
        <v>0</v>
      </c>
      <c r="I11" s="48">
        <f ca="1">IF(E11=0,0,IF(RAND()&lt;'Demand Component Probability'!$B$5,1,0))</f>
        <v>0</v>
      </c>
      <c r="J11" s="48">
        <f ca="1">IF(E11=0,0,IF(RAND()&lt;'Demand Component Probability'!$B$6,1,0))</f>
        <v>0</v>
      </c>
      <c r="K11" s="48">
        <f>'Salary and Rating'!K12</f>
        <v>1</v>
      </c>
      <c r="L11" s="48">
        <f>IFERROR(IF(VLOOKUP(K11,Inputs!$A$20:$G$29,3,FALSE)="Stipend Award",VLOOKUP(K11,Inputs!$A$7:$G$16,3,FALSE),0),0)</f>
        <v>0</v>
      </c>
      <c r="M11" s="48">
        <f>IFERROR(IF(VLOOKUP(K11,Inputs!$A$20:$G$29,4,FALSE)="Stipend Award",VLOOKUP(K11,Inputs!$A$7:$G$16,4,FALSE),0),0)</f>
        <v>0</v>
      </c>
      <c r="N11" s="48">
        <f ca="1">IFERROR(IF(H11=1,IF(VLOOKUP(K11,Inputs!$A$20:$G$29,5,FALSE)="Stipend Award",VLOOKUP(K11,Inputs!$A$7:$G$16,5,FALSE),0),0),0)</f>
        <v>0</v>
      </c>
      <c r="O11" s="48">
        <f ca="1">IFERROR(IF(I11=1,IF(VLOOKUP(K11,Inputs!$A$20:$G$29,6,FALSE)="Stipend Award",VLOOKUP(K11,Inputs!$A$7:$G$16,6,FALSE),0),0),0)</f>
        <v>0</v>
      </c>
      <c r="P11" s="48">
        <f ca="1">IFERROR(IF(J11=1,IF(VLOOKUP(K11,Inputs!$A$20:$G$29,7,FALSE)="Stipend Award",VLOOKUP(K11,Inputs!$A$7:$G$16,7,FALSE),0),0),0)</f>
        <v>0</v>
      </c>
      <c r="Q11" s="48">
        <f>IFERROR(IF(VLOOKUP(K11,Inputs!$A$20:$G$29,3,FALSE)="Base Increase",VLOOKUP(K11,Inputs!$A$7:$G$16,3,FALSE),0),0)</f>
        <v>0</v>
      </c>
      <c r="R11" s="48">
        <f>IFERROR(IF(VLOOKUP(K11,Inputs!$A$20:$G$29,4,FALSE)="Base Increase",VLOOKUP(K11,Inputs!$A$7:$G$16,4,FALSE),0),0)</f>
        <v>0</v>
      </c>
      <c r="S11" s="48">
        <f ca="1">IFERROR(IF(H11=1,IF(VLOOKUP(K11,Inputs!$A$20:$G$29,5,FALSE)="Base Increase",VLOOKUP(K11,Inputs!$A$7:$G$16,5,FALSE),0),0),0)</f>
        <v>0</v>
      </c>
      <c r="T11" s="48">
        <f ca="1">IFERROR(IF(I11=1,IF(VLOOKUP(K11,Inputs!$A$20:$G$29,6,FALSE)="Base Increase",VLOOKUP(K11,Inputs!$A$7:$G$16,6,FALSE),0),0),0)</f>
        <v>0</v>
      </c>
      <c r="U11" s="48">
        <f ca="1">IFERROR(IF(J11=1,IF(VLOOKUP(K11,Inputs!$A$20:$G$29,7,FALSE)="Base Increase",VLOOKUP(K11,Inputs!$A$7:$G$16,7,FALSE),0),0),0)</f>
        <v>0</v>
      </c>
      <c r="V11" s="48">
        <f t="shared" ca="1" si="2"/>
        <v>0</v>
      </c>
      <c r="W11" s="48">
        <f t="shared" ca="1" si="3"/>
        <v>0</v>
      </c>
      <c r="X11" s="48">
        <f t="shared" ca="1" si="4"/>
        <v>54614</v>
      </c>
      <c r="Y11" s="48">
        <f t="shared" ca="1" si="5"/>
        <v>54614</v>
      </c>
      <c r="Z11" s="48">
        <f ca="1">IF(AND(K11&lt;=4,X11&gt;Inputs!$B$32),MAX(C11,Inputs!$B$32),X11)</f>
        <v>54614</v>
      </c>
      <c r="AA11" s="48">
        <f ca="1">IF(AND(K11&lt;=4,Y11&gt;Inputs!$B$32),MAX(C11,Inputs!$B$32),Y11)</f>
        <v>54614</v>
      </c>
      <c r="AB11" s="48">
        <f ca="1">IF(AND(K11&lt;=7,Z11&gt;Inputs!$B$33),MAX(C11,Inputs!$B$33),Z11)</f>
        <v>54614</v>
      </c>
      <c r="AC11" s="48">
        <f ca="1">IF(Y11&gt;Inputs!$B$34,Inputs!$B$34,AA11)</f>
        <v>54614</v>
      </c>
      <c r="AD11" s="48">
        <f ca="1">IF(AB11&gt;Inputs!$B$34,Inputs!$B$34,AB11)</f>
        <v>54614</v>
      </c>
      <c r="AE11" s="48">
        <f ca="1">IF(AC11&gt;Inputs!$B$34,Inputs!$B$34,AC11)</f>
        <v>54614</v>
      </c>
      <c r="AF11" s="49">
        <f ca="1">IF(AND(E11=1,G11=0),Inputs!$B$3,AD11)</f>
        <v>54614</v>
      </c>
      <c r="AG11" s="49">
        <f ca="1">IF(AND(E11=1,G11=0),Inputs!$B$3,AE11)</f>
        <v>54614</v>
      </c>
    </row>
    <row r="12" spans="1:36" x14ac:dyDescent="0.25">
      <c r="A12" s="6">
        <f>'Salary and Rating'!A13</f>
        <v>9</v>
      </c>
      <c r="B12" s="6" t="str">
        <f>'Salary and Rating'!B13</f>
        <v>Teacher 9</v>
      </c>
      <c r="C12" s="14">
        <f>'Salary and Rating'!C13</f>
        <v>55294</v>
      </c>
      <c r="D12" s="44">
        <f>'Salary and Rating'!D13</f>
        <v>35</v>
      </c>
      <c r="E12" s="48">
        <f t="shared" si="0"/>
        <v>1</v>
      </c>
      <c r="F12" s="42">
        <f>IF('Salary and Rating'!E13=1,VLOOKUP(D12,'Attrition Probabilities'!$A$5:$E$45,2,TRUE),IF('Salary and Rating'!E13=2,VLOOKUP(D12,'Attrition Probabilities'!$A$5:$E$45,3,TRUE),IF('Salary and Rating'!E13=3,VLOOKUP(D12,'Attrition Probabilities'!$A$5:$E$45,4,TRUE),IF('Salary and Rating'!E13=4,VLOOKUP(D12,'Attrition Probabilities'!$A$5:$E$45,5,TRUE),0))))</f>
        <v>0.5</v>
      </c>
      <c r="G12" s="48">
        <f t="shared" ca="1" si="1"/>
        <v>0</v>
      </c>
      <c r="H12" s="48">
        <f ca="1">IF(E12=0,0,IF(RAND()&lt;'Demand Component Probability'!$B$4,1,0))</f>
        <v>0</v>
      </c>
      <c r="I12" s="48">
        <f ca="1">IF(E12=0,0,IF(RAND()&lt;'Demand Component Probability'!$B$5,1,0))</f>
        <v>0</v>
      </c>
      <c r="J12" s="48">
        <f ca="1">IF(E12=0,0,IF(RAND()&lt;'Demand Component Probability'!$B$6,1,0))</f>
        <v>0</v>
      </c>
      <c r="K12" s="48">
        <f>'Salary and Rating'!K13</f>
        <v>5</v>
      </c>
      <c r="L12" s="48">
        <f>IFERROR(IF(VLOOKUP(K12,Inputs!$A$20:$G$29,3,FALSE)="Stipend Award",VLOOKUP(K12,Inputs!$A$7:$G$16,3,FALSE),0),0)</f>
        <v>0</v>
      </c>
      <c r="M12" s="48">
        <f>IFERROR(IF(VLOOKUP(K12,Inputs!$A$20:$G$29,4,FALSE)="Stipend Award",VLOOKUP(K12,Inputs!$A$7:$G$16,4,FALSE),0),0)</f>
        <v>0</v>
      </c>
      <c r="N12" s="48">
        <f ca="1">IFERROR(IF(H12=1,IF(VLOOKUP(K12,Inputs!$A$20:$G$29,5,FALSE)="Stipend Award",VLOOKUP(K12,Inputs!$A$7:$G$16,5,FALSE),0),0),0)</f>
        <v>0</v>
      </c>
      <c r="O12" s="48">
        <f ca="1">IFERROR(IF(I12=1,IF(VLOOKUP(K12,Inputs!$A$20:$G$29,6,FALSE)="Stipend Award",VLOOKUP(K12,Inputs!$A$7:$G$16,6,FALSE),0),0),0)</f>
        <v>0</v>
      </c>
      <c r="P12" s="48">
        <f ca="1">IFERROR(IF(J12=1,IF(VLOOKUP(K12,Inputs!$A$20:$G$29,7,FALSE)="Stipend Award",VLOOKUP(K12,Inputs!$A$7:$G$16,7,FALSE),0),0),0)</f>
        <v>0</v>
      </c>
      <c r="Q12" s="48">
        <f>IFERROR(IF(VLOOKUP(K12,Inputs!$A$20:$G$29,3,FALSE)="Base Increase",VLOOKUP(K12,Inputs!$A$7:$G$16,3,FALSE),0),0)</f>
        <v>200</v>
      </c>
      <c r="R12" s="48">
        <f>IFERROR(IF(VLOOKUP(K12,Inputs!$A$20:$G$29,4,FALSE)="Base Increase",VLOOKUP(K12,Inputs!$A$7:$G$16,4,FALSE),0),0)</f>
        <v>100</v>
      </c>
      <c r="S12" s="48">
        <f ca="1">IFERROR(IF(H12=1,IF(VLOOKUP(K12,Inputs!$A$20:$G$29,5,FALSE)="Base Increase",VLOOKUP(K12,Inputs!$A$7:$G$16,5,FALSE),0),0),0)</f>
        <v>0</v>
      </c>
      <c r="T12" s="48">
        <f ca="1">IFERROR(IF(I12=1,IF(VLOOKUP(K12,Inputs!$A$20:$G$29,6,FALSE)="Base Increase",VLOOKUP(K12,Inputs!$A$7:$G$16,6,FALSE),0),0),0)</f>
        <v>0</v>
      </c>
      <c r="U12" s="48">
        <f ca="1">IFERROR(IF(J12=1,IF(VLOOKUP(K12,Inputs!$A$20:$G$29,7,FALSE)="Base Increase",VLOOKUP(K12,Inputs!$A$7:$G$16,7,FALSE),0),0),0)</f>
        <v>0</v>
      </c>
      <c r="V12" s="48">
        <f t="shared" ca="1" si="2"/>
        <v>0</v>
      </c>
      <c r="W12" s="48">
        <f t="shared" ca="1" si="3"/>
        <v>300</v>
      </c>
      <c r="X12" s="48">
        <f t="shared" ca="1" si="4"/>
        <v>55594</v>
      </c>
      <c r="Y12" s="48">
        <f t="shared" ca="1" si="5"/>
        <v>55594</v>
      </c>
      <c r="Z12" s="48">
        <f ca="1">IF(AND(K12&lt;=4,X12&gt;Inputs!$B$32),MAX(C12,Inputs!$B$32),X12)</f>
        <v>55594</v>
      </c>
      <c r="AA12" s="48">
        <f ca="1">IF(AND(K12&lt;=4,Y12&gt;Inputs!$B$32),MAX(C12,Inputs!$B$32),Y12)</f>
        <v>55594</v>
      </c>
      <c r="AB12" s="48">
        <f ca="1">IF(AND(K12&lt;=7,Z12&gt;Inputs!$B$33),MAX(C12,Inputs!$B$33),Z12)</f>
        <v>55594</v>
      </c>
      <c r="AC12" s="48">
        <f ca="1">IF(Y12&gt;Inputs!$B$34,Inputs!$B$34,AA12)</f>
        <v>55594</v>
      </c>
      <c r="AD12" s="48">
        <f ca="1">IF(AB12&gt;Inputs!$B$34,Inputs!$B$34,AB12)</f>
        <v>55594</v>
      </c>
      <c r="AE12" s="48">
        <f ca="1">IF(AC12&gt;Inputs!$B$34,Inputs!$B$34,AC12)</f>
        <v>55594</v>
      </c>
      <c r="AF12" s="49">
        <f ca="1">IF(AND(E12=1,G12=0),Inputs!$B$3,AD12)</f>
        <v>46100</v>
      </c>
      <c r="AG12" s="49">
        <f ca="1">IF(AND(E12=1,G12=0),Inputs!$B$3,AE12)</f>
        <v>46100</v>
      </c>
    </row>
    <row r="13" spans="1:36" x14ac:dyDescent="0.25">
      <c r="A13" s="6">
        <f>'Salary and Rating'!A14</f>
        <v>10</v>
      </c>
      <c r="B13" s="6" t="str">
        <f>'Salary and Rating'!B14</f>
        <v>Teacher 10</v>
      </c>
      <c r="C13" s="14">
        <f>'Salary and Rating'!C14</f>
        <v>58094</v>
      </c>
      <c r="D13" s="44">
        <f>'Salary and Rating'!D14</f>
        <v>40</v>
      </c>
      <c r="E13" s="48">
        <f t="shared" si="0"/>
        <v>1</v>
      </c>
      <c r="F13" s="42">
        <f>IF('Salary and Rating'!E14=1,VLOOKUP(D13,'Attrition Probabilities'!$A$5:$E$45,2,TRUE),IF('Salary and Rating'!E14=2,VLOOKUP(D13,'Attrition Probabilities'!$A$5:$E$45,3,TRUE),IF('Salary and Rating'!E14=3,VLOOKUP(D13,'Attrition Probabilities'!$A$5:$E$45,4,TRUE),IF('Salary and Rating'!E14=4,VLOOKUP(D13,'Attrition Probabilities'!$A$5:$E$45,5,TRUE),0))))</f>
        <v>0.5</v>
      </c>
      <c r="G13" s="48">
        <f t="shared" ca="1" si="1"/>
        <v>0</v>
      </c>
      <c r="H13" s="48">
        <f ca="1">IF(E13=0,0,IF(RAND()&lt;'Demand Component Probability'!$B$4,1,0))</f>
        <v>0</v>
      </c>
      <c r="I13" s="48">
        <f ca="1">IF(E13=0,0,IF(RAND()&lt;'Demand Component Probability'!$B$5,1,0))</f>
        <v>0</v>
      </c>
      <c r="J13" s="48">
        <f ca="1">IF(E13=0,0,IF(RAND()&lt;'Demand Component Probability'!$B$6,1,0))</f>
        <v>0</v>
      </c>
      <c r="K13" s="48">
        <f>'Salary and Rating'!K14</f>
        <v>8</v>
      </c>
      <c r="L13" s="48">
        <f>IFERROR(IF(VLOOKUP(K13,Inputs!$A$20:$G$29,3,FALSE)="Stipend Award",VLOOKUP(K13,Inputs!$A$7:$G$16,3,FALSE),0),0)</f>
        <v>0</v>
      </c>
      <c r="M13" s="48">
        <f>IFERROR(IF(VLOOKUP(K13,Inputs!$A$20:$G$29,4,FALSE)="Stipend Award",VLOOKUP(K13,Inputs!$A$7:$G$16,4,FALSE),0),0)</f>
        <v>0</v>
      </c>
      <c r="N13" s="48">
        <f ca="1">IFERROR(IF(H13=1,IF(VLOOKUP(K13,Inputs!$A$20:$G$29,5,FALSE)="Stipend Award",VLOOKUP(K13,Inputs!$A$7:$G$16,5,FALSE),0),0),0)</f>
        <v>0</v>
      </c>
      <c r="O13" s="48">
        <f ca="1">IFERROR(IF(I13=1,IF(VLOOKUP(K13,Inputs!$A$20:$G$29,6,FALSE)="Stipend Award",VLOOKUP(K13,Inputs!$A$7:$G$16,6,FALSE),0),0),0)</f>
        <v>0</v>
      </c>
      <c r="P13" s="48">
        <f ca="1">IFERROR(IF(J13=1,IF(VLOOKUP(K13,Inputs!$A$20:$G$29,7,FALSE)="Stipend Award",VLOOKUP(K13,Inputs!$A$7:$G$16,7,FALSE),0),0),0)</f>
        <v>0</v>
      </c>
      <c r="Q13" s="48">
        <f>IFERROR(IF(VLOOKUP(K13,Inputs!$A$20:$G$29,3,FALSE)="Base Increase",VLOOKUP(K13,Inputs!$A$7:$G$16,3,FALSE),0),0)</f>
        <v>400</v>
      </c>
      <c r="R13" s="48">
        <f>IFERROR(IF(VLOOKUP(K13,Inputs!$A$20:$G$29,4,FALSE)="Base Increase",VLOOKUP(K13,Inputs!$A$7:$G$16,4,FALSE),0),0)</f>
        <v>200</v>
      </c>
      <c r="S13" s="48">
        <f ca="1">IFERROR(IF(H13=1,IF(VLOOKUP(K13,Inputs!$A$20:$G$29,5,FALSE)="Base Increase",VLOOKUP(K13,Inputs!$A$7:$G$16,5,FALSE),0),0),0)</f>
        <v>0</v>
      </c>
      <c r="T13" s="48">
        <f ca="1">IFERROR(IF(I13=1,IF(VLOOKUP(K13,Inputs!$A$20:$G$29,6,FALSE)="Base Increase",VLOOKUP(K13,Inputs!$A$7:$G$16,6,FALSE),0),0),0)</f>
        <v>0</v>
      </c>
      <c r="U13" s="48">
        <f ca="1">IFERROR(IF(J13=1,IF(VLOOKUP(K13,Inputs!$A$20:$G$29,7,FALSE)="Base Increase",VLOOKUP(K13,Inputs!$A$7:$G$16,7,FALSE),0),0),0)</f>
        <v>0</v>
      </c>
      <c r="V13" s="48">
        <f t="shared" ca="1" si="2"/>
        <v>0</v>
      </c>
      <c r="W13" s="48">
        <f t="shared" ca="1" si="3"/>
        <v>600</v>
      </c>
      <c r="X13" s="48">
        <f t="shared" ca="1" si="4"/>
        <v>58694</v>
      </c>
      <c r="Y13" s="48">
        <f t="shared" ca="1" si="5"/>
        <v>58694</v>
      </c>
      <c r="Z13" s="48">
        <f ca="1">IF(AND(K13&lt;=4,X13&gt;Inputs!$B$32),MAX(C13,Inputs!$B$32),X13)</f>
        <v>58694</v>
      </c>
      <c r="AA13" s="48">
        <f ca="1">IF(AND(K13&lt;=4,Y13&gt;Inputs!$B$32),MAX(C13,Inputs!$B$32),Y13)</f>
        <v>58694</v>
      </c>
      <c r="AB13" s="48">
        <f ca="1">IF(AND(K13&lt;=7,Z13&gt;Inputs!$B$33),MAX(C13,Inputs!$B$33),Z13)</f>
        <v>58694</v>
      </c>
      <c r="AC13" s="48">
        <f ca="1">IF(Y13&gt;Inputs!$B$34,Inputs!$B$34,AA13)</f>
        <v>58694</v>
      </c>
      <c r="AD13" s="48">
        <f ca="1">IF(AB13&gt;Inputs!$B$34,Inputs!$B$34,AB13)</f>
        <v>58694</v>
      </c>
      <c r="AE13" s="48">
        <f ca="1">IF(AC13&gt;Inputs!$B$34,Inputs!$B$34,AC13)</f>
        <v>58694</v>
      </c>
      <c r="AF13" s="49">
        <f ca="1">IF(AND(E13=1,G13=0),Inputs!$B$3,AD13)</f>
        <v>46100</v>
      </c>
      <c r="AG13" s="49">
        <f ca="1">IF(AND(E13=1,G13=0),Inputs!$B$3,AE13)</f>
        <v>46100</v>
      </c>
    </row>
    <row r="14" spans="1:36" x14ac:dyDescent="0.25">
      <c r="A14" s="6">
        <f>'Salary and Rating'!A15</f>
        <v>11</v>
      </c>
      <c r="B14" s="6">
        <f>'Salary and Rating'!B15</f>
        <v>0</v>
      </c>
      <c r="C14" s="14">
        <f>'Salary and Rating'!C15</f>
        <v>0</v>
      </c>
      <c r="D14" s="44">
        <f>'Salary and Rating'!D15</f>
        <v>0</v>
      </c>
      <c r="E14" s="48">
        <f t="shared" si="0"/>
        <v>0</v>
      </c>
      <c r="F14" s="42">
        <f>IF('Salary and Rating'!E15=1,VLOOKUP(D14,'Attrition Probabilities'!$A$5:$E$45,2,TRUE),IF('Salary and Rating'!E15=2,VLOOKUP(D14,'Attrition Probabilities'!$A$5:$E$45,3,TRUE),IF('Salary and Rating'!E15=3,VLOOKUP(D14,'Attrition Probabilities'!$A$5:$E$45,4,TRUE),IF('Salary and Rating'!E15=4,VLOOKUP(D14,'Attrition Probabilities'!$A$5:$E$45,5,TRUE),0))))</f>
        <v>0</v>
      </c>
      <c r="G14" s="48">
        <f t="shared" ca="1" si="1"/>
        <v>0</v>
      </c>
      <c r="H14" s="48">
        <f ca="1">IF(E14=0,0,IF(RAND()&lt;'Demand Component Probability'!$B$4,1,0))</f>
        <v>0</v>
      </c>
      <c r="I14" s="48">
        <f ca="1">IF(E14=0,0,IF(RAND()&lt;'Demand Component Probability'!$B$5,1,0))</f>
        <v>0</v>
      </c>
      <c r="J14" s="48">
        <f ca="1">IF(E14=0,0,IF(RAND()&lt;'Demand Component Probability'!$B$6,1,0))</f>
        <v>0</v>
      </c>
      <c r="K14" s="48">
        <f>'Salary and Rating'!K15</f>
        <v>0</v>
      </c>
      <c r="L14" s="48">
        <f>IFERROR(IF(VLOOKUP(K14,Inputs!$A$20:$G$29,3,FALSE)="Stipend Award",VLOOKUP(K14,Inputs!$A$7:$G$16,3,FALSE),0),0)</f>
        <v>0</v>
      </c>
      <c r="M14" s="48">
        <f>IFERROR(IF(VLOOKUP(K14,Inputs!$A$20:$G$29,4,FALSE)="Stipend Award",VLOOKUP(K14,Inputs!$A$7:$G$16,4,FALSE),0),0)</f>
        <v>0</v>
      </c>
      <c r="N14" s="48">
        <f ca="1">IFERROR(IF(H14=1,IF(VLOOKUP(K14,Inputs!$A$20:$G$29,5,FALSE)="Stipend Award",VLOOKUP(K14,Inputs!$A$7:$G$16,5,FALSE),0),0),0)</f>
        <v>0</v>
      </c>
      <c r="O14" s="48">
        <f ca="1">IFERROR(IF(I14=1,IF(VLOOKUP(K14,Inputs!$A$20:$G$29,6,FALSE)="Stipend Award",VLOOKUP(K14,Inputs!$A$7:$G$16,6,FALSE),0),0),0)</f>
        <v>0</v>
      </c>
      <c r="P14" s="48">
        <f ca="1">IFERROR(IF(J14=1,IF(VLOOKUP(K14,Inputs!$A$20:$G$29,7,FALSE)="Stipend Award",VLOOKUP(K14,Inputs!$A$7:$G$16,7,FALSE),0),0),0)</f>
        <v>0</v>
      </c>
      <c r="Q14" s="48">
        <f>IFERROR(IF(VLOOKUP(K14,Inputs!$A$20:$G$29,3,FALSE)="Base Increase",VLOOKUP(K14,Inputs!$A$7:$G$16,3,FALSE),0),0)</f>
        <v>0</v>
      </c>
      <c r="R14" s="48">
        <f>IFERROR(IF(VLOOKUP(K14,Inputs!$A$20:$G$29,4,FALSE)="Base Increase",VLOOKUP(K14,Inputs!$A$7:$G$16,4,FALSE),0),0)</f>
        <v>0</v>
      </c>
      <c r="S14" s="48">
        <f ca="1">IFERROR(IF(H14=1,IF(VLOOKUP(K14,Inputs!$A$20:$G$29,5,FALSE)="Base Increase",VLOOKUP(K14,Inputs!$A$7:$G$16,5,FALSE),0),0),0)</f>
        <v>0</v>
      </c>
      <c r="T14" s="48">
        <f ca="1">IFERROR(IF(I14=1,IF(VLOOKUP(K14,Inputs!$A$20:$G$29,6,FALSE)="Base Increase",VLOOKUP(K14,Inputs!$A$7:$G$16,6,FALSE),0),0),0)</f>
        <v>0</v>
      </c>
      <c r="U14" s="48">
        <f ca="1">IFERROR(IF(J14=1,IF(VLOOKUP(K14,Inputs!$A$20:$G$29,7,FALSE)="Base Increase",VLOOKUP(K14,Inputs!$A$7:$G$16,7,FALSE),0),0),0)</f>
        <v>0</v>
      </c>
      <c r="V14" s="48">
        <f t="shared" ca="1" si="2"/>
        <v>0</v>
      </c>
      <c r="W14" s="48">
        <f t="shared" ca="1" si="3"/>
        <v>0</v>
      </c>
      <c r="X14" s="48">
        <f t="shared" ca="1" si="4"/>
        <v>0</v>
      </c>
      <c r="Y14" s="48">
        <f t="shared" ca="1" si="5"/>
        <v>0</v>
      </c>
      <c r="Z14" s="48">
        <f ca="1">IF(AND(K14&lt;=4,X14&gt;Inputs!$B$32),MAX(C14,Inputs!$B$32),X14)</f>
        <v>0</v>
      </c>
      <c r="AA14" s="48">
        <f ca="1">IF(AND(K14&lt;=4,Y14&gt;Inputs!$B$32),MAX(C14,Inputs!$B$32),Y14)</f>
        <v>0</v>
      </c>
      <c r="AB14" s="48">
        <f ca="1">IF(AND(K14&lt;=7,Z14&gt;Inputs!$B$33),MAX(C14,Inputs!$B$33),Z14)</f>
        <v>0</v>
      </c>
      <c r="AC14" s="48">
        <f ca="1">IF(Y14&gt;Inputs!$B$34,Inputs!$B$34,AA14)</f>
        <v>0</v>
      </c>
      <c r="AD14" s="48">
        <f ca="1">IF(AB14&gt;Inputs!$B$34,Inputs!$B$34,AB14)</f>
        <v>0</v>
      </c>
      <c r="AE14" s="48">
        <f ca="1">IF(AC14&gt;Inputs!$B$34,Inputs!$B$34,AC14)</f>
        <v>0</v>
      </c>
      <c r="AF14" s="49">
        <f ca="1">IF(AND(E14=1,G14=0),Inputs!$B$3,AD14)</f>
        <v>0</v>
      </c>
      <c r="AG14" s="49">
        <f ca="1">IF(AND(E14=1,G14=0),Inputs!$B$3,AE14)</f>
        <v>0</v>
      </c>
    </row>
    <row r="15" spans="1:36" x14ac:dyDescent="0.25">
      <c r="A15" s="6">
        <f>'Salary and Rating'!A16</f>
        <v>12</v>
      </c>
      <c r="B15" s="6">
        <f>'Salary and Rating'!B16</f>
        <v>0</v>
      </c>
      <c r="C15" s="14">
        <f>'Salary and Rating'!C16</f>
        <v>0</v>
      </c>
      <c r="D15" s="44">
        <f>'Salary and Rating'!D16</f>
        <v>0</v>
      </c>
      <c r="E15" s="48">
        <f t="shared" si="0"/>
        <v>0</v>
      </c>
      <c r="F15" s="42">
        <f>IF('Salary and Rating'!E16=1,VLOOKUP(D15,'Attrition Probabilities'!$A$5:$E$45,2,TRUE),IF('Salary and Rating'!E16=2,VLOOKUP(D15,'Attrition Probabilities'!$A$5:$E$45,3,TRUE),IF('Salary and Rating'!E16=3,VLOOKUP(D15,'Attrition Probabilities'!$A$5:$E$45,4,TRUE),IF('Salary and Rating'!E16=4,VLOOKUP(D15,'Attrition Probabilities'!$A$5:$E$45,5,TRUE),0))))</f>
        <v>0</v>
      </c>
      <c r="G15" s="48">
        <f t="shared" ca="1" si="1"/>
        <v>0</v>
      </c>
      <c r="H15" s="48">
        <f ca="1">IF(E15=0,0,IF(RAND()&lt;'Demand Component Probability'!$B$4,1,0))</f>
        <v>0</v>
      </c>
      <c r="I15" s="48">
        <f ca="1">IF(E15=0,0,IF(RAND()&lt;'Demand Component Probability'!$B$5,1,0))</f>
        <v>0</v>
      </c>
      <c r="J15" s="48">
        <f ca="1">IF(E15=0,0,IF(RAND()&lt;'Demand Component Probability'!$B$6,1,0))</f>
        <v>0</v>
      </c>
      <c r="K15" s="48">
        <f>'Salary and Rating'!K16</f>
        <v>0</v>
      </c>
      <c r="L15" s="48">
        <f>IFERROR(IF(VLOOKUP(K15,Inputs!$A$20:$G$29,3,FALSE)="Stipend Award",VLOOKUP(K15,Inputs!$A$7:$G$16,3,FALSE),0),0)</f>
        <v>0</v>
      </c>
      <c r="M15" s="48">
        <f>IFERROR(IF(VLOOKUP(K15,Inputs!$A$20:$G$29,4,FALSE)="Stipend Award",VLOOKUP(K15,Inputs!$A$7:$G$16,4,FALSE),0),0)</f>
        <v>0</v>
      </c>
      <c r="N15" s="48">
        <f ca="1">IFERROR(IF(H15=1,IF(VLOOKUP(K15,Inputs!$A$20:$G$29,5,FALSE)="Stipend Award",VLOOKUP(K15,Inputs!$A$7:$G$16,5,FALSE),0),0),0)</f>
        <v>0</v>
      </c>
      <c r="O15" s="48">
        <f ca="1">IFERROR(IF(I15=1,IF(VLOOKUP(K15,Inputs!$A$20:$G$29,6,FALSE)="Stipend Award",VLOOKUP(K15,Inputs!$A$7:$G$16,6,FALSE),0),0),0)</f>
        <v>0</v>
      </c>
      <c r="P15" s="48">
        <f ca="1">IFERROR(IF(J15=1,IF(VLOOKUP(K15,Inputs!$A$20:$G$29,7,FALSE)="Stipend Award",VLOOKUP(K15,Inputs!$A$7:$G$16,7,FALSE),0),0),0)</f>
        <v>0</v>
      </c>
      <c r="Q15" s="48">
        <f>IFERROR(IF(VLOOKUP(K15,Inputs!$A$20:$G$29,3,FALSE)="Base Increase",VLOOKUP(K15,Inputs!$A$7:$G$16,3,FALSE),0),0)</f>
        <v>0</v>
      </c>
      <c r="R15" s="48">
        <f>IFERROR(IF(VLOOKUP(K15,Inputs!$A$20:$G$29,4,FALSE)="Base Increase",VLOOKUP(K15,Inputs!$A$7:$G$16,4,FALSE),0),0)</f>
        <v>0</v>
      </c>
      <c r="S15" s="48">
        <f ca="1">IFERROR(IF(H15=1,IF(VLOOKUP(K15,Inputs!$A$20:$G$29,5,FALSE)="Base Increase",VLOOKUP(K15,Inputs!$A$7:$G$16,5,FALSE),0),0),0)</f>
        <v>0</v>
      </c>
      <c r="T15" s="48">
        <f ca="1">IFERROR(IF(I15=1,IF(VLOOKUP(K15,Inputs!$A$20:$G$29,6,FALSE)="Base Increase",VLOOKUP(K15,Inputs!$A$7:$G$16,6,FALSE),0),0),0)</f>
        <v>0</v>
      </c>
      <c r="U15" s="48">
        <f ca="1">IFERROR(IF(J15=1,IF(VLOOKUP(K15,Inputs!$A$20:$G$29,7,FALSE)="Base Increase",VLOOKUP(K15,Inputs!$A$7:$G$16,7,FALSE),0),0),0)</f>
        <v>0</v>
      </c>
      <c r="V15" s="48">
        <f t="shared" ca="1" si="2"/>
        <v>0</v>
      </c>
      <c r="W15" s="48">
        <f t="shared" ca="1" si="3"/>
        <v>0</v>
      </c>
      <c r="X15" s="48">
        <f t="shared" ca="1" si="4"/>
        <v>0</v>
      </c>
      <c r="Y15" s="48">
        <f t="shared" ca="1" si="5"/>
        <v>0</v>
      </c>
      <c r="Z15" s="48">
        <f ca="1">IF(AND(K15&lt;=4,X15&gt;Inputs!$B$32),MAX(C15,Inputs!$B$32),X15)</f>
        <v>0</v>
      </c>
      <c r="AA15" s="48">
        <f ca="1">IF(AND(K15&lt;=4,Y15&gt;Inputs!$B$32),MAX(C15,Inputs!$B$32),Y15)</f>
        <v>0</v>
      </c>
      <c r="AB15" s="48">
        <f ca="1">IF(AND(K15&lt;=7,Z15&gt;Inputs!$B$33),MAX(C15,Inputs!$B$33),Z15)</f>
        <v>0</v>
      </c>
      <c r="AC15" s="48">
        <f ca="1">IF(Y15&gt;Inputs!$B$34,Inputs!$B$34,AA15)</f>
        <v>0</v>
      </c>
      <c r="AD15" s="48">
        <f ca="1">IF(AB15&gt;Inputs!$B$34,Inputs!$B$34,AB15)</f>
        <v>0</v>
      </c>
      <c r="AE15" s="48">
        <f ca="1">IF(AC15&gt;Inputs!$B$34,Inputs!$B$34,AC15)</f>
        <v>0</v>
      </c>
      <c r="AF15" s="49">
        <f ca="1">IF(AND(E15=1,G15=0),Inputs!$B$3,AD15)</f>
        <v>0</v>
      </c>
      <c r="AG15" s="49">
        <f ca="1">IF(AND(E15=1,G15=0),Inputs!$B$3,AE15)</f>
        <v>0</v>
      </c>
    </row>
    <row r="16" spans="1:36" x14ac:dyDescent="0.25">
      <c r="A16" s="6">
        <f>'Salary and Rating'!A17</f>
        <v>13</v>
      </c>
      <c r="B16" s="6">
        <f>'Salary and Rating'!B17</f>
        <v>0</v>
      </c>
      <c r="C16" s="14">
        <f>'Salary and Rating'!C17</f>
        <v>0</v>
      </c>
      <c r="D16" s="44">
        <f>'Salary and Rating'!D17</f>
        <v>0</v>
      </c>
      <c r="E16" s="48">
        <f t="shared" si="0"/>
        <v>0</v>
      </c>
      <c r="F16" s="42">
        <f>IF('Salary and Rating'!E17=1,VLOOKUP(D16,'Attrition Probabilities'!$A$5:$E$45,2,TRUE),IF('Salary and Rating'!E17=2,VLOOKUP(D16,'Attrition Probabilities'!$A$5:$E$45,3,TRUE),IF('Salary and Rating'!E17=3,VLOOKUP(D16,'Attrition Probabilities'!$A$5:$E$45,4,TRUE),IF('Salary and Rating'!E17=4,VLOOKUP(D16,'Attrition Probabilities'!$A$5:$E$45,5,TRUE),0))))</f>
        <v>0</v>
      </c>
      <c r="G16" s="48">
        <f t="shared" ca="1" si="1"/>
        <v>0</v>
      </c>
      <c r="H16" s="48">
        <f ca="1">IF(E16=0,0,IF(RAND()&lt;'Demand Component Probability'!$B$4,1,0))</f>
        <v>0</v>
      </c>
      <c r="I16" s="48">
        <f ca="1">IF(E16=0,0,IF(RAND()&lt;'Demand Component Probability'!$B$5,1,0))</f>
        <v>0</v>
      </c>
      <c r="J16" s="48">
        <f ca="1">IF(E16=0,0,IF(RAND()&lt;'Demand Component Probability'!$B$6,1,0))</f>
        <v>0</v>
      </c>
      <c r="K16" s="48">
        <f>'Salary and Rating'!K17</f>
        <v>0</v>
      </c>
      <c r="L16" s="48">
        <f>IFERROR(IF(VLOOKUP(K16,Inputs!$A$20:$G$29,3,FALSE)="Stipend Award",VLOOKUP(K16,Inputs!$A$7:$G$16,3,FALSE),0),0)</f>
        <v>0</v>
      </c>
      <c r="M16" s="48">
        <f>IFERROR(IF(VLOOKUP(K16,Inputs!$A$20:$G$29,4,FALSE)="Stipend Award",VLOOKUP(K16,Inputs!$A$7:$G$16,4,FALSE),0),0)</f>
        <v>0</v>
      </c>
      <c r="N16" s="48">
        <f ca="1">IFERROR(IF(H16=1,IF(VLOOKUP(K16,Inputs!$A$20:$G$29,5,FALSE)="Stipend Award",VLOOKUP(K16,Inputs!$A$7:$G$16,5,FALSE),0),0),0)</f>
        <v>0</v>
      </c>
      <c r="O16" s="48">
        <f ca="1">IFERROR(IF(I16=1,IF(VLOOKUP(K16,Inputs!$A$20:$G$29,6,FALSE)="Stipend Award",VLOOKUP(K16,Inputs!$A$7:$G$16,6,FALSE),0),0),0)</f>
        <v>0</v>
      </c>
      <c r="P16" s="48">
        <f ca="1">IFERROR(IF(J16=1,IF(VLOOKUP(K16,Inputs!$A$20:$G$29,7,FALSE)="Stipend Award",VLOOKUP(K16,Inputs!$A$7:$G$16,7,FALSE),0),0),0)</f>
        <v>0</v>
      </c>
      <c r="Q16" s="48">
        <f>IFERROR(IF(VLOOKUP(K16,Inputs!$A$20:$G$29,3,FALSE)="Base Increase",VLOOKUP(K16,Inputs!$A$7:$G$16,3,FALSE),0),0)</f>
        <v>0</v>
      </c>
      <c r="R16" s="48">
        <f>IFERROR(IF(VLOOKUP(K16,Inputs!$A$20:$G$29,4,FALSE)="Base Increase",VLOOKUP(K16,Inputs!$A$7:$G$16,4,FALSE),0),0)</f>
        <v>0</v>
      </c>
      <c r="S16" s="48">
        <f ca="1">IFERROR(IF(H16=1,IF(VLOOKUP(K16,Inputs!$A$20:$G$29,5,FALSE)="Base Increase",VLOOKUP(K16,Inputs!$A$7:$G$16,5,FALSE),0),0),0)</f>
        <v>0</v>
      </c>
      <c r="T16" s="48">
        <f ca="1">IFERROR(IF(I16=1,IF(VLOOKUP(K16,Inputs!$A$20:$G$29,6,FALSE)="Base Increase",VLOOKUP(K16,Inputs!$A$7:$G$16,6,FALSE),0),0),0)</f>
        <v>0</v>
      </c>
      <c r="U16" s="48">
        <f ca="1">IFERROR(IF(J16=1,IF(VLOOKUP(K16,Inputs!$A$20:$G$29,7,FALSE)="Base Increase",VLOOKUP(K16,Inputs!$A$7:$G$16,7,FALSE),0),0),0)</f>
        <v>0</v>
      </c>
      <c r="V16" s="48">
        <f t="shared" ca="1" si="2"/>
        <v>0</v>
      </c>
      <c r="W16" s="48">
        <f t="shared" ca="1" si="3"/>
        <v>0</v>
      </c>
      <c r="X16" s="48">
        <f t="shared" ca="1" si="4"/>
        <v>0</v>
      </c>
      <c r="Y16" s="48">
        <f t="shared" ca="1" si="5"/>
        <v>0</v>
      </c>
      <c r="Z16" s="48">
        <f ca="1">IF(AND(K16&lt;=4,X16&gt;Inputs!$B$32),MAX(C16,Inputs!$B$32),X16)</f>
        <v>0</v>
      </c>
      <c r="AA16" s="48">
        <f ca="1">IF(AND(K16&lt;=4,Y16&gt;Inputs!$B$32),MAX(C16,Inputs!$B$32),Y16)</f>
        <v>0</v>
      </c>
      <c r="AB16" s="48">
        <f ca="1">IF(AND(K16&lt;=7,Z16&gt;Inputs!$B$33),MAX(C16,Inputs!$B$33),Z16)</f>
        <v>0</v>
      </c>
      <c r="AC16" s="48">
        <f ca="1">IF(Y16&gt;Inputs!$B$34,Inputs!$B$34,AA16)</f>
        <v>0</v>
      </c>
      <c r="AD16" s="48">
        <f ca="1">IF(AB16&gt;Inputs!$B$34,Inputs!$B$34,AB16)</f>
        <v>0</v>
      </c>
      <c r="AE16" s="48">
        <f ca="1">IF(AC16&gt;Inputs!$B$34,Inputs!$B$34,AC16)</f>
        <v>0</v>
      </c>
      <c r="AF16" s="49">
        <f ca="1">IF(AND(E16=1,G16=0),Inputs!$B$3,AD16)</f>
        <v>0</v>
      </c>
      <c r="AG16" s="49">
        <f ca="1">IF(AND(E16=1,G16=0),Inputs!$B$3,AE16)</f>
        <v>0</v>
      </c>
    </row>
    <row r="17" spans="1:33" x14ac:dyDescent="0.25">
      <c r="A17" s="6">
        <f>'Salary and Rating'!A18</f>
        <v>14</v>
      </c>
      <c r="B17" s="6">
        <f>'Salary and Rating'!B18</f>
        <v>0</v>
      </c>
      <c r="C17" s="14">
        <f>'Salary and Rating'!C18</f>
        <v>0</v>
      </c>
      <c r="D17" s="44">
        <f>'Salary and Rating'!D18</f>
        <v>0</v>
      </c>
      <c r="E17" s="48">
        <f t="shared" si="0"/>
        <v>0</v>
      </c>
      <c r="F17" s="42">
        <f>IF('Salary and Rating'!E18=1,VLOOKUP(D17,'Attrition Probabilities'!$A$5:$E$45,2,TRUE),IF('Salary and Rating'!E18=2,VLOOKUP(D17,'Attrition Probabilities'!$A$5:$E$45,3,TRUE),IF('Salary and Rating'!E18=3,VLOOKUP(D17,'Attrition Probabilities'!$A$5:$E$45,4,TRUE),IF('Salary and Rating'!E18=4,VLOOKUP(D17,'Attrition Probabilities'!$A$5:$E$45,5,TRUE),0))))</f>
        <v>0</v>
      </c>
      <c r="G17" s="48">
        <f t="shared" ca="1" si="1"/>
        <v>0</v>
      </c>
      <c r="H17" s="48">
        <f ca="1">IF(E17=0,0,IF(RAND()&lt;'Demand Component Probability'!$B$4,1,0))</f>
        <v>0</v>
      </c>
      <c r="I17" s="48">
        <f ca="1">IF(E17=0,0,IF(RAND()&lt;'Demand Component Probability'!$B$5,1,0))</f>
        <v>0</v>
      </c>
      <c r="J17" s="48">
        <f ca="1">IF(E17=0,0,IF(RAND()&lt;'Demand Component Probability'!$B$6,1,0))</f>
        <v>0</v>
      </c>
      <c r="K17" s="48">
        <f>'Salary and Rating'!K18</f>
        <v>0</v>
      </c>
      <c r="L17" s="48">
        <f>IFERROR(IF(VLOOKUP(K17,Inputs!$A$20:$G$29,3,FALSE)="Stipend Award",VLOOKUP(K17,Inputs!$A$7:$G$16,3,FALSE),0),0)</f>
        <v>0</v>
      </c>
      <c r="M17" s="48">
        <f>IFERROR(IF(VLOOKUP(K17,Inputs!$A$20:$G$29,4,FALSE)="Stipend Award",VLOOKUP(K17,Inputs!$A$7:$G$16,4,FALSE),0),0)</f>
        <v>0</v>
      </c>
      <c r="N17" s="48">
        <f ca="1">IFERROR(IF(H17=1,IF(VLOOKUP(K17,Inputs!$A$20:$G$29,5,FALSE)="Stipend Award",VLOOKUP(K17,Inputs!$A$7:$G$16,5,FALSE),0),0),0)</f>
        <v>0</v>
      </c>
      <c r="O17" s="48">
        <f ca="1">IFERROR(IF(I17=1,IF(VLOOKUP(K17,Inputs!$A$20:$G$29,6,FALSE)="Stipend Award",VLOOKUP(K17,Inputs!$A$7:$G$16,6,FALSE),0),0),0)</f>
        <v>0</v>
      </c>
      <c r="P17" s="48">
        <f ca="1">IFERROR(IF(J17=1,IF(VLOOKUP(K17,Inputs!$A$20:$G$29,7,FALSE)="Stipend Award",VLOOKUP(K17,Inputs!$A$7:$G$16,7,FALSE),0),0),0)</f>
        <v>0</v>
      </c>
      <c r="Q17" s="48">
        <f>IFERROR(IF(VLOOKUP(K17,Inputs!$A$20:$G$29,3,FALSE)="Base Increase",VLOOKUP(K17,Inputs!$A$7:$G$16,3,FALSE),0),0)</f>
        <v>0</v>
      </c>
      <c r="R17" s="48">
        <f>IFERROR(IF(VLOOKUP(K17,Inputs!$A$20:$G$29,4,FALSE)="Base Increase",VLOOKUP(K17,Inputs!$A$7:$G$16,4,FALSE),0),0)</f>
        <v>0</v>
      </c>
      <c r="S17" s="48">
        <f ca="1">IFERROR(IF(H17=1,IF(VLOOKUP(K17,Inputs!$A$20:$G$29,5,FALSE)="Base Increase",VLOOKUP(K17,Inputs!$A$7:$G$16,5,FALSE),0),0),0)</f>
        <v>0</v>
      </c>
      <c r="T17" s="48">
        <f ca="1">IFERROR(IF(I17=1,IF(VLOOKUP(K17,Inputs!$A$20:$G$29,6,FALSE)="Base Increase",VLOOKUP(K17,Inputs!$A$7:$G$16,6,FALSE),0),0),0)</f>
        <v>0</v>
      </c>
      <c r="U17" s="48">
        <f ca="1">IFERROR(IF(J17=1,IF(VLOOKUP(K17,Inputs!$A$20:$G$29,7,FALSE)="Base Increase",VLOOKUP(K17,Inputs!$A$7:$G$16,7,FALSE),0),0),0)</f>
        <v>0</v>
      </c>
      <c r="V17" s="48">
        <f t="shared" ca="1" si="2"/>
        <v>0</v>
      </c>
      <c r="W17" s="48">
        <f t="shared" ca="1" si="3"/>
        <v>0</v>
      </c>
      <c r="X17" s="48">
        <f t="shared" ca="1" si="4"/>
        <v>0</v>
      </c>
      <c r="Y17" s="48">
        <f t="shared" ca="1" si="5"/>
        <v>0</v>
      </c>
      <c r="Z17" s="48">
        <f ca="1">IF(AND(K17&lt;=4,X17&gt;Inputs!$B$32),MAX(C17,Inputs!$B$32),X17)</f>
        <v>0</v>
      </c>
      <c r="AA17" s="48">
        <f ca="1">IF(AND(K17&lt;=4,Y17&gt;Inputs!$B$32),MAX(C17,Inputs!$B$32),Y17)</f>
        <v>0</v>
      </c>
      <c r="AB17" s="48">
        <f ca="1">IF(AND(K17&lt;=7,Z17&gt;Inputs!$B$33),MAX(C17,Inputs!$B$33),Z17)</f>
        <v>0</v>
      </c>
      <c r="AC17" s="48">
        <f ca="1">IF(Y17&gt;Inputs!$B$34,Inputs!$B$34,AA17)</f>
        <v>0</v>
      </c>
      <c r="AD17" s="48">
        <f ca="1">IF(AB17&gt;Inputs!$B$34,Inputs!$B$34,AB17)</f>
        <v>0</v>
      </c>
      <c r="AE17" s="48">
        <f ca="1">IF(AC17&gt;Inputs!$B$34,Inputs!$B$34,AC17)</f>
        <v>0</v>
      </c>
      <c r="AF17" s="49">
        <f ca="1">IF(AND(E17=1,G17=0),Inputs!$B$3,AD17)</f>
        <v>0</v>
      </c>
      <c r="AG17" s="49">
        <f ca="1">IF(AND(E17=1,G17=0),Inputs!$B$3,AE17)</f>
        <v>0</v>
      </c>
    </row>
    <row r="18" spans="1:33" x14ac:dyDescent="0.25">
      <c r="A18" s="6">
        <f>'Salary and Rating'!A19</f>
        <v>15</v>
      </c>
      <c r="B18" s="6">
        <f>'Salary and Rating'!B19</f>
        <v>0</v>
      </c>
      <c r="C18" s="14">
        <f>'Salary and Rating'!C19</f>
        <v>0</v>
      </c>
      <c r="D18" s="44">
        <f>'Salary and Rating'!D19</f>
        <v>0</v>
      </c>
      <c r="E18" s="48">
        <f t="shared" si="0"/>
        <v>0</v>
      </c>
      <c r="F18" s="42">
        <f>IF('Salary and Rating'!E19=1,VLOOKUP(D18,'Attrition Probabilities'!$A$5:$E$45,2,TRUE),IF('Salary and Rating'!E19=2,VLOOKUP(D18,'Attrition Probabilities'!$A$5:$E$45,3,TRUE),IF('Salary and Rating'!E19=3,VLOOKUP(D18,'Attrition Probabilities'!$A$5:$E$45,4,TRUE),IF('Salary and Rating'!E19=4,VLOOKUP(D18,'Attrition Probabilities'!$A$5:$E$45,5,TRUE),0))))</f>
        <v>0</v>
      </c>
      <c r="G18" s="48">
        <f t="shared" ca="1" si="1"/>
        <v>0</v>
      </c>
      <c r="H18" s="48">
        <f ca="1">IF(E18=0,0,IF(RAND()&lt;'Demand Component Probability'!$B$4,1,0))</f>
        <v>0</v>
      </c>
      <c r="I18" s="48">
        <f ca="1">IF(E18=0,0,IF(RAND()&lt;'Demand Component Probability'!$B$5,1,0))</f>
        <v>0</v>
      </c>
      <c r="J18" s="48">
        <f ca="1">IF(E18=0,0,IF(RAND()&lt;'Demand Component Probability'!$B$6,1,0))</f>
        <v>0</v>
      </c>
      <c r="K18" s="48">
        <f>'Salary and Rating'!K19</f>
        <v>0</v>
      </c>
      <c r="L18" s="48">
        <f>IFERROR(IF(VLOOKUP(K18,Inputs!$A$20:$G$29,3,FALSE)="Stipend Award",VLOOKUP(K18,Inputs!$A$7:$G$16,3,FALSE),0),0)</f>
        <v>0</v>
      </c>
      <c r="M18" s="48">
        <f>IFERROR(IF(VLOOKUP(K18,Inputs!$A$20:$G$29,4,FALSE)="Stipend Award",VLOOKUP(K18,Inputs!$A$7:$G$16,4,FALSE),0),0)</f>
        <v>0</v>
      </c>
      <c r="N18" s="48">
        <f ca="1">IFERROR(IF(H18=1,IF(VLOOKUP(K18,Inputs!$A$20:$G$29,5,FALSE)="Stipend Award",VLOOKUP(K18,Inputs!$A$7:$G$16,5,FALSE),0),0),0)</f>
        <v>0</v>
      </c>
      <c r="O18" s="48">
        <f ca="1">IFERROR(IF(I18=1,IF(VLOOKUP(K18,Inputs!$A$20:$G$29,6,FALSE)="Stipend Award",VLOOKUP(K18,Inputs!$A$7:$G$16,6,FALSE),0),0),0)</f>
        <v>0</v>
      </c>
      <c r="P18" s="48">
        <f ca="1">IFERROR(IF(J18=1,IF(VLOOKUP(K18,Inputs!$A$20:$G$29,7,FALSE)="Stipend Award",VLOOKUP(K18,Inputs!$A$7:$G$16,7,FALSE),0),0),0)</f>
        <v>0</v>
      </c>
      <c r="Q18" s="48">
        <f>IFERROR(IF(VLOOKUP(K18,Inputs!$A$20:$G$29,3,FALSE)="Base Increase",VLOOKUP(K18,Inputs!$A$7:$G$16,3,FALSE),0),0)</f>
        <v>0</v>
      </c>
      <c r="R18" s="48">
        <f>IFERROR(IF(VLOOKUP(K18,Inputs!$A$20:$G$29,4,FALSE)="Base Increase",VLOOKUP(K18,Inputs!$A$7:$G$16,4,FALSE),0),0)</f>
        <v>0</v>
      </c>
      <c r="S18" s="48">
        <f ca="1">IFERROR(IF(H18=1,IF(VLOOKUP(K18,Inputs!$A$20:$G$29,5,FALSE)="Base Increase",VLOOKUP(K18,Inputs!$A$7:$G$16,5,FALSE),0),0),0)</f>
        <v>0</v>
      </c>
      <c r="T18" s="48">
        <f ca="1">IFERROR(IF(I18=1,IF(VLOOKUP(K18,Inputs!$A$20:$G$29,6,FALSE)="Base Increase",VLOOKUP(K18,Inputs!$A$7:$G$16,6,FALSE),0),0),0)</f>
        <v>0</v>
      </c>
      <c r="U18" s="48">
        <f ca="1">IFERROR(IF(J18=1,IF(VLOOKUP(K18,Inputs!$A$20:$G$29,7,FALSE)="Base Increase",VLOOKUP(K18,Inputs!$A$7:$G$16,7,FALSE),0),0),0)</f>
        <v>0</v>
      </c>
      <c r="V18" s="48">
        <f t="shared" ca="1" si="2"/>
        <v>0</v>
      </c>
      <c r="W18" s="48">
        <f t="shared" ca="1" si="3"/>
        <v>0</v>
      </c>
      <c r="X18" s="48">
        <f t="shared" ca="1" si="4"/>
        <v>0</v>
      </c>
      <c r="Y18" s="48">
        <f t="shared" ca="1" si="5"/>
        <v>0</v>
      </c>
      <c r="Z18" s="48">
        <f ca="1">IF(AND(K18&lt;=4,X18&gt;Inputs!$B$32),MAX(C18,Inputs!$B$32),X18)</f>
        <v>0</v>
      </c>
      <c r="AA18" s="48">
        <f ca="1">IF(AND(K18&lt;=4,Y18&gt;Inputs!$B$32),MAX(C18,Inputs!$B$32),Y18)</f>
        <v>0</v>
      </c>
      <c r="AB18" s="48">
        <f ca="1">IF(AND(K18&lt;=7,Z18&gt;Inputs!$B$33),MAX(C18,Inputs!$B$33),Z18)</f>
        <v>0</v>
      </c>
      <c r="AC18" s="48">
        <f ca="1">IF(Y18&gt;Inputs!$B$34,Inputs!$B$34,AA18)</f>
        <v>0</v>
      </c>
      <c r="AD18" s="48">
        <f ca="1">IF(AB18&gt;Inputs!$B$34,Inputs!$B$34,AB18)</f>
        <v>0</v>
      </c>
      <c r="AE18" s="48">
        <f ca="1">IF(AC18&gt;Inputs!$B$34,Inputs!$B$34,AC18)</f>
        <v>0</v>
      </c>
      <c r="AF18" s="49">
        <f ca="1">IF(AND(E18=1,G18=0),Inputs!$B$3,AD18)</f>
        <v>0</v>
      </c>
      <c r="AG18" s="49">
        <f ca="1">IF(AND(E18=1,G18=0),Inputs!$B$3,AE18)</f>
        <v>0</v>
      </c>
    </row>
    <row r="19" spans="1:33" x14ac:dyDescent="0.25">
      <c r="A19" s="6">
        <f>'Salary and Rating'!A20</f>
        <v>16</v>
      </c>
      <c r="B19" s="6">
        <f>'Salary and Rating'!B20</f>
        <v>0</v>
      </c>
      <c r="C19" s="14">
        <f>'Salary and Rating'!C20</f>
        <v>0</v>
      </c>
      <c r="D19" s="44">
        <f>'Salary and Rating'!D20</f>
        <v>0</v>
      </c>
      <c r="E19" s="48">
        <f t="shared" si="0"/>
        <v>0</v>
      </c>
      <c r="F19" s="42">
        <f>IF('Salary and Rating'!E20=1,VLOOKUP(D19,'Attrition Probabilities'!$A$5:$E$45,2,TRUE),IF('Salary and Rating'!E20=2,VLOOKUP(D19,'Attrition Probabilities'!$A$5:$E$45,3,TRUE),IF('Salary and Rating'!E20=3,VLOOKUP(D19,'Attrition Probabilities'!$A$5:$E$45,4,TRUE),IF('Salary and Rating'!E20=4,VLOOKUP(D19,'Attrition Probabilities'!$A$5:$E$45,5,TRUE),0))))</f>
        <v>0</v>
      </c>
      <c r="G19" s="48">
        <f t="shared" ca="1" si="1"/>
        <v>0</v>
      </c>
      <c r="H19" s="48">
        <f ca="1">IF(E19=0,0,IF(RAND()&lt;'Demand Component Probability'!$B$4,1,0))</f>
        <v>0</v>
      </c>
      <c r="I19" s="48">
        <f ca="1">IF(E19=0,0,IF(RAND()&lt;'Demand Component Probability'!$B$5,1,0))</f>
        <v>0</v>
      </c>
      <c r="J19" s="48">
        <f ca="1">IF(E19=0,0,IF(RAND()&lt;'Demand Component Probability'!$B$6,1,0))</f>
        <v>0</v>
      </c>
      <c r="K19" s="48">
        <f>'Salary and Rating'!K20</f>
        <v>0</v>
      </c>
      <c r="L19" s="48">
        <f>IFERROR(IF(VLOOKUP(K19,Inputs!$A$20:$G$29,3,FALSE)="Stipend Award",VLOOKUP(K19,Inputs!$A$7:$G$16,3,FALSE),0),0)</f>
        <v>0</v>
      </c>
      <c r="M19" s="48">
        <f>IFERROR(IF(VLOOKUP(K19,Inputs!$A$20:$G$29,4,FALSE)="Stipend Award",VLOOKUP(K19,Inputs!$A$7:$G$16,4,FALSE),0),0)</f>
        <v>0</v>
      </c>
      <c r="N19" s="48">
        <f ca="1">IFERROR(IF(H19=1,IF(VLOOKUP(K19,Inputs!$A$20:$G$29,5,FALSE)="Stipend Award",VLOOKUP(K19,Inputs!$A$7:$G$16,5,FALSE),0),0),0)</f>
        <v>0</v>
      </c>
      <c r="O19" s="48">
        <f ca="1">IFERROR(IF(I19=1,IF(VLOOKUP(K19,Inputs!$A$20:$G$29,6,FALSE)="Stipend Award",VLOOKUP(K19,Inputs!$A$7:$G$16,6,FALSE),0),0),0)</f>
        <v>0</v>
      </c>
      <c r="P19" s="48">
        <f ca="1">IFERROR(IF(J19=1,IF(VLOOKUP(K19,Inputs!$A$20:$G$29,7,FALSE)="Stipend Award",VLOOKUP(K19,Inputs!$A$7:$G$16,7,FALSE),0),0),0)</f>
        <v>0</v>
      </c>
      <c r="Q19" s="48">
        <f>IFERROR(IF(VLOOKUP(K19,Inputs!$A$20:$G$29,3,FALSE)="Base Increase",VLOOKUP(K19,Inputs!$A$7:$G$16,3,FALSE),0),0)</f>
        <v>0</v>
      </c>
      <c r="R19" s="48">
        <f>IFERROR(IF(VLOOKUP(K19,Inputs!$A$20:$G$29,4,FALSE)="Base Increase",VLOOKUP(K19,Inputs!$A$7:$G$16,4,FALSE),0),0)</f>
        <v>0</v>
      </c>
      <c r="S19" s="48">
        <f ca="1">IFERROR(IF(H19=1,IF(VLOOKUP(K19,Inputs!$A$20:$G$29,5,FALSE)="Base Increase",VLOOKUP(K19,Inputs!$A$7:$G$16,5,FALSE),0),0),0)</f>
        <v>0</v>
      </c>
      <c r="T19" s="48">
        <f ca="1">IFERROR(IF(I19=1,IF(VLOOKUP(K19,Inputs!$A$20:$G$29,6,FALSE)="Base Increase",VLOOKUP(K19,Inputs!$A$7:$G$16,6,FALSE),0),0),0)</f>
        <v>0</v>
      </c>
      <c r="U19" s="48">
        <f ca="1">IFERROR(IF(J19=1,IF(VLOOKUP(K19,Inputs!$A$20:$G$29,7,FALSE)="Base Increase",VLOOKUP(K19,Inputs!$A$7:$G$16,7,FALSE),0),0),0)</f>
        <v>0</v>
      </c>
      <c r="V19" s="48">
        <f t="shared" ca="1" si="2"/>
        <v>0</v>
      </c>
      <c r="W19" s="48">
        <f t="shared" ca="1" si="3"/>
        <v>0</v>
      </c>
      <c r="X19" s="48">
        <f t="shared" ca="1" si="4"/>
        <v>0</v>
      </c>
      <c r="Y19" s="48">
        <f t="shared" ca="1" si="5"/>
        <v>0</v>
      </c>
      <c r="Z19" s="48">
        <f ca="1">IF(AND(K19&lt;=4,X19&gt;Inputs!$B$32),MAX(C19,Inputs!$B$32),X19)</f>
        <v>0</v>
      </c>
      <c r="AA19" s="48">
        <f ca="1">IF(AND(K19&lt;=4,Y19&gt;Inputs!$B$32),MAX(C19,Inputs!$B$32),Y19)</f>
        <v>0</v>
      </c>
      <c r="AB19" s="48">
        <f ca="1">IF(AND(K19&lt;=7,Z19&gt;Inputs!$B$33),MAX(C19,Inputs!$B$33),Z19)</f>
        <v>0</v>
      </c>
      <c r="AC19" s="48">
        <f ca="1">IF(Y19&gt;Inputs!$B$34,Inputs!$B$34,AA19)</f>
        <v>0</v>
      </c>
      <c r="AD19" s="48">
        <f ca="1">IF(AB19&gt;Inputs!$B$34,Inputs!$B$34,AB19)</f>
        <v>0</v>
      </c>
      <c r="AE19" s="48">
        <f ca="1">IF(AC19&gt;Inputs!$B$34,Inputs!$B$34,AC19)</f>
        <v>0</v>
      </c>
      <c r="AF19" s="49">
        <f ca="1">IF(AND(E19=1,G19=0),Inputs!$B$3,AD19)</f>
        <v>0</v>
      </c>
      <c r="AG19" s="49">
        <f ca="1">IF(AND(E19=1,G19=0),Inputs!$B$3,AE19)</f>
        <v>0</v>
      </c>
    </row>
    <row r="20" spans="1:33" x14ac:dyDescent="0.25">
      <c r="A20" s="6">
        <f>'Salary and Rating'!A21</f>
        <v>17</v>
      </c>
      <c r="B20" s="6">
        <f>'Salary and Rating'!B21</f>
        <v>0</v>
      </c>
      <c r="C20" s="14">
        <f>'Salary and Rating'!C21</f>
        <v>0</v>
      </c>
      <c r="D20" s="44">
        <f>'Salary and Rating'!D21</f>
        <v>0</v>
      </c>
      <c r="E20" s="48">
        <f t="shared" si="0"/>
        <v>0</v>
      </c>
      <c r="F20" s="42">
        <f>IF('Salary and Rating'!E21=1,VLOOKUP(D20,'Attrition Probabilities'!$A$5:$E$45,2,TRUE),IF('Salary and Rating'!E21=2,VLOOKUP(D20,'Attrition Probabilities'!$A$5:$E$45,3,TRUE),IF('Salary and Rating'!E21=3,VLOOKUP(D20,'Attrition Probabilities'!$A$5:$E$45,4,TRUE),IF('Salary and Rating'!E21=4,VLOOKUP(D20,'Attrition Probabilities'!$A$5:$E$45,5,TRUE),0))))</f>
        <v>0</v>
      </c>
      <c r="G20" s="48">
        <f t="shared" ca="1" si="1"/>
        <v>0</v>
      </c>
      <c r="H20" s="48">
        <f ca="1">IF(E20=0,0,IF(RAND()&lt;'Demand Component Probability'!$B$4,1,0))</f>
        <v>0</v>
      </c>
      <c r="I20" s="48">
        <f ca="1">IF(E20=0,0,IF(RAND()&lt;'Demand Component Probability'!$B$5,1,0))</f>
        <v>0</v>
      </c>
      <c r="J20" s="48">
        <f ca="1">IF(E20=0,0,IF(RAND()&lt;'Demand Component Probability'!$B$6,1,0))</f>
        <v>0</v>
      </c>
      <c r="K20" s="48">
        <f>'Salary and Rating'!K21</f>
        <v>0</v>
      </c>
      <c r="L20" s="48">
        <f>IFERROR(IF(VLOOKUP(K20,Inputs!$A$20:$G$29,3,FALSE)="Stipend Award",VLOOKUP(K20,Inputs!$A$7:$G$16,3,FALSE),0),0)</f>
        <v>0</v>
      </c>
      <c r="M20" s="48">
        <f>IFERROR(IF(VLOOKUP(K20,Inputs!$A$20:$G$29,4,FALSE)="Stipend Award",VLOOKUP(K20,Inputs!$A$7:$G$16,4,FALSE),0),0)</f>
        <v>0</v>
      </c>
      <c r="N20" s="48">
        <f ca="1">IFERROR(IF(H20=1,IF(VLOOKUP(K20,Inputs!$A$20:$G$29,5,FALSE)="Stipend Award",VLOOKUP(K20,Inputs!$A$7:$G$16,5,FALSE),0),0),0)</f>
        <v>0</v>
      </c>
      <c r="O20" s="48">
        <f ca="1">IFERROR(IF(I20=1,IF(VLOOKUP(K20,Inputs!$A$20:$G$29,6,FALSE)="Stipend Award",VLOOKUP(K20,Inputs!$A$7:$G$16,6,FALSE),0),0),0)</f>
        <v>0</v>
      </c>
      <c r="P20" s="48">
        <f ca="1">IFERROR(IF(J20=1,IF(VLOOKUP(K20,Inputs!$A$20:$G$29,7,FALSE)="Stipend Award",VLOOKUP(K20,Inputs!$A$7:$G$16,7,FALSE),0),0),0)</f>
        <v>0</v>
      </c>
      <c r="Q20" s="48">
        <f>IFERROR(IF(VLOOKUP(K20,Inputs!$A$20:$G$29,3,FALSE)="Base Increase",VLOOKUP(K20,Inputs!$A$7:$G$16,3,FALSE),0),0)</f>
        <v>0</v>
      </c>
      <c r="R20" s="48">
        <f>IFERROR(IF(VLOOKUP(K20,Inputs!$A$20:$G$29,4,FALSE)="Base Increase",VLOOKUP(K20,Inputs!$A$7:$G$16,4,FALSE),0),0)</f>
        <v>0</v>
      </c>
      <c r="S20" s="48">
        <f ca="1">IFERROR(IF(H20=1,IF(VLOOKUP(K20,Inputs!$A$20:$G$29,5,FALSE)="Base Increase",VLOOKUP(K20,Inputs!$A$7:$G$16,5,FALSE),0),0),0)</f>
        <v>0</v>
      </c>
      <c r="T20" s="48">
        <f ca="1">IFERROR(IF(I20=1,IF(VLOOKUP(K20,Inputs!$A$20:$G$29,6,FALSE)="Base Increase",VLOOKUP(K20,Inputs!$A$7:$G$16,6,FALSE),0),0),0)</f>
        <v>0</v>
      </c>
      <c r="U20" s="48">
        <f ca="1">IFERROR(IF(J20=1,IF(VLOOKUP(K20,Inputs!$A$20:$G$29,7,FALSE)="Base Increase",VLOOKUP(K20,Inputs!$A$7:$G$16,7,FALSE),0),0),0)</f>
        <v>0</v>
      </c>
      <c r="V20" s="48">
        <f t="shared" ca="1" si="2"/>
        <v>0</v>
      </c>
      <c r="W20" s="48">
        <f t="shared" ca="1" si="3"/>
        <v>0</v>
      </c>
      <c r="X20" s="48">
        <f t="shared" ca="1" si="4"/>
        <v>0</v>
      </c>
      <c r="Y20" s="48">
        <f t="shared" ca="1" si="5"/>
        <v>0</v>
      </c>
      <c r="Z20" s="48">
        <f ca="1">IF(AND(K20&lt;=4,X20&gt;Inputs!$B$32),MAX(C20,Inputs!$B$32),X20)</f>
        <v>0</v>
      </c>
      <c r="AA20" s="48">
        <f ca="1">IF(AND(K20&lt;=4,Y20&gt;Inputs!$B$32),MAX(C20,Inputs!$B$32),Y20)</f>
        <v>0</v>
      </c>
      <c r="AB20" s="48">
        <f ca="1">IF(AND(K20&lt;=7,Z20&gt;Inputs!$B$33),MAX(C20,Inputs!$B$33),Z20)</f>
        <v>0</v>
      </c>
      <c r="AC20" s="48">
        <f ca="1">IF(Y20&gt;Inputs!$B$34,Inputs!$B$34,AA20)</f>
        <v>0</v>
      </c>
      <c r="AD20" s="48">
        <f ca="1">IF(AB20&gt;Inputs!$B$34,Inputs!$B$34,AB20)</f>
        <v>0</v>
      </c>
      <c r="AE20" s="48">
        <f ca="1">IF(AC20&gt;Inputs!$B$34,Inputs!$B$34,AC20)</f>
        <v>0</v>
      </c>
      <c r="AF20" s="49">
        <f ca="1">IF(AND(E20=1,G20=0),Inputs!$B$3,AD20)</f>
        <v>0</v>
      </c>
      <c r="AG20" s="49">
        <f ca="1">IF(AND(E20=1,G20=0),Inputs!$B$3,AE20)</f>
        <v>0</v>
      </c>
    </row>
    <row r="21" spans="1:33" x14ac:dyDescent="0.25">
      <c r="A21" s="6">
        <f>'Salary and Rating'!A22</f>
        <v>18</v>
      </c>
      <c r="B21" s="6">
        <f>'Salary and Rating'!B22</f>
        <v>0</v>
      </c>
      <c r="C21" s="14">
        <f>'Salary and Rating'!C22</f>
        <v>0</v>
      </c>
      <c r="D21" s="44">
        <f>'Salary and Rating'!D22</f>
        <v>0</v>
      </c>
      <c r="E21" s="48">
        <f t="shared" si="0"/>
        <v>0</v>
      </c>
      <c r="F21" s="42">
        <f>IF('Salary and Rating'!E22=1,VLOOKUP(D21,'Attrition Probabilities'!$A$5:$E$45,2,TRUE),IF('Salary and Rating'!E22=2,VLOOKUP(D21,'Attrition Probabilities'!$A$5:$E$45,3,TRUE),IF('Salary and Rating'!E22=3,VLOOKUP(D21,'Attrition Probabilities'!$A$5:$E$45,4,TRUE),IF('Salary and Rating'!E22=4,VLOOKUP(D21,'Attrition Probabilities'!$A$5:$E$45,5,TRUE),0))))</f>
        <v>0</v>
      </c>
      <c r="G21" s="48">
        <f t="shared" ca="1" si="1"/>
        <v>0</v>
      </c>
      <c r="H21" s="48">
        <f ca="1">IF(E21=0,0,IF(RAND()&lt;'Demand Component Probability'!$B$4,1,0))</f>
        <v>0</v>
      </c>
      <c r="I21" s="48">
        <f ca="1">IF(E21=0,0,IF(RAND()&lt;'Demand Component Probability'!$B$5,1,0))</f>
        <v>0</v>
      </c>
      <c r="J21" s="48">
        <f ca="1">IF(E21=0,0,IF(RAND()&lt;'Demand Component Probability'!$B$6,1,0))</f>
        <v>0</v>
      </c>
      <c r="K21" s="48">
        <f>'Salary and Rating'!K22</f>
        <v>0</v>
      </c>
      <c r="L21" s="48">
        <f>IFERROR(IF(VLOOKUP(K21,Inputs!$A$20:$G$29,3,FALSE)="Stipend Award",VLOOKUP(K21,Inputs!$A$7:$G$16,3,FALSE),0),0)</f>
        <v>0</v>
      </c>
      <c r="M21" s="48">
        <f>IFERROR(IF(VLOOKUP(K21,Inputs!$A$20:$G$29,4,FALSE)="Stipend Award",VLOOKUP(K21,Inputs!$A$7:$G$16,4,FALSE),0),0)</f>
        <v>0</v>
      </c>
      <c r="N21" s="48">
        <f ca="1">IFERROR(IF(H21=1,IF(VLOOKUP(K21,Inputs!$A$20:$G$29,5,FALSE)="Stipend Award",VLOOKUP(K21,Inputs!$A$7:$G$16,5,FALSE),0),0),0)</f>
        <v>0</v>
      </c>
      <c r="O21" s="48">
        <f ca="1">IFERROR(IF(I21=1,IF(VLOOKUP(K21,Inputs!$A$20:$G$29,6,FALSE)="Stipend Award",VLOOKUP(K21,Inputs!$A$7:$G$16,6,FALSE),0),0),0)</f>
        <v>0</v>
      </c>
      <c r="P21" s="48">
        <f ca="1">IFERROR(IF(J21=1,IF(VLOOKUP(K21,Inputs!$A$20:$G$29,7,FALSE)="Stipend Award",VLOOKUP(K21,Inputs!$A$7:$G$16,7,FALSE),0),0),0)</f>
        <v>0</v>
      </c>
      <c r="Q21" s="48">
        <f>IFERROR(IF(VLOOKUP(K21,Inputs!$A$20:$G$29,3,FALSE)="Base Increase",VLOOKUP(K21,Inputs!$A$7:$G$16,3,FALSE),0),0)</f>
        <v>0</v>
      </c>
      <c r="R21" s="48">
        <f>IFERROR(IF(VLOOKUP(K21,Inputs!$A$20:$G$29,4,FALSE)="Base Increase",VLOOKUP(K21,Inputs!$A$7:$G$16,4,FALSE),0),0)</f>
        <v>0</v>
      </c>
      <c r="S21" s="48">
        <f ca="1">IFERROR(IF(H21=1,IF(VLOOKUP(K21,Inputs!$A$20:$G$29,5,FALSE)="Base Increase",VLOOKUP(K21,Inputs!$A$7:$G$16,5,FALSE),0),0),0)</f>
        <v>0</v>
      </c>
      <c r="T21" s="48">
        <f ca="1">IFERROR(IF(I21=1,IF(VLOOKUP(K21,Inputs!$A$20:$G$29,6,FALSE)="Base Increase",VLOOKUP(K21,Inputs!$A$7:$G$16,6,FALSE),0),0),0)</f>
        <v>0</v>
      </c>
      <c r="U21" s="48">
        <f ca="1">IFERROR(IF(J21=1,IF(VLOOKUP(K21,Inputs!$A$20:$G$29,7,FALSE)="Base Increase",VLOOKUP(K21,Inputs!$A$7:$G$16,7,FALSE),0),0),0)</f>
        <v>0</v>
      </c>
      <c r="V21" s="48">
        <f t="shared" ca="1" si="2"/>
        <v>0</v>
      </c>
      <c r="W21" s="48">
        <f t="shared" ca="1" si="3"/>
        <v>0</v>
      </c>
      <c r="X21" s="48">
        <f t="shared" ca="1" si="4"/>
        <v>0</v>
      </c>
      <c r="Y21" s="48">
        <f t="shared" ca="1" si="5"/>
        <v>0</v>
      </c>
      <c r="Z21" s="48">
        <f ca="1">IF(AND(K21&lt;=4,X21&gt;Inputs!$B$32),MAX(C21,Inputs!$B$32),X21)</f>
        <v>0</v>
      </c>
      <c r="AA21" s="48">
        <f ca="1">IF(AND(K21&lt;=4,Y21&gt;Inputs!$B$32),MAX(C21,Inputs!$B$32),Y21)</f>
        <v>0</v>
      </c>
      <c r="AB21" s="48">
        <f ca="1">IF(AND(K21&lt;=7,Z21&gt;Inputs!$B$33),MAX(C21,Inputs!$B$33),Z21)</f>
        <v>0</v>
      </c>
      <c r="AC21" s="48">
        <f ca="1">IF(Y21&gt;Inputs!$B$34,Inputs!$B$34,AA21)</f>
        <v>0</v>
      </c>
      <c r="AD21" s="48">
        <f ca="1">IF(AB21&gt;Inputs!$B$34,Inputs!$B$34,AB21)</f>
        <v>0</v>
      </c>
      <c r="AE21" s="48">
        <f ca="1">IF(AC21&gt;Inputs!$B$34,Inputs!$B$34,AC21)</f>
        <v>0</v>
      </c>
      <c r="AF21" s="49">
        <f ca="1">IF(AND(E21=1,G21=0),Inputs!$B$3,AD21)</f>
        <v>0</v>
      </c>
      <c r="AG21" s="49">
        <f ca="1">IF(AND(E21=1,G21=0),Inputs!$B$3,AE21)</f>
        <v>0</v>
      </c>
    </row>
    <row r="22" spans="1:33" x14ac:dyDescent="0.25">
      <c r="A22" s="6">
        <f>'Salary and Rating'!A23</f>
        <v>19</v>
      </c>
      <c r="B22" s="6">
        <f>'Salary and Rating'!B23</f>
        <v>0</v>
      </c>
      <c r="C22" s="14">
        <f>'Salary and Rating'!C23</f>
        <v>0</v>
      </c>
      <c r="D22" s="44">
        <f>'Salary and Rating'!D23</f>
        <v>0</v>
      </c>
      <c r="E22" s="48">
        <f t="shared" si="0"/>
        <v>0</v>
      </c>
      <c r="F22" s="42">
        <f>IF('Salary and Rating'!E23=1,VLOOKUP(D22,'Attrition Probabilities'!$A$5:$E$45,2,TRUE),IF('Salary and Rating'!E23=2,VLOOKUP(D22,'Attrition Probabilities'!$A$5:$E$45,3,TRUE),IF('Salary and Rating'!E23=3,VLOOKUP(D22,'Attrition Probabilities'!$A$5:$E$45,4,TRUE),IF('Salary and Rating'!E23=4,VLOOKUP(D22,'Attrition Probabilities'!$A$5:$E$45,5,TRUE),0))))</f>
        <v>0</v>
      </c>
      <c r="G22" s="48">
        <f t="shared" ca="1" si="1"/>
        <v>0</v>
      </c>
      <c r="H22" s="48">
        <f ca="1">IF(E22=0,0,IF(RAND()&lt;'Demand Component Probability'!$B$4,1,0))</f>
        <v>0</v>
      </c>
      <c r="I22" s="48">
        <f ca="1">IF(E22=0,0,IF(RAND()&lt;'Demand Component Probability'!$B$5,1,0))</f>
        <v>0</v>
      </c>
      <c r="J22" s="48">
        <f ca="1">IF(E22=0,0,IF(RAND()&lt;'Demand Component Probability'!$B$6,1,0))</f>
        <v>0</v>
      </c>
      <c r="K22" s="48">
        <f>'Salary and Rating'!K23</f>
        <v>0</v>
      </c>
      <c r="L22" s="48">
        <f>IFERROR(IF(VLOOKUP(K22,Inputs!$A$20:$G$29,3,FALSE)="Stipend Award",VLOOKUP(K22,Inputs!$A$7:$G$16,3,FALSE),0),0)</f>
        <v>0</v>
      </c>
      <c r="M22" s="48">
        <f>IFERROR(IF(VLOOKUP(K22,Inputs!$A$20:$G$29,4,FALSE)="Stipend Award",VLOOKUP(K22,Inputs!$A$7:$G$16,4,FALSE),0),0)</f>
        <v>0</v>
      </c>
      <c r="N22" s="48">
        <f ca="1">IFERROR(IF(H22=1,IF(VLOOKUP(K22,Inputs!$A$20:$G$29,5,FALSE)="Stipend Award",VLOOKUP(K22,Inputs!$A$7:$G$16,5,FALSE),0),0),0)</f>
        <v>0</v>
      </c>
      <c r="O22" s="48">
        <f ca="1">IFERROR(IF(I22=1,IF(VLOOKUP(K22,Inputs!$A$20:$G$29,6,FALSE)="Stipend Award",VLOOKUP(K22,Inputs!$A$7:$G$16,6,FALSE),0),0),0)</f>
        <v>0</v>
      </c>
      <c r="P22" s="48">
        <f ca="1">IFERROR(IF(J22=1,IF(VLOOKUP(K22,Inputs!$A$20:$G$29,7,FALSE)="Stipend Award",VLOOKUP(K22,Inputs!$A$7:$G$16,7,FALSE),0),0),0)</f>
        <v>0</v>
      </c>
      <c r="Q22" s="48">
        <f>IFERROR(IF(VLOOKUP(K22,Inputs!$A$20:$G$29,3,FALSE)="Base Increase",VLOOKUP(K22,Inputs!$A$7:$G$16,3,FALSE),0),0)</f>
        <v>0</v>
      </c>
      <c r="R22" s="48">
        <f>IFERROR(IF(VLOOKUP(K22,Inputs!$A$20:$G$29,4,FALSE)="Base Increase",VLOOKUP(K22,Inputs!$A$7:$G$16,4,FALSE),0),0)</f>
        <v>0</v>
      </c>
      <c r="S22" s="48">
        <f ca="1">IFERROR(IF(H22=1,IF(VLOOKUP(K22,Inputs!$A$20:$G$29,5,FALSE)="Base Increase",VLOOKUP(K22,Inputs!$A$7:$G$16,5,FALSE),0),0),0)</f>
        <v>0</v>
      </c>
      <c r="T22" s="48">
        <f ca="1">IFERROR(IF(I22=1,IF(VLOOKUP(K22,Inputs!$A$20:$G$29,6,FALSE)="Base Increase",VLOOKUP(K22,Inputs!$A$7:$G$16,6,FALSE),0),0),0)</f>
        <v>0</v>
      </c>
      <c r="U22" s="48">
        <f ca="1">IFERROR(IF(J22=1,IF(VLOOKUP(K22,Inputs!$A$20:$G$29,7,FALSE)="Base Increase",VLOOKUP(K22,Inputs!$A$7:$G$16,7,FALSE),0),0),0)</f>
        <v>0</v>
      </c>
      <c r="V22" s="48">
        <f t="shared" ca="1" si="2"/>
        <v>0</v>
      </c>
      <c r="W22" s="48">
        <f t="shared" ca="1" si="3"/>
        <v>0</v>
      </c>
      <c r="X22" s="48">
        <f t="shared" ca="1" si="4"/>
        <v>0</v>
      </c>
      <c r="Y22" s="48">
        <f t="shared" ca="1" si="5"/>
        <v>0</v>
      </c>
      <c r="Z22" s="48">
        <f ca="1">IF(AND(K22&lt;=4,X22&gt;Inputs!$B$32),MAX(C22,Inputs!$B$32),X22)</f>
        <v>0</v>
      </c>
      <c r="AA22" s="48">
        <f ca="1">IF(AND(K22&lt;=4,Y22&gt;Inputs!$B$32),MAX(C22,Inputs!$B$32),Y22)</f>
        <v>0</v>
      </c>
      <c r="AB22" s="48">
        <f ca="1">IF(AND(K22&lt;=7,Z22&gt;Inputs!$B$33),MAX(C22,Inputs!$B$33),Z22)</f>
        <v>0</v>
      </c>
      <c r="AC22" s="48">
        <f ca="1">IF(Y22&gt;Inputs!$B$34,Inputs!$B$34,AA22)</f>
        <v>0</v>
      </c>
      <c r="AD22" s="48">
        <f ca="1">IF(AB22&gt;Inputs!$B$34,Inputs!$B$34,AB22)</f>
        <v>0</v>
      </c>
      <c r="AE22" s="48">
        <f ca="1">IF(AC22&gt;Inputs!$B$34,Inputs!$B$34,AC22)</f>
        <v>0</v>
      </c>
      <c r="AF22" s="49">
        <f ca="1">IF(AND(E22=1,G22=0),Inputs!$B$3,AD22)</f>
        <v>0</v>
      </c>
      <c r="AG22" s="49">
        <f ca="1">IF(AND(E22=1,G22=0),Inputs!$B$3,AE22)</f>
        <v>0</v>
      </c>
    </row>
    <row r="23" spans="1:33" x14ac:dyDescent="0.25">
      <c r="A23" s="6">
        <f>'Salary and Rating'!A24</f>
        <v>20</v>
      </c>
      <c r="B23" s="6">
        <f>'Salary and Rating'!B24</f>
        <v>0</v>
      </c>
      <c r="C23" s="14">
        <f>'Salary and Rating'!C24</f>
        <v>0</v>
      </c>
      <c r="D23" s="44">
        <f>'Salary and Rating'!D24</f>
        <v>0</v>
      </c>
      <c r="E23" s="48">
        <f t="shared" si="0"/>
        <v>0</v>
      </c>
      <c r="F23" s="42">
        <f>IF('Salary and Rating'!E24=1,VLOOKUP(D23,'Attrition Probabilities'!$A$5:$E$45,2,TRUE),IF('Salary and Rating'!E24=2,VLOOKUP(D23,'Attrition Probabilities'!$A$5:$E$45,3,TRUE),IF('Salary and Rating'!E24=3,VLOOKUP(D23,'Attrition Probabilities'!$A$5:$E$45,4,TRUE),IF('Salary and Rating'!E24=4,VLOOKUP(D23,'Attrition Probabilities'!$A$5:$E$45,5,TRUE),0))))</f>
        <v>0</v>
      </c>
      <c r="G23" s="48">
        <f t="shared" ca="1" si="1"/>
        <v>0</v>
      </c>
      <c r="H23" s="48">
        <f ca="1">IF(E23=0,0,IF(RAND()&lt;'Demand Component Probability'!$B$4,1,0))</f>
        <v>0</v>
      </c>
      <c r="I23" s="48">
        <f ca="1">IF(E23=0,0,IF(RAND()&lt;'Demand Component Probability'!$B$5,1,0))</f>
        <v>0</v>
      </c>
      <c r="J23" s="48">
        <f ca="1">IF(E23=0,0,IF(RAND()&lt;'Demand Component Probability'!$B$6,1,0))</f>
        <v>0</v>
      </c>
      <c r="K23" s="48">
        <f>'Salary and Rating'!K24</f>
        <v>0</v>
      </c>
      <c r="L23" s="48">
        <f>IFERROR(IF(VLOOKUP(K23,Inputs!$A$20:$G$29,3,FALSE)="Stipend Award",VLOOKUP(K23,Inputs!$A$7:$G$16,3,FALSE),0),0)</f>
        <v>0</v>
      </c>
      <c r="M23" s="48">
        <f>IFERROR(IF(VLOOKUP(K23,Inputs!$A$20:$G$29,4,FALSE)="Stipend Award",VLOOKUP(K23,Inputs!$A$7:$G$16,4,FALSE),0),0)</f>
        <v>0</v>
      </c>
      <c r="N23" s="48">
        <f ca="1">IFERROR(IF(H23=1,IF(VLOOKUP(K23,Inputs!$A$20:$G$29,5,FALSE)="Stipend Award",VLOOKUP(K23,Inputs!$A$7:$G$16,5,FALSE),0),0),0)</f>
        <v>0</v>
      </c>
      <c r="O23" s="48">
        <f ca="1">IFERROR(IF(I23=1,IF(VLOOKUP(K23,Inputs!$A$20:$G$29,6,FALSE)="Stipend Award",VLOOKUP(K23,Inputs!$A$7:$G$16,6,FALSE),0),0),0)</f>
        <v>0</v>
      </c>
      <c r="P23" s="48">
        <f ca="1">IFERROR(IF(J23=1,IF(VLOOKUP(K23,Inputs!$A$20:$G$29,7,FALSE)="Stipend Award",VLOOKUP(K23,Inputs!$A$7:$G$16,7,FALSE),0),0),0)</f>
        <v>0</v>
      </c>
      <c r="Q23" s="48">
        <f>IFERROR(IF(VLOOKUP(K23,Inputs!$A$20:$G$29,3,FALSE)="Base Increase",VLOOKUP(K23,Inputs!$A$7:$G$16,3,FALSE),0),0)</f>
        <v>0</v>
      </c>
      <c r="R23" s="48">
        <f>IFERROR(IF(VLOOKUP(K23,Inputs!$A$20:$G$29,4,FALSE)="Base Increase",VLOOKUP(K23,Inputs!$A$7:$G$16,4,FALSE),0),0)</f>
        <v>0</v>
      </c>
      <c r="S23" s="48">
        <f ca="1">IFERROR(IF(H23=1,IF(VLOOKUP(K23,Inputs!$A$20:$G$29,5,FALSE)="Base Increase",VLOOKUP(K23,Inputs!$A$7:$G$16,5,FALSE),0),0),0)</f>
        <v>0</v>
      </c>
      <c r="T23" s="48">
        <f ca="1">IFERROR(IF(I23=1,IF(VLOOKUP(K23,Inputs!$A$20:$G$29,6,FALSE)="Base Increase",VLOOKUP(K23,Inputs!$A$7:$G$16,6,FALSE),0),0),0)</f>
        <v>0</v>
      </c>
      <c r="U23" s="48">
        <f ca="1">IFERROR(IF(J23=1,IF(VLOOKUP(K23,Inputs!$A$20:$G$29,7,FALSE)="Base Increase",VLOOKUP(K23,Inputs!$A$7:$G$16,7,FALSE),0),0),0)</f>
        <v>0</v>
      </c>
      <c r="V23" s="48">
        <f t="shared" ca="1" si="2"/>
        <v>0</v>
      </c>
      <c r="W23" s="48">
        <f t="shared" ca="1" si="3"/>
        <v>0</v>
      </c>
      <c r="X23" s="48">
        <f t="shared" ca="1" si="4"/>
        <v>0</v>
      </c>
      <c r="Y23" s="48">
        <f t="shared" ca="1" si="5"/>
        <v>0</v>
      </c>
      <c r="Z23" s="48">
        <f ca="1">IF(AND(K23&lt;=4,X23&gt;Inputs!$B$32),MAX(C23,Inputs!$B$32),X23)</f>
        <v>0</v>
      </c>
      <c r="AA23" s="48">
        <f ca="1">IF(AND(K23&lt;=4,Y23&gt;Inputs!$B$32),MAX(C23,Inputs!$B$32),Y23)</f>
        <v>0</v>
      </c>
      <c r="AB23" s="48">
        <f ca="1">IF(AND(K23&lt;=7,Z23&gt;Inputs!$B$33),MAX(C23,Inputs!$B$33),Z23)</f>
        <v>0</v>
      </c>
      <c r="AC23" s="48">
        <f ca="1">IF(Y23&gt;Inputs!$B$34,Inputs!$B$34,AA23)</f>
        <v>0</v>
      </c>
      <c r="AD23" s="48">
        <f ca="1">IF(AB23&gt;Inputs!$B$34,Inputs!$B$34,AB23)</f>
        <v>0</v>
      </c>
      <c r="AE23" s="48">
        <f ca="1">IF(AC23&gt;Inputs!$B$34,Inputs!$B$34,AC23)</f>
        <v>0</v>
      </c>
      <c r="AF23" s="49">
        <f ca="1">IF(AND(E23=1,G23=0),Inputs!$B$3,AD23)</f>
        <v>0</v>
      </c>
      <c r="AG23" s="49">
        <f ca="1">IF(AND(E23=1,G23=0),Inputs!$B$3,AE23)</f>
        <v>0</v>
      </c>
    </row>
    <row r="24" spans="1:33" x14ac:dyDescent="0.25">
      <c r="A24" s="6">
        <f>'Salary and Rating'!A25</f>
        <v>0</v>
      </c>
      <c r="B24" s="6">
        <f>'Salary and Rating'!B25</f>
        <v>0</v>
      </c>
      <c r="C24" s="14">
        <f>'Salary and Rating'!C25</f>
        <v>0</v>
      </c>
      <c r="D24" s="44">
        <f>'Salary and Rating'!D25</f>
        <v>0</v>
      </c>
      <c r="E24" s="48">
        <f t="shared" si="0"/>
        <v>0</v>
      </c>
      <c r="F24" s="42">
        <f>IF('Salary and Rating'!E25=1,VLOOKUP(D24,'Attrition Probabilities'!$A$5:$E$45,2,TRUE),IF('Salary and Rating'!E25=2,VLOOKUP(D24,'Attrition Probabilities'!$A$5:$E$45,3,TRUE),IF('Salary and Rating'!E25=3,VLOOKUP(D24,'Attrition Probabilities'!$A$5:$E$45,4,TRUE),IF('Salary and Rating'!E25=4,VLOOKUP(D24,'Attrition Probabilities'!$A$5:$E$45,5,TRUE),0))))</f>
        <v>0</v>
      </c>
      <c r="G24" s="48">
        <f t="shared" ca="1" si="1"/>
        <v>0</v>
      </c>
      <c r="H24" s="48">
        <f ca="1">IF(E24=0,0,IF(RAND()&lt;'Demand Component Probability'!$B$4,1,0))</f>
        <v>0</v>
      </c>
      <c r="I24" s="48">
        <f ca="1">IF(E24=0,0,IF(RAND()&lt;'Demand Component Probability'!$B$5,1,0))</f>
        <v>0</v>
      </c>
      <c r="J24" s="48">
        <f ca="1">IF(E24=0,0,IF(RAND()&lt;'Demand Component Probability'!$B$6,1,0))</f>
        <v>0</v>
      </c>
      <c r="K24" s="48">
        <f>'Salary and Rating'!K25</f>
        <v>0</v>
      </c>
      <c r="L24" s="48">
        <f>IFERROR(IF(VLOOKUP(K24,Inputs!$A$20:$G$29,3,FALSE)="Stipend Award",VLOOKUP(K24,Inputs!$A$7:$G$16,3,FALSE),0),0)</f>
        <v>0</v>
      </c>
      <c r="M24" s="48">
        <f>IFERROR(IF(VLOOKUP(K24,Inputs!$A$20:$G$29,4,FALSE)="Stipend Award",VLOOKUP(K24,Inputs!$A$7:$G$16,4,FALSE),0),0)</f>
        <v>0</v>
      </c>
      <c r="N24" s="48">
        <f ca="1">IFERROR(IF(H24=1,IF(VLOOKUP(K24,Inputs!$A$20:$G$29,5,FALSE)="Stipend Award",VLOOKUP(K24,Inputs!$A$7:$G$16,5,FALSE),0),0),0)</f>
        <v>0</v>
      </c>
      <c r="O24" s="48">
        <f ca="1">IFERROR(IF(I24=1,IF(VLOOKUP(K24,Inputs!$A$20:$G$29,6,FALSE)="Stipend Award",VLOOKUP(K24,Inputs!$A$7:$G$16,6,FALSE),0),0),0)</f>
        <v>0</v>
      </c>
      <c r="P24" s="48">
        <f ca="1">IFERROR(IF(J24=1,IF(VLOOKUP(K24,Inputs!$A$20:$G$29,7,FALSE)="Stipend Award",VLOOKUP(K24,Inputs!$A$7:$G$16,7,FALSE),0),0),0)</f>
        <v>0</v>
      </c>
      <c r="Q24" s="48">
        <f>IFERROR(IF(VLOOKUP(K24,Inputs!$A$20:$G$29,3,FALSE)="Base Increase",VLOOKUP(K24,Inputs!$A$7:$G$16,3,FALSE),0),0)</f>
        <v>0</v>
      </c>
      <c r="R24" s="48">
        <f>IFERROR(IF(VLOOKUP(K24,Inputs!$A$20:$G$29,4,FALSE)="Base Increase",VLOOKUP(K24,Inputs!$A$7:$G$16,4,FALSE),0),0)</f>
        <v>0</v>
      </c>
      <c r="S24" s="48">
        <f ca="1">IFERROR(IF(H24=1,IF(VLOOKUP(K24,Inputs!$A$20:$G$29,5,FALSE)="Base Increase",VLOOKUP(K24,Inputs!$A$7:$G$16,5,FALSE),0),0),0)</f>
        <v>0</v>
      </c>
      <c r="T24" s="48">
        <f ca="1">IFERROR(IF(I24=1,IF(VLOOKUP(K24,Inputs!$A$20:$G$29,6,FALSE)="Base Increase",VLOOKUP(K24,Inputs!$A$7:$G$16,6,FALSE),0),0),0)</f>
        <v>0</v>
      </c>
      <c r="U24" s="48">
        <f ca="1">IFERROR(IF(J24=1,IF(VLOOKUP(K24,Inputs!$A$20:$G$29,7,FALSE)="Base Increase",VLOOKUP(K24,Inputs!$A$7:$G$16,7,FALSE),0),0),0)</f>
        <v>0</v>
      </c>
      <c r="V24" s="48">
        <f t="shared" ca="1" si="2"/>
        <v>0</v>
      </c>
      <c r="W24" s="48">
        <f t="shared" ca="1" si="3"/>
        <v>0</v>
      </c>
      <c r="X24" s="48">
        <f t="shared" ca="1" si="4"/>
        <v>0</v>
      </c>
      <c r="Y24" s="48">
        <f t="shared" ca="1" si="5"/>
        <v>0</v>
      </c>
      <c r="Z24" s="48">
        <f ca="1">IF(AND(K24&lt;=4,X24&gt;Inputs!$B$32),MAX(C24,Inputs!$B$32),X24)</f>
        <v>0</v>
      </c>
      <c r="AA24" s="48">
        <f ca="1">IF(AND(K24&lt;=4,Y24&gt;Inputs!$B$32),MAX(C24,Inputs!$B$32),Y24)</f>
        <v>0</v>
      </c>
      <c r="AB24" s="48">
        <f ca="1">IF(AND(K24&lt;=7,Z24&gt;Inputs!$B$33),MAX(C24,Inputs!$B$33),Z24)</f>
        <v>0</v>
      </c>
      <c r="AC24" s="48">
        <f ca="1">IF(Y24&gt;Inputs!$B$34,Inputs!$B$34,AA24)</f>
        <v>0</v>
      </c>
      <c r="AD24" s="48">
        <f ca="1">IF(AB24&gt;Inputs!$B$34,Inputs!$B$34,AB24)</f>
        <v>0</v>
      </c>
      <c r="AE24" s="48">
        <f ca="1">IF(AC24&gt;Inputs!$B$34,Inputs!$B$34,AC24)</f>
        <v>0</v>
      </c>
      <c r="AF24" s="49">
        <f ca="1">IF(AND(E24=1,G24=0),Inputs!$B$3,AD24)</f>
        <v>0</v>
      </c>
      <c r="AG24" s="49">
        <f ca="1">IF(AND(E24=1,G24=0),Inputs!$B$3,AE24)</f>
        <v>0</v>
      </c>
    </row>
    <row r="25" spans="1:33" x14ac:dyDescent="0.25">
      <c r="A25" s="6">
        <f>'Salary and Rating'!A26</f>
        <v>0</v>
      </c>
      <c r="B25" s="6">
        <f>'Salary and Rating'!B26</f>
        <v>0</v>
      </c>
      <c r="C25" s="14">
        <f>'Salary and Rating'!C26</f>
        <v>0</v>
      </c>
      <c r="D25" s="44">
        <f>'Salary and Rating'!D26</f>
        <v>0</v>
      </c>
      <c r="E25" s="48">
        <f t="shared" si="0"/>
        <v>0</v>
      </c>
      <c r="F25" s="42">
        <f>IF('Salary and Rating'!E26=1,VLOOKUP(D25,'Attrition Probabilities'!$A$5:$E$45,2,TRUE),IF('Salary and Rating'!E26=2,VLOOKUP(D25,'Attrition Probabilities'!$A$5:$E$45,3,TRUE),IF('Salary and Rating'!E26=3,VLOOKUP(D25,'Attrition Probabilities'!$A$5:$E$45,4,TRUE),IF('Salary and Rating'!E26=4,VLOOKUP(D25,'Attrition Probabilities'!$A$5:$E$45,5,TRUE),0))))</f>
        <v>0</v>
      </c>
      <c r="G25" s="48">
        <f t="shared" ca="1" si="1"/>
        <v>0</v>
      </c>
      <c r="H25" s="48">
        <f ca="1">IF(E25=0,0,IF(RAND()&lt;'Demand Component Probability'!$B$4,1,0))</f>
        <v>0</v>
      </c>
      <c r="I25" s="48">
        <f ca="1">IF(E25=0,0,IF(RAND()&lt;'Demand Component Probability'!$B$5,1,0))</f>
        <v>0</v>
      </c>
      <c r="J25" s="48">
        <f ca="1">IF(E25=0,0,IF(RAND()&lt;'Demand Component Probability'!$B$6,1,0))</f>
        <v>0</v>
      </c>
      <c r="K25" s="48">
        <f>'Salary and Rating'!K26</f>
        <v>0</v>
      </c>
      <c r="L25" s="48">
        <f>IFERROR(IF(VLOOKUP(K25,Inputs!$A$20:$G$29,3,FALSE)="Stipend Award",VLOOKUP(K25,Inputs!$A$7:$G$16,3,FALSE),0),0)</f>
        <v>0</v>
      </c>
      <c r="M25" s="48">
        <f>IFERROR(IF(VLOOKUP(K25,Inputs!$A$20:$G$29,4,FALSE)="Stipend Award",VLOOKUP(K25,Inputs!$A$7:$G$16,4,FALSE),0),0)</f>
        <v>0</v>
      </c>
      <c r="N25" s="48">
        <f ca="1">IFERROR(IF(H25=1,IF(VLOOKUP(K25,Inputs!$A$20:$G$29,5,FALSE)="Stipend Award",VLOOKUP(K25,Inputs!$A$7:$G$16,5,FALSE),0),0),0)</f>
        <v>0</v>
      </c>
      <c r="O25" s="48">
        <f ca="1">IFERROR(IF(I25=1,IF(VLOOKUP(K25,Inputs!$A$20:$G$29,6,FALSE)="Stipend Award",VLOOKUP(K25,Inputs!$A$7:$G$16,6,FALSE),0),0),0)</f>
        <v>0</v>
      </c>
      <c r="P25" s="48">
        <f ca="1">IFERROR(IF(J25=1,IF(VLOOKUP(K25,Inputs!$A$20:$G$29,7,FALSE)="Stipend Award",VLOOKUP(K25,Inputs!$A$7:$G$16,7,FALSE),0),0),0)</f>
        <v>0</v>
      </c>
      <c r="Q25" s="48">
        <f>IFERROR(IF(VLOOKUP(K25,Inputs!$A$20:$G$29,3,FALSE)="Base Increase",VLOOKUP(K25,Inputs!$A$7:$G$16,3,FALSE),0),0)</f>
        <v>0</v>
      </c>
      <c r="R25" s="48">
        <f>IFERROR(IF(VLOOKUP(K25,Inputs!$A$20:$G$29,4,FALSE)="Base Increase",VLOOKUP(K25,Inputs!$A$7:$G$16,4,FALSE),0),0)</f>
        <v>0</v>
      </c>
      <c r="S25" s="48">
        <f ca="1">IFERROR(IF(H25=1,IF(VLOOKUP(K25,Inputs!$A$20:$G$29,5,FALSE)="Base Increase",VLOOKUP(K25,Inputs!$A$7:$G$16,5,FALSE),0),0),0)</f>
        <v>0</v>
      </c>
      <c r="T25" s="48">
        <f ca="1">IFERROR(IF(I25=1,IF(VLOOKUP(K25,Inputs!$A$20:$G$29,6,FALSE)="Base Increase",VLOOKUP(K25,Inputs!$A$7:$G$16,6,FALSE),0),0),0)</f>
        <v>0</v>
      </c>
      <c r="U25" s="48">
        <f ca="1">IFERROR(IF(J25=1,IF(VLOOKUP(K25,Inputs!$A$20:$G$29,7,FALSE)="Base Increase",VLOOKUP(K25,Inputs!$A$7:$G$16,7,FALSE),0),0),0)</f>
        <v>0</v>
      </c>
      <c r="V25" s="48">
        <f t="shared" ca="1" si="2"/>
        <v>0</v>
      </c>
      <c r="W25" s="48">
        <f t="shared" ca="1" si="3"/>
        <v>0</v>
      </c>
      <c r="X25" s="48">
        <f t="shared" ca="1" si="4"/>
        <v>0</v>
      </c>
      <c r="Y25" s="48">
        <f t="shared" ca="1" si="5"/>
        <v>0</v>
      </c>
      <c r="Z25" s="48">
        <f ca="1">IF(AND(K25&lt;=4,X25&gt;Inputs!$B$32),MAX(C25,Inputs!$B$32),X25)</f>
        <v>0</v>
      </c>
      <c r="AA25" s="48">
        <f ca="1">IF(AND(K25&lt;=4,Y25&gt;Inputs!$B$32),MAX(C25,Inputs!$B$32),Y25)</f>
        <v>0</v>
      </c>
      <c r="AB25" s="48">
        <f ca="1">IF(AND(K25&lt;=7,Z25&gt;Inputs!$B$33),MAX(C25,Inputs!$B$33),Z25)</f>
        <v>0</v>
      </c>
      <c r="AC25" s="48">
        <f ca="1">IF(Y25&gt;Inputs!$B$34,Inputs!$B$34,AA25)</f>
        <v>0</v>
      </c>
      <c r="AD25" s="48">
        <f ca="1">IF(AB25&gt;Inputs!$B$34,Inputs!$B$34,AB25)</f>
        <v>0</v>
      </c>
      <c r="AE25" s="48">
        <f ca="1">IF(AC25&gt;Inputs!$B$34,Inputs!$B$34,AC25)</f>
        <v>0</v>
      </c>
      <c r="AF25" s="49">
        <f ca="1">IF(AND(E25=1,G25=0),Inputs!$B$3,AD25)</f>
        <v>0</v>
      </c>
      <c r="AG25" s="49">
        <f ca="1">IF(AND(E25=1,G25=0),Inputs!$B$3,AE25)</f>
        <v>0</v>
      </c>
    </row>
    <row r="26" spans="1:33" x14ac:dyDescent="0.25">
      <c r="A26" s="6">
        <f>'Salary and Rating'!A27</f>
        <v>0</v>
      </c>
      <c r="B26" s="6">
        <f>'Salary and Rating'!B27</f>
        <v>0</v>
      </c>
      <c r="C26" s="14">
        <f>'Salary and Rating'!C27</f>
        <v>0</v>
      </c>
      <c r="D26" s="44">
        <f>'Salary and Rating'!D27</f>
        <v>0</v>
      </c>
      <c r="E26" s="48">
        <f t="shared" si="0"/>
        <v>0</v>
      </c>
      <c r="F26" s="42">
        <f>IF('Salary and Rating'!E27=1,VLOOKUP(D26,'Attrition Probabilities'!$A$5:$E$45,2,TRUE),IF('Salary and Rating'!E27=2,VLOOKUP(D26,'Attrition Probabilities'!$A$5:$E$45,3,TRUE),IF('Salary and Rating'!E27=3,VLOOKUP(D26,'Attrition Probabilities'!$A$5:$E$45,4,TRUE),IF('Salary and Rating'!E27=4,VLOOKUP(D26,'Attrition Probabilities'!$A$5:$E$45,5,TRUE),0))))</f>
        <v>0</v>
      </c>
      <c r="G26" s="48">
        <f t="shared" ca="1" si="1"/>
        <v>0</v>
      </c>
      <c r="H26" s="48">
        <f ca="1">IF(E26=0,0,IF(RAND()&lt;'Demand Component Probability'!$B$4,1,0))</f>
        <v>0</v>
      </c>
      <c r="I26" s="48">
        <f ca="1">IF(E26=0,0,IF(RAND()&lt;'Demand Component Probability'!$B$5,1,0))</f>
        <v>0</v>
      </c>
      <c r="J26" s="48">
        <f ca="1">IF(E26=0,0,IF(RAND()&lt;'Demand Component Probability'!$B$6,1,0))</f>
        <v>0</v>
      </c>
      <c r="K26" s="48">
        <f>'Salary and Rating'!K27</f>
        <v>0</v>
      </c>
      <c r="L26" s="48">
        <f>IFERROR(IF(VLOOKUP(K26,Inputs!$A$20:$G$29,3,FALSE)="Stipend Award",VLOOKUP(K26,Inputs!$A$7:$G$16,3,FALSE),0),0)</f>
        <v>0</v>
      </c>
      <c r="M26" s="48">
        <f>IFERROR(IF(VLOOKUP(K26,Inputs!$A$20:$G$29,4,FALSE)="Stipend Award",VLOOKUP(K26,Inputs!$A$7:$G$16,4,FALSE),0),0)</f>
        <v>0</v>
      </c>
      <c r="N26" s="48">
        <f ca="1">IFERROR(IF(H26=1,IF(VLOOKUP(K26,Inputs!$A$20:$G$29,5,FALSE)="Stipend Award",VLOOKUP(K26,Inputs!$A$7:$G$16,5,FALSE),0),0),0)</f>
        <v>0</v>
      </c>
      <c r="O26" s="48">
        <f ca="1">IFERROR(IF(I26=1,IF(VLOOKUP(K26,Inputs!$A$20:$G$29,6,FALSE)="Stipend Award",VLOOKUP(K26,Inputs!$A$7:$G$16,6,FALSE),0),0),0)</f>
        <v>0</v>
      </c>
      <c r="P26" s="48">
        <f ca="1">IFERROR(IF(J26=1,IF(VLOOKUP(K26,Inputs!$A$20:$G$29,7,FALSE)="Stipend Award",VLOOKUP(K26,Inputs!$A$7:$G$16,7,FALSE),0),0),0)</f>
        <v>0</v>
      </c>
      <c r="Q26" s="48">
        <f>IFERROR(IF(VLOOKUP(K26,Inputs!$A$20:$G$29,3,FALSE)="Base Increase",VLOOKUP(K26,Inputs!$A$7:$G$16,3,FALSE),0),0)</f>
        <v>0</v>
      </c>
      <c r="R26" s="48">
        <f>IFERROR(IF(VLOOKUP(K26,Inputs!$A$20:$G$29,4,FALSE)="Base Increase",VLOOKUP(K26,Inputs!$A$7:$G$16,4,FALSE),0),0)</f>
        <v>0</v>
      </c>
      <c r="S26" s="48">
        <f ca="1">IFERROR(IF(H26=1,IF(VLOOKUP(K26,Inputs!$A$20:$G$29,5,FALSE)="Base Increase",VLOOKUP(K26,Inputs!$A$7:$G$16,5,FALSE),0),0),0)</f>
        <v>0</v>
      </c>
      <c r="T26" s="48">
        <f ca="1">IFERROR(IF(I26=1,IF(VLOOKUP(K26,Inputs!$A$20:$G$29,6,FALSE)="Base Increase",VLOOKUP(K26,Inputs!$A$7:$G$16,6,FALSE),0),0),0)</f>
        <v>0</v>
      </c>
      <c r="U26" s="48">
        <f ca="1">IFERROR(IF(J26=1,IF(VLOOKUP(K26,Inputs!$A$20:$G$29,7,FALSE)="Base Increase",VLOOKUP(K26,Inputs!$A$7:$G$16,7,FALSE),0),0),0)</f>
        <v>0</v>
      </c>
      <c r="V26" s="48">
        <f t="shared" ca="1" si="2"/>
        <v>0</v>
      </c>
      <c r="W26" s="48">
        <f t="shared" ca="1" si="3"/>
        <v>0</v>
      </c>
      <c r="X26" s="48">
        <f t="shared" ca="1" si="4"/>
        <v>0</v>
      </c>
      <c r="Y26" s="48">
        <f t="shared" ca="1" si="5"/>
        <v>0</v>
      </c>
      <c r="Z26" s="48">
        <f ca="1">IF(AND(K26&lt;=4,X26&gt;Inputs!$B$32),MAX(C26,Inputs!$B$32),X26)</f>
        <v>0</v>
      </c>
      <c r="AA26" s="48">
        <f ca="1">IF(AND(K26&lt;=4,Y26&gt;Inputs!$B$32),MAX(C26,Inputs!$B$32),Y26)</f>
        <v>0</v>
      </c>
      <c r="AB26" s="48">
        <f ca="1">IF(AND(K26&lt;=7,Z26&gt;Inputs!$B$33),MAX(C26,Inputs!$B$33),Z26)</f>
        <v>0</v>
      </c>
      <c r="AC26" s="48">
        <f ca="1">IF(Y26&gt;Inputs!$B$34,Inputs!$B$34,AA26)</f>
        <v>0</v>
      </c>
      <c r="AD26" s="48">
        <f ca="1">IF(AB26&gt;Inputs!$B$34,Inputs!$B$34,AB26)</f>
        <v>0</v>
      </c>
      <c r="AE26" s="48">
        <f ca="1">IF(AC26&gt;Inputs!$B$34,Inputs!$B$34,AC26)</f>
        <v>0</v>
      </c>
      <c r="AF26" s="49">
        <f ca="1">IF(AND(E26=1,G26=0),Inputs!$B$3,AD26)</f>
        <v>0</v>
      </c>
      <c r="AG26" s="49">
        <f ca="1">IF(AND(E26=1,G26=0),Inputs!$B$3,AE26)</f>
        <v>0</v>
      </c>
    </row>
    <row r="27" spans="1:33" x14ac:dyDescent="0.25">
      <c r="A27" s="6">
        <f>'Salary and Rating'!A28</f>
        <v>0</v>
      </c>
      <c r="B27" s="6">
        <f>'Salary and Rating'!B28</f>
        <v>0</v>
      </c>
      <c r="C27" s="14">
        <f>'Salary and Rating'!C28</f>
        <v>0</v>
      </c>
      <c r="D27" s="44">
        <f>'Salary and Rating'!D28</f>
        <v>0</v>
      </c>
      <c r="E27" s="48">
        <f t="shared" si="0"/>
        <v>0</v>
      </c>
      <c r="F27" s="42">
        <f>IF('Salary and Rating'!E28=1,VLOOKUP(D27,'Attrition Probabilities'!$A$5:$E$45,2,TRUE),IF('Salary and Rating'!E28=2,VLOOKUP(D27,'Attrition Probabilities'!$A$5:$E$45,3,TRUE),IF('Salary and Rating'!E28=3,VLOOKUP(D27,'Attrition Probabilities'!$A$5:$E$45,4,TRUE),IF('Salary and Rating'!E28=4,VLOOKUP(D27,'Attrition Probabilities'!$A$5:$E$45,5,TRUE),0))))</f>
        <v>0</v>
      </c>
      <c r="G27" s="48">
        <f t="shared" ca="1" si="1"/>
        <v>0</v>
      </c>
      <c r="H27" s="48">
        <f ca="1">IF(E27=0,0,IF(RAND()&lt;'Demand Component Probability'!$B$4,1,0))</f>
        <v>0</v>
      </c>
      <c r="I27" s="48">
        <f ca="1">IF(E27=0,0,IF(RAND()&lt;'Demand Component Probability'!$B$5,1,0))</f>
        <v>0</v>
      </c>
      <c r="J27" s="48">
        <f ca="1">IF(E27=0,0,IF(RAND()&lt;'Demand Component Probability'!$B$6,1,0))</f>
        <v>0</v>
      </c>
      <c r="K27" s="48">
        <f>'Salary and Rating'!K28</f>
        <v>0</v>
      </c>
      <c r="L27" s="48">
        <f>IFERROR(IF(VLOOKUP(K27,Inputs!$A$20:$G$29,3,FALSE)="Stipend Award",VLOOKUP(K27,Inputs!$A$7:$G$16,3,FALSE),0),0)</f>
        <v>0</v>
      </c>
      <c r="M27" s="48">
        <f>IFERROR(IF(VLOOKUP(K27,Inputs!$A$20:$G$29,4,FALSE)="Stipend Award",VLOOKUP(K27,Inputs!$A$7:$G$16,4,FALSE),0),0)</f>
        <v>0</v>
      </c>
      <c r="N27" s="48">
        <f ca="1">IFERROR(IF(H27=1,IF(VLOOKUP(K27,Inputs!$A$20:$G$29,5,FALSE)="Stipend Award",VLOOKUP(K27,Inputs!$A$7:$G$16,5,FALSE),0),0),0)</f>
        <v>0</v>
      </c>
      <c r="O27" s="48">
        <f ca="1">IFERROR(IF(I27=1,IF(VLOOKUP(K27,Inputs!$A$20:$G$29,6,FALSE)="Stipend Award",VLOOKUP(K27,Inputs!$A$7:$G$16,6,FALSE),0),0),0)</f>
        <v>0</v>
      </c>
      <c r="P27" s="48">
        <f ca="1">IFERROR(IF(J27=1,IF(VLOOKUP(K27,Inputs!$A$20:$G$29,7,FALSE)="Stipend Award",VLOOKUP(K27,Inputs!$A$7:$G$16,7,FALSE),0),0),0)</f>
        <v>0</v>
      </c>
      <c r="Q27" s="48">
        <f>IFERROR(IF(VLOOKUP(K27,Inputs!$A$20:$G$29,3,FALSE)="Base Increase",VLOOKUP(K27,Inputs!$A$7:$G$16,3,FALSE),0),0)</f>
        <v>0</v>
      </c>
      <c r="R27" s="48">
        <f>IFERROR(IF(VLOOKUP(K27,Inputs!$A$20:$G$29,4,FALSE)="Base Increase",VLOOKUP(K27,Inputs!$A$7:$G$16,4,FALSE),0),0)</f>
        <v>0</v>
      </c>
      <c r="S27" s="48">
        <f ca="1">IFERROR(IF(H27=1,IF(VLOOKUP(K27,Inputs!$A$20:$G$29,5,FALSE)="Base Increase",VLOOKUP(K27,Inputs!$A$7:$G$16,5,FALSE),0),0),0)</f>
        <v>0</v>
      </c>
      <c r="T27" s="48">
        <f ca="1">IFERROR(IF(I27=1,IF(VLOOKUP(K27,Inputs!$A$20:$G$29,6,FALSE)="Base Increase",VLOOKUP(K27,Inputs!$A$7:$G$16,6,FALSE),0),0),0)</f>
        <v>0</v>
      </c>
      <c r="U27" s="48">
        <f ca="1">IFERROR(IF(J27=1,IF(VLOOKUP(K27,Inputs!$A$20:$G$29,7,FALSE)="Base Increase",VLOOKUP(K27,Inputs!$A$7:$G$16,7,FALSE),0),0),0)</f>
        <v>0</v>
      </c>
      <c r="V27" s="48">
        <f t="shared" ca="1" si="2"/>
        <v>0</v>
      </c>
      <c r="W27" s="48">
        <f t="shared" ca="1" si="3"/>
        <v>0</v>
      </c>
      <c r="X27" s="48">
        <f t="shared" ca="1" si="4"/>
        <v>0</v>
      </c>
      <c r="Y27" s="48">
        <f t="shared" ca="1" si="5"/>
        <v>0</v>
      </c>
      <c r="Z27" s="48">
        <f ca="1">IF(AND(K27&lt;=4,X27&gt;Inputs!$B$32),MAX(C27,Inputs!$B$32),X27)</f>
        <v>0</v>
      </c>
      <c r="AA27" s="48">
        <f ca="1">IF(AND(K27&lt;=4,Y27&gt;Inputs!$B$32),MAX(C27,Inputs!$B$32),Y27)</f>
        <v>0</v>
      </c>
      <c r="AB27" s="48">
        <f ca="1">IF(AND(K27&lt;=7,Z27&gt;Inputs!$B$33),MAX(C27,Inputs!$B$33),Z27)</f>
        <v>0</v>
      </c>
      <c r="AC27" s="48">
        <f ca="1">IF(Y27&gt;Inputs!$B$34,Inputs!$B$34,AA27)</f>
        <v>0</v>
      </c>
      <c r="AD27" s="48">
        <f ca="1">IF(AB27&gt;Inputs!$B$34,Inputs!$B$34,AB27)</f>
        <v>0</v>
      </c>
      <c r="AE27" s="48">
        <f ca="1">IF(AC27&gt;Inputs!$B$34,Inputs!$B$34,AC27)</f>
        <v>0</v>
      </c>
      <c r="AF27" s="49">
        <f ca="1">IF(AND(E27=1,G27=0),Inputs!$B$3,AD27)</f>
        <v>0</v>
      </c>
      <c r="AG27" s="49">
        <f ca="1">IF(AND(E27=1,G27=0),Inputs!$B$3,AE27)</f>
        <v>0</v>
      </c>
    </row>
    <row r="28" spans="1:33" x14ac:dyDescent="0.25">
      <c r="A28" s="6">
        <f>'Salary and Rating'!A29</f>
        <v>0</v>
      </c>
      <c r="B28" s="6">
        <f>'Salary and Rating'!B29</f>
        <v>0</v>
      </c>
      <c r="C28" s="14">
        <f>'Salary and Rating'!C29</f>
        <v>0</v>
      </c>
      <c r="D28" s="44">
        <f>'Salary and Rating'!D29</f>
        <v>0</v>
      </c>
      <c r="E28" s="48">
        <f t="shared" si="0"/>
        <v>0</v>
      </c>
      <c r="F28" s="42">
        <f>IF('Salary and Rating'!E29=1,VLOOKUP(D28,'Attrition Probabilities'!$A$5:$E$45,2,TRUE),IF('Salary and Rating'!E29=2,VLOOKUP(D28,'Attrition Probabilities'!$A$5:$E$45,3,TRUE),IF('Salary and Rating'!E29=3,VLOOKUP(D28,'Attrition Probabilities'!$A$5:$E$45,4,TRUE),IF('Salary and Rating'!E29=4,VLOOKUP(D28,'Attrition Probabilities'!$A$5:$E$45,5,TRUE),0))))</f>
        <v>0</v>
      </c>
      <c r="G28" s="48">
        <f t="shared" ca="1" si="1"/>
        <v>0</v>
      </c>
      <c r="H28" s="48">
        <f ca="1">IF(E28=0,0,IF(RAND()&lt;'Demand Component Probability'!$B$4,1,0))</f>
        <v>0</v>
      </c>
      <c r="I28" s="48">
        <f ca="1">IF(E28=0,0,IF(RAND()&lt;'Demand Component Probability'!$B$5,1,0))</f>
        <v>0</v>
      </c>
      <c r="J28" s="48">
        <f ca="1">IF(E28=0,0,IF(RAND()&lt;'Demand Component Probability'!$B$6,1,0))</f>
        <v>0</v>
      </c>
      <c r="K28" s="48">
        <f>'Salary and Rating'!K29</f>
        <v>0</v>
      </c>
      <c r="L28" s="48">
        <f>IFERROR(IF(VLOOKUP(K28,Inputs!$A$20:$G$29,3,FALSE)="Stipend Award",VLOOKUP(K28,Inputs!$A$7:$G$16,3,FALSE),0),0)</f>
        <v>0</v>
      </c>
      <c r="M28" s="48">
        <f>IFERROR(IF(VLOOKUP(K28,Inputs!$A$20:$G$29,4,FALSE)="Stipend Award",VLOOKUP(K28,Inputs!$A$7:$G$16,4,FALSE),0),0)</f>
        <v>0</v>
      </c>
      <c r="N28" s="48">
        <f ca="1">IFERROR(IF(H28=1,IF(VLOOKUP(K28,Inputs!$A$20:$G$29,5,FALSE)="Stipend Award",VLOOKUP(K28,Inputs!$A$7:$G$16,5,FALSE),0),0),0)</f>
        <v>0</v>
      </c>
      <c r="O28" s="48">
        <f ca="1">IFERROR(IF(I28=1,IF(VLOOKUP(K28,Inputs!$A$20:$G$29,6,FALSE)="Stipend Award",VLOOKUP(K28,Inputs!$A$7:$G$16,6,FALSE),0),0),0)</f>
        <v>0</v>
      </c>
      <c r="P28" s="48">
        <f ca="1">IFERROR(IF(J28=1,IF(VLOOKUP(K28,Inputs!$A$20:$G$29,7,FALSE)="Stipend Award",VLOOKUP(K28,Inputs!$A$7:$G$16,7,FALSE),0),0),0)</f>
        <v>0</v>
      </c>
      <c r="Q28" s="48">
        <f>IFERROR(IF(VLOOKUP(K28,Inputs!$A$20:$G$29,3,FALSE)="Base Increase",VLOOKUP(K28,Inputs!$A$7:$G$16,3,FALSE),0),0)</f>
        <v>0</v>
      </c>
      <c r="R28" s="48">
        <f>IFERROR(IF(VLOOKUP(K28,Inputs!$A$20:$G$29,4,FALSE)="Base Increase",VLOOKUP(K28,Inputs!$A$7:$G$16,4,FALSE),0),0)</f>
        <v>0</v>
      </c>
      <c r="S28" s="48">
        <f ca="1">IFERROR(IF(H28=1,IF(VLOOKUP(K28,Inputs!$A$20:$G$29,5,FALSE)="Base Increase",VLOOKUP(K28,Inputs!$A$7:$G$16,5,FALSE),0),0),0)</f>
        <v>0</v>
      </c>
      <c r="T28" s="48">
        <f ca="1">IFERROR(IF(I28=1,IF(VLOOKUP(K28,Inputs!$A$20:$G$29,6,FALSE)="Base Increase",VLOOKUP(K28,Inputs!$A$7:$G$16,6,FALSE),0),0),0)</f>
        <v>0</v>
      </c>
      <c r="U28" s="48">
        <f ca="1">IFERROR(IF(J28=1,IF(VLOOKUP(K28,Inputs!$A$20:$G$29,7,FALSE)="Base Increase",VLOOKUP(K28,Inputs!$A$7:$G$16,7,FALSE),0),0),0)</f>
        <v>0</v>
      </c>
      <c r="V28" s="48">
        <f t="shared" ca="1" si="2"/>
        <v>0</v>
      </c>
      <c r="W28" s="48">
        <f t="shared" ca="1" si="3"/>
        <v>0</v>
      </c>
      <c r="X28" s="48">
        <f t="shared" ca="1" si="4"/>
        <v>0</v>
      </c>
      <c r="Y28" s="48">
        <f t="shared" ca="1" si="5"/>
        <v>0</v>
      </c>
      <c r="Z28" s="48">
        <f ca="1">IF(AND(K28&lt;=4,X28&gt;Inputs!$B$32),MAX(C28,Inputs!$B$32),X28)</f>
        <v>0</v>
      </c>
      <c r="AA28" s="48">
        <f ca="1">IF(AND(K28&lt;=4,Y28&gt;Inputs!$B$32),MAX(C28,Inputs!$B$32),Y28)</f>
        <v>0</v>
      </c>
      <c r="AB28" s="48">
        <f ca="1">IF(AND(K28&lt;=7,Z28&gt;Inputs!$B$33),MAX(C28,Inputs!$B$33),Z28)</f>
        <v>0</v>
      </c>
      <c r="AC28" s="48">
        <f ca="1">IF(Y28&gt;Inputs!$B$34,Inputs!$B$34,AA28)</f>
        <v>0</v>
      </c>
      <c r="AD28" s="48">
        <f ca="1">IF(AB28&gt;Inputs!$B$34,Inputs!$B$34,AB28)</f>
        <v>0</v>
      </c>
      <c r="AE28" s="48">
        <f ca="1">IF(AC28&gt;Inputs!$B$34,Inputs!$B$34,AC28)</f>
        <v>0</v>
      </c>
      <c r="AF28" s="49">
        <f ca="1">IF(AND(E28=1,G28=0),Inputs!$B$3,AD28)</f>
        <v>0</v>
      </c>
      <c r="AG28" s="49">
        <f ca="1">IF(AND(E28=1,G28=0),Inputs!$B$3,AE28)</f>
        <v>0</v>
      </c>
    </row>
    <row r="29" spans="1:33" x14ac:dyDescent="0.25">
      <c r="A29" s="6">
        <f>'Salary and Rating'!A30</f>
        <v>0</v>
      </c>
      <c r="B29" s="6">
        <f>'Salary and Rating'!B30</f>
        <v>0</v>
      </c>
      <c r="C29" s="14">
        <f>'Salary and Rating'!C30</f>
        <v>0</v>
      </c>
      <c r="D29" s="44">
        <f>'Salary and Rating'!D30</f>
        <v>0</v>
      </c>
      <c r="E29" s="48">
        <f t="shared" si="0"/>
        <v>0</v>
      </c>
      <c r="F29" s="42">
        <f>IF('Salary and Rating'!E30=1,VLOOKUP(D29,'Attrition Probabilities'!$A$5:$E$45,2,TRUE),IF('Salary and Rating'!E30=2,VLOOKUP(D29,'Attrition Probabilities'!$A$5:$E$45,3,TRUE),IF('Salary and Rating'!E30=3,VLOOKUP(D29,'Attrition Probabilities'!$A$5:$E$45,4,TRUE),IF('Salary and Rating'!E30=4,VLOOKUP(D29,'Attrition Probabilities'!$A$5:$E$45,5,TRUE),0))))</f>
        <v>0</v>
      </c>
      <c r="G29" s="48">
        <f t="shared" ca="1" si="1"/>
        <v>0</v>
      </c>
      <c r="H29" s="48">
        <f ca="1">IF(E29=0,0,IF(RAND()&lt;'Demand Component Probability'!$B$4,1,0))</f>
        <v>0</v>
      </c>
      <c r="I29" s="48">
        <f ca="1">IF(E29=0,0,IF(RAND()&lt;'Demand Component Probability'!$B$5,1,0))</f>
        <v>0</v>
      </c>
      <c r="J29" s="48">
        <f ca="1">IF(E29=0,0,IF(RAND()&lt;'Demand Component Probability'!$B$6,1,0))</f>
        <v>0</v>
      </c>
      <c r="K29" s="48">
        <f>'Salary and Rating'!K30</f>
        <v>0</v>
      </c>
      <c r="L29" s="48">
        <f>IFERROR(IF(VLOOKUP(K29,Inputs!$A$20:$G$29,3,FALSE)="Stipend Award",VLOOKUP(K29,Inputs!$A$7:$G$16,3,FALSE),0),0)</f>
        <v>0</v>
      </c>
      <c r="M29" s="48">
        <f>IFERROR(IF(VLOOKUP(K29,Inputs!$A$20:$G$29,4,FALSE)="Stipend Award",VLOOKUP(K29,Inputs!$A$7:$G$16,4,FALSE),0),0)</f>
        <v>0</v>
      </c>
      <c r="N29" s="48">
        <f ca="1">IFERROR(IF(H29=1,IF(VLOOKUP(K29,Inputs!$A$20:$G$29,5,FALSE)="Stipend Award",VLOOKUP(K29,Inputs!$A$7:$G$16,5,FALSE),0),0),0)</f>
        <v>0</v>
      </c>
      <c r="O29" s="48">
        <f ca="1">IFERROR(IF(I29=1,IF(VLOOKUP(K29,Inputs!$A$20:$G$29,6,FALSE)="Stipend Award",VLOOKUP(K29,Inputs!$A$7:$G$16,6,FALSE),0),0),0)</f>
        <v>0</v>
      </c>
      <c r="P29" s="48">
        <f ca="1">IFERROR(IF(J29=1,IF(VLOOKUP(K29,Inputs!$A$20:$G$29,7,FALSE)="Stipend Award",VLOOKUP(K29,Inputs!$A$7:$G$16,7,FALSE),0),0),0)</f>
        <v>0</v>
      </c>
      <c r="Q29" s="48">
        <f>IFERROR(IF(VLOOKUP(K29,Inputs!$A$20:$G$29,3,FALSE)="Base Increase",VLOOKUP(K29,Inputs!$A$7:$G$16,3,FALSE),0),0)</f>
        <v>0</v>
      </c>
      <c r="R29" s="48">
        <f>IFERROR(IF(VLOOKUP(K29,Inputs!$A$20:$G$29,4,FALSE)="Base Increase",VLOOKUP(K29,Inputs!$A$7:$G$16,4,FALSE),0),0)</f>
        <v>0</v>
      </c>
      <c r="S29" s="48">
        <f ca="1">IFERROR(IF(H29=1,IF(VLOOKUP(K29,Inputs!$A$20:$G$29,5,FALSE)="Base Increase",VLOOKUP(K29,Inputs!$A$7:$G$16,5,FALSE),0),0),0)</f>
        <v>0</v>
      </c>
      <c r="T29" s="48">
        <f ca="1">IFERROR(IF(I29=1,IF(VLOOKUP(K29,Inputs!$A$20:$G$29,6,FALSE)="Base Increase",VLOOKUP(K29,Inputs!$A$7:$G$16,6,FALSE),0),0),0)</f>
        <v>0</v>
      </c>
      <c r="U29" s="48">
        <f ca="1">IFERROR(IF(J29=1,IF(VLOOKUP(K29,Inputs!$A$20:$G$29,7,FALSE)="Base Increase",VLOOKUP(K29,Inputs!$A$7:$G$16,7,FALSE),0),0),0)</f>
        <v>0</v>
      </c>
      <c r="V29" s="48">
        <f t="shared" ca="1" si="2"/>
        <v>0</v>
      </c>
      <c r="W29" s="48">
        <f t="shared" ca="1" si="3"/>
        <v>0</v>
      </c>
      <c r="X29" s="48">
        <f t="shared" ca="1" si="4"/>
        <v>0</v>
      </c>
      <c r="Y29" s="48">
        <f t="shared" ca="1" si="5"/>
        <v>0</v>
      </c>
      <c r="Z29" s="48">
        <f ca="1">IF(AND(K29&lt;=4,X29&gt;Inputs!$B$32),MAX(C29,Inputs!$B$32),X29)</f>
        <v>0</v>
      </c>
      <c r="AA29" s="48">
        <f ca="1">IF(AND(K29&lt;=4,Y29&gt;Inputs!$B$32),MAX(C29,Inputs!$B$32),Y29)</f>
        <v>0</v>
      </c>
      <c r="AB29" s="48">
        <f ca="1">IF(AND(K29&lt;=7,Z29&gt;Inputs!$B$33),MAX(C29,Inputs!$B$33),Z29)</f>
        <v>0</v>
      </c>
      <c r="AC29" s="48">
        <f ca="1">IF(Y29&gt;Inputs!$B$34,Inputs!$B$34,AA29)</f>
        <v>0</v>
      </c>
      <c r="AD29" s="48">
        <f ca="1">IF(AB29&gt;Inputs!$B$34,Inputs!$B$34,AB29)</f>
        <v>0</v>
      </c>
      <c r="AE29" s="48">
        <f ca="1">IF(AC29&gt;Inputs!$B$34,Inputs!$B$34,AC29)</f>
        <v>0</v>
      </c>
      <c r="AF29" s="49">
        <f ca="1">IF(AND(E29=1,G29=0),Inputs!$B$3,AD29)</f>
        <v>0</v>
      </c>
      <c r="AG29" s="49">
        <f ca="1">IF(AND(E29=1,G29=0),Inputs!$B$3,AE29)</f>
        <v>0</v>
      </c>
    </row>
    <row r="30" spans="1:33" x14ac:dyDescent="0.25">
      <c r="A30" s="6">
        <f>'Salary and Rating'!A31</f>
        <v>0</v>
      </c>
      <c r="B30" s="6">
        <f>'Salary and Rating'!B31</f>
        <v>0</v>
      </c>
      <c r="C30" s="14">
        <f>'Salary and Rating'!C31</f>
        <v>0</v>
      </c>
      <c r="D30" s="44">
        <f>'Salary and Rating'!D31</f>
        <v>0</v>
      </c>
      <c r="E30" s="48">
        <f t="shared" si="0"/>
        <v>0</v>
      </c>
      <c r="F30" s="42">
        <f>IF('Salary and Rating'!E31=1,VLOOKUP(D30,'Attrition Probabilities'!$A$5:$E$45,2,TRUE),IF('Salary and Rating'!E31=2,VLOOKUP(D30,'Attrition Probabilities'!$A$5:$E$45,3,TRUE),IF('Salary and Rating'!E31=3,VLOOKUP(D30,'Attrition Probabilities'!$A$5:$E$45,4,TRUE),IF('Salary and Rating'!E31=4,VLOOKUP(D30,'Attrition Probabilities'!$A$5:$E$45,5,TRUE),0))))</f>
        <v>0</v>
      </c>
      <c r="G30" s="48">
        <f t="shared" ca="1" si="1"/>
        <v>0</v>
      </c>
      <c r="H30" s="48">
        <f ca="1">IF(E30=0,0,IF(RAND()&lt;'Demand Component Probability'!$B$4,1,0))</f>
        <v>0</v>
      </c>
      <c r="I30" s="48">
        <f ca="1">IF(E30=0,0,IF(RAND()&lt;'Demand Component Probability'!$B$5,1,0))</f>
        <v>0</v>
      </c>
      <c r="J30" s="48">
        <f ca="1">IF(E30=0,0,IF(RAND()&lt;'Demand Component Probability'!$B$6,1,0))</f>
        <v>0</v>
      </c>
      <c r="K30" s="48">
        <f>'Salary and Rating'!K31</f>
        <v>0</v>
      </c>
      <c r="L30" s="48">
        <f>IFERROR(IF(VLOOKUP(K30,Inputs!$A$20:$G$29,3,FALSE)="Stipend Award",VLOOKUP(K30,Inputs!$A$7:$G$16,3,FALSE),0),0)</f>
        <v>0</v>
      </c>
      <c r="M30" s="48">
        <f>IFERROR(IF(VLOOKUP(K30,Inputs!$A$20:$G$29,4,FALSE)="Stipend Award",VLOOKUP(K30,Inputs!$A$7:$G$16,4,FALSE),0),0)</f>
        <v>0</v>
      </c>
      <c r="N30" s="48">
        <f ca="1">IFERROR(IF(H30=1,IF(VLOOKUP(K30,Inputs!$A$20:$G$29,5,FALSE)="Stipend Award",VLOOKUP(K30,Inputs!$A$7:$G$16,5,FALSE),0),0),0)</f>
        <v>0</v>
      </c>
      <c r="O30" s="48">
        <f ca="1">IFERROR(IF(I30=1,IF(VLOOKUP(K30,Inputs!$A$20:$G$29,6,FALSE)="Stipend Award",VLOOKUP(K30,Inputs!$A$7:$G$16,6,FALSE),0),0),0)</f>
        <v>0</v>
      </c>
      <c r="P30" s="48">
        <f ca="1">IFERROR(IF(J30=1,IF(VLOOKUP(K30,Inputs!$A$20:$G$29,7,FALSE)="Stipend Award",VLOOKUP(K30,Inputs!$A$7:$G$16,7,FALSE),0),0),0)</f>
        <v>0</v>
      </c>
      <c r="Q30" s="48">
        <f>IFERROR(IF(VLOOKUP(K30,Inputs!$A$20:$G$29,3,FALSE)="Base Increase",VLOOKUP(K30,Inputs!$A$7:$G$16,3,FALSE),0),0)</f>
        <v>0</v>
      </c>
      <c r="R30" s="48">
        <f>IFERROR(IF(VLOOKUP(K30,Inputs!$A$20:$G$29,4,FALSE)="Base Increase",VLOOKUP(K30,Inputs!$A$7:$G$16,4,FALSE),0),0)</f>
        <v>0</v>
      </c>
      <c r="S30" s="48">
        <f ca="1">IFERROR(IF(H30=1,IF(VLOOKUP(K30,Inputs!$A$20:$G$29,5,FALSE)="Base Increase",VLOOKUP(K30,Inputs!$A$7:$G$16,5,FALSE),0),0),0)</f>
        <v>0</v>
      </c>
      <c r="T30" s="48">
        <f ca="1">IFERROR(IF(I30=1,IF(VLOOKUP(K30,Inputs!$A$20:$G$29,6,FALSE)="Base Increase",VLOOKUP(K30,Inputs!$A$7:$G$16,6,FALSE),0),0),0)</f>
        <v>0</v>
      </c>
      <c r="U30" s="48">
        <f ca="1">IFERROR(IF(J30=1,IF(VLOOKUP(K30,Inputs!$A$20:$G$29,7,FALSE)="Base Increase",VLOOKUP(K30,Inputs!$A$7:$G$16,7,FALSE),0),0),0)</f>
        <v>0</v>
      </c>
      <c r="V30" s="48">
        <f t="shared" ca="1" si="2"/>
        <v>0</v>
      </c>
      <c r="W30" s="48">
        <f t="shared" ca="1" si="3"/>
        <v>0</v>
      </c>
      <c r="X30" s="48">
        <f t="shared" ca="1" si="4"/>
        <v>0</v>
      </c>
      <c r="Y30" s="48">
        <f t="shared" ca="1" si="5"/>
        <v>0</v>
      </c>
      <c r="Z30" s="48">
        <f ca="1">IF(AND(K30&lt;=4,X30&gt;Inputs!$B$32),MAX(C30,Inputs!$B$32),X30)</f>
        <v>0</v>
      </c>
      <c r="AA30" s="48">
        <f ca="1">IF(AND(K30&lt;=4,Y30&gt;Inputs!$B$32),MAX(C30,Inputs!$B$32),Y30)</f>
        <v>0</v>
      </c>
      <c r="AB30" s="48">
        <f ca="1">IF(AND(K30&lt;=7,Z30&gt;Inputs!$B$33),MAX(C30,Inputs!$B$33),Z30)</f>
        <v>0</v>
      </c>
      <c r="AC30" s="48">
        <f ca="1">IF(Y30&gt;Inputs!$B$34,Inputs!$B$34,AA30)</f>
        <v>0</v>
      </c>
      <c r="AD30" s="48">
        <f ca="1">IF(AB30&gt;Inputs!$B$34,Inputs!$B$34,AB30)</f>
        <v>0</v>
      </c>
      <c r="AE30" s="48">
        <f ca="1">IF(AC30&gt;Inputs!$B$34,Inputs!$B$34,AC30)</f>
        <v>0</v>
      </c>
      <c r="AF30" s="49">
        <f ca="1">IF(AND(E30=1,G30=0),Inputs!$B$3,AD30)</f>
        <v>0</v>
      </c>
      <c r="AG30" s="49">
        <f ca="1">IF(AND(E30=1,G30=0),Inputs!$B$3,AE30)</f>
        <v>0</v>
      </c>
    </row>
    <row r="31" spans="1:33" x14ac:dyDescent="0.25">
      <c r="A31" s="6">
        <f>'Salary and Rating'!A32</f>
        <v>0</v>
      </c>
      <c r="B31" s="6">
        <f>'Salary and Rating'!B32</f>
        <v>0</v>
      </c>
      <c r="C31" s="14">
        <f>'Salary and Rating'!C32</f>
        <v>0</v>
      </c>
      <c r="D31" s="44">
        <f>'Salary and Rating'!D32</f>
        <v>0</v>
      </c>
      <c r="E31" s="48">
        <f t="shared" si="0"/>
        <v>0</v>
      </c>
      <c r="F31" s="42">
        <f>IF('Salary and Rating'!E32=1,VLOOKUP(D31,'Attrition Probabilities'!$A$5:$E$45,2,TRUE),IF('Salary and Rating'!E32=2,VLOOKUP(D31,'Attrition Probabilities'!$A$5:$E$45,3,TRUE),IF('Salary and Rating'!E32=3,VLOOKUP(D31,'Attrition Probabilities'!$A$5:$E$45,4,TRUE),IF('Salary and Rating'!E32=4,VLOOKUP(D31,'Attrition Probabilities'!$A$5:$E$45,5,TRUE),0))))</f>
        <v>0</v>
      </c>
      <c r="G31" s="48">
        <f t="shared" ca="1" si="1"/>
        <v>0</v>
      </c>
      <c r="H31" s="48">
        <f ca="1">IF(E31=0,0,IF(RAND()&lt;'Demand Component Probability'!$B$4,1,0))</f>
        <v>0</v>
      </c>
      <c r="I31" s="48">
        <f ca="1">IF(E31=0,0,IF(RAND()&lt;'Demand Component Probability'!$B$5,1,0))</f>
        <v>0</v>
      </c>
      <c r="J31" s="48">
        <f ca="1">IF(E31=0,0,IF(RAND()&lt;'Demand Component Probability'!$B$6,1,0))</f>
        <v>0</v>
      </c>
      <c r="K31" s="48">
        <f>'Salary and Rating'!K32</f>
        <v>0</v>
      </c>
      <c r="L31" s="48">
        <f>IFERROR(IF(VLOOKUP(K31,Inputs!$A$20:$G$29,3,FALSE)="Stipend Award",VLOOKUP(K31,Inputs!$A$7:$G$16,3,FALSE),0),0)</f>
        <v>0</v>
      </c>
      <c r="M31" s="48">
        <f>IFERROR(IF(VLOOKUP(K31,Inputs!$A$20:$G$29,4,FALSE)="Stipend Award",VLOOKUP(K31,Inputs!$A$7:$G$16,4,FALSE),0),0)</f>
        <v>0</v>
      </c>
      <c r="N31" s="48">
        <f ca="1">IFERROR(IF(H31=1,IF(VLOOKUP(K31,Inputs!$A$20:$G$29,5,FALSE)="Stipend Award",VLOOKUP(K31,Inputs!$A$7:$G$16,5,FALSE),0),0),0)</f>
        <v>0</v>
      </c>
      <c r="O31" s="48">
        <f ca="1">IFERROR(IF(I31=1,IF(VLOOKUP(K31,Inputs!$A$20:$G$29,6,FALSE)="Stipend Award",VLOOKUP(K31,Inputs!$A$7:$G$16,6,FALSE),0),0),0)</f>
        <v>0</v>
      </c>
      <c r="P31" s="48">
        <f ca="1">IFERROR(IF(J31=1,IF(VLOOKUP(K31,Inputs!$A$20:$G$29,7,FALSE)="Stipend Award",VLOOKUP(K31,Inputs!$A$7:$G$16,7,FALSE),0),0),0)</f>
        <v>0</v>
      </c>
      <c r="Q31" s="48">
        <f>IFERROR(IF(VLOOKUP(K31,Inputs!$A$20:$G$29,3,FALSE)="Base Increase",VLOOKUP(K31,Inputs!$A$7:$G$16,3,FALSE),0),0)</f>
        <v>0</v>
      </c>
      <c r="R31" s="48">
        <f>IFERROR(IF(VLOOKUP(K31,Inputs!$A$20:$G$29,4,FALSE)="Base Increase",VLOOKUP(K31,Inputs!$A$7:$G$16,4,FALSE),0),0)</f>
        <v>0</v>
      </c>
      <c r="S31" s="48">
        <f ca="1">IFERROR(IF(H31=1,IF(VLOOKUP(K31,Inputs!$A$20:$G$29,5,FALSE)="Base Increase",VLOOKUP(K31,Inputs!$A$7:$G$16,5,FALSE),0),0),0)</f>
        <v>0</v>
      </c>
      <c r="T31" s="48">
        <f ca="1">IFERROR(IF(I31=1,IF(VLOOKUP(K31,Inputs!$A$20:$G$29,6,FALSE)="Base Increase",VLOOKUP(K31,Inputs!$A$7:$G$16,6,FALSE),0),0),0)</f>
        <v>0</v>
      </c>
      <c r="U31" s="48">
        <f ca="1">IFERROR(IF(J31=1,IF(VLOOKUP(K31,Inputs!$A$20:$G$29,7,FALSE)="Base Increase",VLOOKUP(K31,Inputs!$A$7:$G$16,7,FALSE),0),0),0)</f>
        <v>0</v>
      </c>
      <c r="V31" s="48">
        <f t="shared" ca="1" si="2"/>
        <v>0</v>
      </c>
      <c r="W31" s="48">
        <f t="shared" ca="1" si="3"/>
        <v>0</v>
      </c>
      <c r="X31" s="48">
        <f t="shared" ca="1" si="4"/>
        <v>0</v>
      </c>
      <c r="Y31" s="48">
        <f t="shared" ca="1" si="5"/>
        <v>0</v>
      </c>
      <c r="Z31" s="48">
        <f ca="1">IF(AND(K31&lt;=4,X31&gt;Inputs!$B$32),MAX(C31,Inputs!$B$32),X31)</f>
        <v>0</v>
      </c>
      <c r="AA31" s="48">
        <f ca="1">IF(AND(K31&lt;=4,Y31&gt;Inputs!$B$32),MAX(C31,Inputs!$B$32),Y31)</f>
        <v>0</v>
      </c>
      <c r="AB31" s="48">
        <f ca="1">IF(AND(K31&lt;=7,Z31&gt;Inputs!$B$33),MAX(C31,Inputs!$B$33),Z31)</f>
        <v>0</v>
      </c>
      <c r="AC31" s="48">
        <f ca="1">IF(Y31&gt;Inputs!$B$34,Inputs!$B$34,AA31)</f>
        <v>0</v>
      </c>
      <c r="AD31" s="48">
        <f ca="1">IF(AB31&gt;Inputs!$B$34,Inputs!$B$34,AB31)</f>
        <v>0</v>
      </c>
      <c r="AE31" s="48">
        <f ca="1">IF(AC31&gt;Inputs!$B$34,Inputs!$B$34,AC31)</f>
        <v>0</v>
      </c>
      <c r="AF31" s="49">
        <f ca="1">IF(AND(E31=1,G31=0),Inputs!$B$3,AD31)</f>
        <v>0</v>
      </c>
      <c r="AG31" s="49">
        <f ca="1">IF(AND(E31=1,G31=0),Inputs!$B$3,AE31)</f>
        <v>0</v>
      </c>
    </row>
    <row r="32" spans="1:33" x14ac:dyDescent="0.25">
      <c r="A32" s="6">
        <f>'Salary and Rating'!A33</f>
        <v>0</v>
      </c>
      <c r="B32" s="6">
        <f>'Salary and Rating'!B33</f>
        <v>0</v>
      </c>
      <c r="C32" s="14">
        <f>'Salary and Rating'!C33</f>
        <v>0</v>
      </c>
      <c r="D32" s="44">
        <f>'Salary and Rating'!D33</f>
        <v>0</v>
      </c>
      <c r="E32" s="48">
        <f t="shared" si="0"/>
        <v>0</v>
      </c>
      <c r="F32" s="42">
        <f>IF('Salary and Rating'!E33=1,VLOOKUP(D32,'Attrition Probabilities'!$A$5:$E$45,2,TRUE),IF('Salary and Rating'!E33=2,VLOOKUP(D32,'Attrition Probabilities'!$A$5:$E$45,3,TRUE),IF('Salary and Rating'!E33=3,VLOOKUP(D32,'Attrition Probabilities'!$A$5:$E$45,4,TRUE),IF('Salary and Rating'!E33=4,VLOOKUP(D32,'Attrition Probabilities'!$A$5:$E$45,5,TRUE),0))))</f>
        <v>0</v>
      </c>
      <c r="G32" s="48">
        <f t="shared" ca="1" si="1"/>
        <v>0</v>
      </c>
      <c r="H32" s="48">
        <f ca="1">IF(E32=0,0,IF(RAND()&lt;'Demand Component Probability'!$B$4,1,0))</f>
        <v>0</v>
      </c>
      <c r="I32" s="48">
        <f ca="1">IF(E32=0,0,IF(RAND()&lt;'Demand Component Probability'!$B$5,1,0))</f>
        <v>0</v>
      </c>
      <c r="J32" s="48">
        <f ca="1">IF(E32=0,0,IF(RAND()&lt;'Demand Component Probability'!$B$6,1,0))</f>
        <v>0</v>
      </c>
      <c r="K32" s="48">
        <f>'Salary and Rating'!K33</f>
        <v>0</v>
      </c>
      <c r="L32" s="48">
        <f>IFERROR(IF(VLOOKUP(K32,Inputs!$A$20:$G$29,3,FALSE)="Stipend Award",VLOOKUP(K32,Inputs!$A$7:$G$16,3,FALSE),0),0)</f>
        <v>0</v>
      </c>
      <c r="M32" s="48">
        <f>IFERROR(IF(VLOOKUP(K32,Inputs!$A$20:$G$29,4,FALSE)="Stipend Award",VLOOKUP(K32,Inputs!$A$7:$G$16,4,FALSE),0),0)</f>
        <v>0</v>
      </c>
      <c r="N32" s="48">
        <f ca="1">IFERROR(IF(H32=1,IF(VLOOKUP(K32,Inputs!$A$20:$G$29,5,FALSE)="Stipend Award",VLOOKUP(K32,Inputs!$A$7:$G$16,5,FALSE),0),0),0)</f>
        <v>0</v>
      </c>
      <c r="O32" s="48">
        <f ca="1">IFERROR(IF(I32=1,IF(VLOOKUP(K32,Inputs!$A$20:$G$29,6,FALSE)="Stipend Award",VLOOKUP(K32,Inputs!$A$7:$G$16,6,FALSE),0),0),0)</f>
        <v>0</v>
      </c>
      <c r="P32" s="48">
        <f ca="1">IFERROR(IF(J32=1,IF(VLOOKUP(K32,Inputs!$A$20:$G$29,7,FALSE)="Stipend Award",VLOOKUP(K32,Inputs!$A$7:$G$16,7,FALSE),0),0),0)</f>
        <v>0</v>
      </c>
      <c r="Q32" s="48">
        <f>IFERROR(IF(VLOOKUP(K32,Inputs!$A$20:$G$29,3,FALSE)="Base Increase",VLOOKUP(K32,Inputs!$A$7:$G$16,3,FALSE),0),0)</f>
        <v>0</v>
      </c>
      <c r="R32" s="48">
        <f>IFERROR(IF(VLOOKUP(K32,Inputs!$A$20:$G$29,4,FALSE)="Base Increase",VLOOKUP(K32,Inputs!$A$7:$G$16,4,FALSE),0),0)</f>
        <v>0</v>
      </c>
      <c r="S32" s="48">
        <f ca="1">IFERROR(IF(H32=1,IF(VLOOKUP(K32,Inputs!$A$20:$G$29,5,FALSE)="Base Increase",VLOOKUP(K32,Inputs!$A$7:$G$16,5,FALSE),0),0),0)</f>
        <v>0</v>
      </c>
      <c r="T32" s="48">
        <f ca="1">IFERROR(IF(I32=1,IF(VLOOKUP(K32,Inputs!$A$20:$G$29,6,FALSE)="Base Increase",VLOOKUP(K32,Inputs!$A$7:$G$16,6,FALSE),0),0),0)</f>
        <v>0</v>
      </c>
      <c r="U32" s="48">
        <f ca="1">IFERROR(IF(J32=1,IF(VLOOKUP(K32,Inputs!$A$20:$G$29,7,FALSE)="Base Increase",VLOOKUP(K32,Inputs!$A$7:$G$16,7,FALSE),0),0),0)</f>
        <v>0</v>
      </c>
      <c r="V32" s="48">
        <f t="shared" ca="1" si="2"/>
        <v>0</v>
      </c>
      <c r="W32" s="48">
        <f t="shared" ca="1" si="3"/>
        <v>0</v>
      </c>
      <c r="X32" s="48">
        <f t="shared" ca="1" si="4"/>
        <v>0</v>
      </c>
      <c r="Y32" s="48">
        <f t="shared" ca="1" si="5"/>
        <v>0</v>
      </c>
      <c r="Z32" s="48">
        <f ca="1">IF(AND(K32&lt;=4,X32&gt;Inputs!$B$32),MAX(C32,Inputs!$B$32),X32)</f>
        <v>0</v>
      </c>
      <c r="AA32" s="48">
        <f ca="1">IF(AND(K32&lt;=4,Y32&gt;Inputs!$B$32),MAX(C32,Inputs!$B$32),Y32)</f>
        <v>0</v>
      </c>
      <c r="AB32" s="48">
        <f ca="1">IF(AND(K32&lt;=7,Z32&gt;Inputs!$B$33),MAX(C32,Inputs!$B$33),Z32)</f>
        <v>0</v>
      </c>
      <c r="AC32" s="48">
        <f ca="1">IF(Y32&gt;Inputs!$B$34,Inputs!$B$34,AA32)</f>
        <v>0</v>
      </c>
      <c r="AD32" s="48">
        <f ca="1">IF(AB32&gt;Inputs!$B$34,Inputs!$B$34,AB32)</f>
        <v>0</v>
      </c>
      <c r="AE32" s="48">
        <f ca="1">IF(AC32&gt;Inputs!$B$34,Inputs!$B$34,AC32)</f>
        <v>0</v>
      </c>
      <c r="AF32" s="49">
        <f ca="1">IF(AND(E32=1,G32=0),Inputs!$B$3,AD32)</f>
        <v>0</v>
      </c>
      <c r="AG32" s="49">
        <f ca="1">IF(AND(E32=1,G32=0),Inputs!$B$3,AE32)</f>
        <v>0</v>
      </c>
    </row>
    <row r="33" spans="1:33" x14ac:dyDescent="0.25">
      <c r="A33" s="6">
        <f>'Salary and Rating'!A34</f>
        <v>0</v>
      </c>
      <c r="B33" s="6">
        <f>'Salary and Rating'!B34</f>
        <v>0</v>
      </c>
      <c r="C33" s="14">
        <f>'Salary and Rating'!C34</f>
        <v>0</v>
      </c>
      <c r="D33" s="44">
        <f>'Salary and Rating'!D34</f>
        <v>0</v>
      </c>
      <c r="E33" s="48">
        <f t="shared" si="0"/>
        <v>0</v>
      </c>
      <c r="F33" s="42">
        <f>IF('Salary and Rating'!E34=1,VLOOKUP(D33,'Attrition Probabilities'!$A$5:$E$45,2,TRUE),IF('Salary and Rating'!E34=2,VLOOKUP(D33,'Attrition Probabilities'!$A$5:$E$45,3,TRUE),IF('Salary and Rating'!E34=3,VLOOKUP(D33,'Attrition Probabilities'!$A$5:$E$45,4,TRUE),IF('Salary and Rating'!E34=4,VLOOKUP(D33,'Attrition Probabilities'!$A$5:$E$45,5,TRUE),0))))</f>
        <v>0</v>
      </c>
      <c r="G33" s="48">
        <f t="shared" ca="1" si="1"/>
        <v>0</v>
      </c>
      <c r="H33" s="48">
        <f ca="1">IF(E33=0,0,IF(RAND()&lt;'Demand Component Probability'!$B$4,1,0))</f>
        <v>0</v>
      </c>
      <c r="I33" s="48">
        <f ca="1">IF(E33=0,0,IF(RAND()&lt;'Demand Component Probability'!$B$5,1,0))</f>
        <v>0</v>
      </c>
      <c r="J33" s="48">
        <f ca="1">IF(E33=0,0,IF(RAND()&lt;'Demand Component Probability'!$B$6,1,0))</f>
        <v>0</v>
      </c>
      <c r="K33" s="48">
        <f>'Salary and Rating'!K34</f>
        <v>0</v>
      </c>
      <c r="L33" s="48">
        <f>IFERROR(IF(VLOOKUP(K33,Inputs!$A$20:$G$29,3,FALSE)="Stipend Award",VLOOKUP(K33,Inputs!$A$7:$G$16,3,FALSE),0),0)</f>
        <v>0</v>
      </c>
      <c r="M33" s="48">
        <f>IFERROR(IF(VLOOKUP(K33,Inputs!$A$20:$G$29,4,FALSE)="Stipend Award",VLOOKUP(K33,Inputs!$A$7:$G$16,4,FALSE),0),0)</f>
        <v>0</v>
      </c>
      <c r="N33" s="48">
        <f ca="1">IFERROR(IF(H33=1,IF(VLOOKUP(K33,Inputs!$A$20:$G$29,5,FALSE)="Stipend Award",VLOOKUP(K33,Inputs!$A$7:$G$16,5,FALSE),0),0),0)</f>
        <v>0</v>
      </c>
      <c r="O33" s="48">
        <f ca="1">IFERROR(IF(I33=1,IF(VLOOKUP(K33,Inputs!$A$20:$G$29,6,FALSE)="Stipend Award",VLOOKUP(K33,Inputs!$A$7:$G$16,6,FALSE),0),0),0)</f>
        <v>0</v>
      </c>
      <c r="P33" s="48">
        <f ca="1">IFERROR(IF(J33=1,IF(VLOOKUP(K33,Inputs!$A$20:$G$29,7,FALSE)="Stipend Award",VLOOKUP(K33,Inputs!$A$7:$G$16,7,FALSE),0),0),0)</f>
        <v>0</v>
      </c>
      <c r="Q33" s="48">
        <f>IFERROR(IF(VLOOKUP(K33,Inputs!$A$20:$G$29,3,FALSE)="Base Increase",VLOOKUP(K33,Inputs!$A$7:$G$16,3,FALSE),0),0)</f>
        <v>0</v>
      </c>
      <c r="R33" s="48">
        <f>IFERROR(IF(VLOOKUP(K33,Inputs!$A$20:$G$29,4,FALSE)="Base Increase",VLOOKUP(K33,Inputs!$A$7:$G$16,4,FALSE),0),0)</f>
        <v>0</v>
      </c>
      <c r="S33" s="48">
        <f ca="1">IFERROR(IF(H33=1,IF(VLOOKUP(K33,Inputs!$A$20:$G$29,5,FALSE)="Base Increase",VLOOKUP(K33,Inputs!$A$7:$G$16,5,FALSE),0),0),0)</f>
        <v>0</v>
      </c>
      <c r="T33" s="48">
        <f ca="1">IFERROR(IF(I33=1,IF(VLOOKUP(K33,Inputs!$A$20:$G$29,6,FALSE)="Base Increase",VLOOKUP(K33,Inputs!$A$7:$G$16,6,FALSE),0),0),0)</f>
        <v>0</v>
      </c>
      <c r="U33" s="48">
        <f ca="1">IFERROR(IF(J33=1,IF(VLOOKUP(K33,Inputs!$A$20:$G$29,7,FALSE)="Base Increase",VLOOKUP(K33,Inputs!$A$7:$G$16,7,FALSE),0),0),0)</f>
        <v>0</v>
      </c>
      <c r="V33" s="48">
        <f t="shared" ca="1" si="2"/>
        <v>0</v>
      </c>
      <c r="W33" s="48">
        <f t="shared" ca="1" si="3"/>
        <v>0</v>
      </c>
      <c r="X33" s="48">
        <f t="shared" ca="1" si="4"/>
        <v>0</v>
      </c>
      <c r="Y33" s="48">
        <f t="shared" ca="1" si="5"/>
        <v>0</v>
      </c>
      <c r="Z33" s="48">
        <f ca="1">IF(AND(K33&lt;=4,X33&gt;Inputs!$B$32),MAX(C33,Inputs!$B$32),X33)</f>
        <v>0</v>
      </c>
      <c r="AA33" s="48">
        <f ca="1">IF(AND(K33&lt;=4,Y33&gt;Inputs!$B$32),MAX(C33,Inputs!$B$32),Y33)</f>
        <v>0</v>
      </c>
      <c r="AB33" s="48">
        <f ca="1">IF(AND(K33&lt;=7,Z33&gt;Inputs!$B$33),MAX(C33,Inputs!$B$33),Z33)</f>
        <v>0</v>
      </c>
      <c r="AC33" s="48">
        <f ca="1">IF(Y33&gt;Inputs!$B$34,Inputs!$B$34,AA33)</f>
        <v>0</v>
      </c>
      <c r="AD33" s="48">
        <f ca="1">IF(AB33&gt;Inputs!$B$34,Inputs!$B$34,AB33)</f>
        <v>0</v>
      </c>
      <c r="AE33" s="48">
        <f ca="1">IF(AC33&gt;Inputs!$B$34,Inputs!$B$34,AC33)</f>
        <v>0</v>
      </c>
      <c r="AF33" s="49">
        <f ca="1">IF(AND(E33=1,G33=0),Inputs!$B$3,AD33)</f>
        <v>0</v>
      </c>
      <c r="AG33" s="49">
        <f ca="1">IF(AND(E33=1,G33=0),Inputs!$B$3,AE33)</f>
        <v>0</v>
      </c>
    </row>
    <row r="34" spans="1:33" x14ac:dyDescent="0.25">
      <c r="A34" s="6">
        <f>'Salary and Rating'!A35</f>
        <v>0</v>
      </c>
      <c r="B34" s="6">
        <f>'Salary and Rating'!B35</f>
        <v>0</v>
      </c>
      <c r="C34" s="14">
        <f>'Salary and Rating'!C35</f>
        <v>0</v>
      </c>
      <c r="D34" s="44">
        <f>'Salary and Rating'!D35</f>
        <v>0</v>
      </c>
      <c r="E34" s="48">
        <f t="shared" si="0"/>
        <v>0</v>
      </c>
      <c r="F34" s="42">
        <f>IF('Salary and Rating'!E35=1,VLOOKUP(D34,'Attrition Probabilities'!$A$5:$E$45,2,TRUE),IF('Salary and Rating'!E35=2,VLOOKUP(D34,'Attrition Probabilities'!$A$5:$E$45,3,TRUE),IF('Salary and Rating'!E35=3,VLOOKUP(D34,'Attrition Probabilities'!$A$5:$E$45,4,TRUE),IF('Salary and Rating'!E35=4,VLOOKUP(D34,'Attrition Probabilities'!$A$5:$E$45,5,TRUE),0))))</f>
        <v>0</v>
      </c>
      <c r="G34" s="48">
        <f t="shared" ca="1" si="1"/>
        <v>0</v>
      </c>
      <c r="H34" s="48">
        <f ca="1">IF(E34=0,0,IF(RAND()&lt;'Demand Component Probability'!$B$4,1,0))</f>
        <v>0</v>
      </c>
      <c r="I34" s="48">
        <f ca="1">IF(E34=0,0,IF(RAND()&lt;'Demand Component Probability'!$B$5,1,0))</f>
        <v>0</v>
      </c>
      <c r="J34" s="48">
        <f ca="1">IF(E34=0,0,IF(RAND()&lt;'Demand Component Probability'!$B$6,1,0))</f>
        <v>0</v>
      </c>
      <c r="K34" s="48">
        <f>'Salary and Rating'!K35</f>
        <v>0</v>
      </c>
      <c r="L34" s="48">
        <f>IFERROR(IF(VLOOKUP(K34,Inputs!$A$20:$G$29,3,FALSE)="Stipend Award",VLOOKUP(K34,Inputs!$A$7:$G$16,3,FALSE),0),0)</f>
        <v>0</v>
      </c>
      <c r="M34" s="48">
        <f>IFERROR(IF(VLOOKUP(K34,Inputs!$A$20:$G$29,4,FALSE)="Stipend Award",VLOOKUP(K34,Inputs!$A$7:$G$16,4,FALSE),0),0)</f>
        <v>0</v>
      </c>
      <c r="N34" s="48">
        <f ca="1">IFERROR(IF(H34=1,IF(VLOOKUP(K34,Inputs!$A$20:$G$29,5,FALSE)="Stipend Award",VLOOKUP(K34,Inputs!$A$7:$G$16,5,FALSE),0),0),0)</f>
        <v>0</v>
      </c>
      <c r="O34" s="48">
        <f ca="1">IFERROR(IF(I34=1,IF(VLOOKUP(K34,Inputs!$A$20:$G$29,6,FALSE)="Stipend Award",VLOOKUP(K34,Inputs!$A$7:$G$16,6,FALSE),0),0),0)</f>
        <v>0</v>
      </c>
      <c r="P34" s="48">
        <f ca="1">IFERROR(IF(J34=1,IF(VLOOKUP(K34,Inputs!$A$20:$G$29,7,FALSE)="Stipend Award",VLOOKUP(K34,Inputs!$A$7:$G$16,7,FALSE),0),0),0)</f>
        <v>0</v>
      </c>
      <c r="Q34" s="48">
        <f>IFERROR(IF(VLOOKUP(K34,Inputs!$A$20:$G$29,3,FALSE)="Base Increase",VLOOKUP(K34,Inputs!$A$7:$G$16,3,FALSE),0),0)</f>
        <v>0</v>
      </c>
      <c r="R34" s="48">
        <f>IFERROR(IF(VLOOKUP(K34,Inputs!$A$20:$G$29,4,FALSE)="Base Increase",VLOOKUP(K34,Inputs!$A$7:$G$16,4,FALSE),0),0)</f>
        <v>0</v>
      </c>
      <c r="S34" s="48">
        <f ca="1">IFERROR(IF(H34=1,IF(VLOOKUP(K34,Inputs!$A$20:$G$29,5,FALSE)="Base Increase",VLOOKUP(K34,Inputs!$A$7:$G$16,5,FALSE),0),0),0)</f>
        <v>0</v>
      </c>
      <c r="T34" s="48">
        <f ca="1">IFERROR(IF(I34=1,IF(VLOOKUP(K34,Inputs!$A$20:$G$29,6,FALSE)="Base Increase",VLOOKUP(K34,Inputs!$A$7:$G$16,6,FALSE),0),0),0)</f>
        <v>0</v>
      </c>
      <c r="U34" s="48">
        <f ca="1">IFERROR(IF(J34=1,IF(VLOOKUP(K34,Inputs!$A$20:$G$29,7,FALSE)="Base Increase",VLOOKUP(K34,Inputs!$A$7:$G$16,7,FALSE),0),0),0)</f>
        <v>0</v>
      </c>
      <c r="V34" s="48">
        <f t="shared" ca="1" si="2"/>
        <v>0</v>
      </c>
      <c r="W34" s="48">
        <f t="shared" ca="1" si="3"/>
        <v>0</v>
      </c>
      <c r="X34" s="48">
        <f t="shared" ca="1" si="4"/>
        <v>0</v>
      </c>
      <c r="Y34" s="48">
        <f t="shared" ca="1" si="5"/>
        <v>0</v>
      </c>
      <c r="Z34" s="48">
        <f ca="1">IF(AND(K34&lt;=4,X34&gt;Inputs!$B$32),MAX(C34,Inputs!$B$32),X34)</f>
        <v>0</v>
      </c>
      <c r="AA34" s="48">
        <f ca="1">IF(AND(K34&lt;=4,Y34&gt;Inputs!$B$32),MAX(C34,Inputs!$B$32),Y34)</f>
        <v>0</v>
      </c>
      <c r="AB34" s="48">
        <f ca="1">IF(AND(K34&lt;=7,Z34&gt;Inputs!$B$33),MAX(C34,Inputs!$B$33),Z34)</f>
        <v>0</v>
      </c>
      <c r="AC34" s="48">
        <f ca="1">IF(Y34&gt;Inputs!$B$34,Inputs!$B$34,AA34)</f>
        <v>0</v>
      </c>
      <c r="AD34" s="48">
        <f ca="1">IF(AB34&gt;Inputs!$B$34,Inputs!$B$34,AB34)</f>
        <v>0</v>
      </c>
      <c r="AE34" s="48">
        <f ca="1">IF(AC34&gt;Inputs!$B$34,Inputs!$B$34,AC34)</f>
        <v>0</v>
      </c>
      <c r="AF34" s="49">
        <f ca="1">IF(AND(E34=1,G34=0),Inputs!$B$3,AD34)</f>
        <v>0</v>
      </c>
      <c r="AG34" s="49">
        <f ca="1">IF(AND(E34=1,G34=0),Inputs!$B$3,AE34)</f>
        <v>0</v>
      </c>
    </row>
    <row r="35" spans="1:33" x14ac:dyDescent="0.25">
      <c r="A35" s="6">
        <f>'Salary and Rating'!A36</f>
        <v>0</v>
      </c>
      <c r="B35" s="6">
        <f>'Salary and Rating'!B36</f>
        <v>0</v>
      </c>
      <c r="C35" s="14">
        <f>'Salary and Rating'!C36</f>
        <v>0</v>
      </c>
      <c r="D35" s="44">
        <f>'Salary and Rating'!D36</f>
        <v>0</v>
      </c>
      <c r="E35" s="48">
        <f t="shared" si="0"/>
        <v>0</v>
      </c>
      <c r="F35" s="42">
        <f>IF('Salary and Rating'!E36=1,VLOOKUP(D35,'Attrition Probabilities'!$A$5:$E$45,2,TRUE),IF('Salary and Rating'!E36=2,VLOOKUP(D35,'Attrition Probabilities'!$A$5:$E$45,3,TRUE),IF('Salary and Rating'!E36=3,VLOOKUP(D35,'Attrition Probabilities'!$A$5:$E$45,4,TRUE),IF('Salary and Rating'!E36=4,VLOOKUP(D35,'Attrition Probabilities'!$A$5:$E$45,5,TRUE),0))))</f>
        <v>0</v>
      </c>
      <c r="G35" s="48">
        <f t="shared" ca="1" si="1"/>
        <v>0</v>
      </c>
      <c r="H35" s="48">
        <f ca="1">IF(E35=0,0,IF(RAND()&lt;'Demand Component Probability'!$B$4,1,0))</f>
        <v>0</v>
      </c>
      <c r="I35" s="48">
        <f ca="1">IF(E35=0,0,IF(RAND()&lt;'Demand Component Probability'!$B$5,1,0))</f>
        <v>0</v>
      </c>
      <c r="J35" s="48">
        <f ca="1">IF(E35=0,0,IF(RAND()&lt;'Demand Component Probability'!$B$6,1,0))</f>
        <v>0</v>
      </c>
      <c r="K35" s="48">
        <f>'Salary and Rating'!K36</f>
        <v>0</v>
      </c>
      <c r="L35" s="48">
        <f>IFERROR(IF(VLOOKUP(K35,Inputs!$A$20:$G$29,3,FALSE)="Stipend Award",VLOOKUP(K35,Inputs!$A$7:$G$16,3,FALSE),0),0)</f>
        <v>0</v>
      </c>
      <c r="M35" s="48">
        <f>IFERROR(IF(VLOOKUP(K35,Inputs!$A$20:$G$29,4,FALSE)="Stipend Award",VLOOKUP(K35,Inputs!$A$7:$G$16,4,FALSE),0),0)</f>
        <v>0</v>
      </c>
      <c r="N35" s="48">
        <f ca="1">IFERROR(IF(H35=1,IF(VLOOKUP(K35,Inputs!$A$20:$G$29,5,FALSE)="Stipend Award",VLOOKUP(K35,Inputs!$A$7:$G$16,5,FALSE),0),0),0)</f>
        <v>0</v>
      </c>
      <c r="O35" s="48">
        <f ca="1">IFERROR(IF(I35=1,IF(VLOOKUP(K35,Inputs!$A$20:$G$29,6,FALSE)="Stipend Award",VLOOKUP(K35,Inputs!$A$7:$G$16,6,FALSE),0),0),0)</f>
        <v>0</v>
      </c>
      <c r="P35" s="48">
        <f ca="1">IFERROR(IF(J35=1,IF(VLOOKUP(K35,Inputs!$A$20:$G$29,7,FALSE)="Stipend Award",VLOOKUP(K35,Inputs!$A$7:$G$16,7,FALSE),0),0),0)</f>
        <v>0</v>
      </c>
      <c r="Q35" s="48">
        <f>IFERROR(IF(VLOOKUP(K35,Inputs!$A$20:$G$29,3,FALSE)="Base Increase",VLOOKUP(K35,Inputs!$A$7:$G$16,3,FALSE),0),0)</f>
        <v>0</v>
      </c>
      <c r="R35" s="48">
        <f>IFERROR(IF(VLOOKUP(K35,Inputs!$A$20:$G$29,4,FALSE)="Base Increase",VLOOKUP(K35,Inputs!$A$7:$G$16,4,FALSE),0),0)</f>
        <v>0</v>
      </c>
      <c r="S35" s="48">
        <f ca="1">IFERROR(IF(H35=1,IF(VLOOKUP(K35,Inputs!$A$20:$G$29,5,FALSE)="Base Increase",VLOOKUP(K35,Inputs!$A$7:$G$16,5,FALSE),0),0),0)</f>
        <v>0</v>
      </c>
      <c r="T35" s="48">
        <f ca="1">IFERROR(IF(I35=1,IF(VLOOKUP(K35,Inputs!$A$20:$G$29,6,FALSE)="Base Increase",VLOOKUP(K35,Inputs!$A$7:$G$16,6,FALSE),0),0),0)</f>
        <v>0</v>
      </c>
      <c r="U35" s="48">
        <f ca="1">IFERROR(IF(J35=1,IF(VLOOKUP(K35,Inputs!$A$20:$G$29,7,FALSE)="Base Increase",VLOOKUP(K35,Inputs!$A$7:$G$16,7,FALSE),0),0),0)</f>
        <v>0</v>
      </c>
      <c r="V35" s="48">
        <f t="shared" ca="1" si="2"/>
        <v>0</v>
      </c>
      <c r="W35" s="48">
        <f t="shared" ca="1" si="3"/>
        <v>0</v>
      </c>
      <c r="X35" s="48">
        <f t="shared" ca="1" si="4"/>
        <v>0</v>
      </c>
      <c r="Y35" s="48">
        <f t="shared" ca="1" si="5"/>
        <v>0</v>
      </c>
      <c r="Z35" s="48">
        <f ca="1">IF(AND(K35&lt;=4,X35&gt;Inputs!$B$32),MAX(C35,Inputs!$B$32),X35)</f>
        <v>0</v>
      </c>
      <c r="AA35" s="48">
        <f ca="1">IF(AND(K35&lt;=4,Y35&gt;Inputs!$B$32),MAX(C35,Inputs!$B$32),Y35)</f>
        <v>0</v>
      </c>
      <c r="AB35" s="48">
        <f ca="1">IF(AND(K35&lt;=7,Z35&gt;Inputs!$B$33),MAX(C35,Inputs!$B$33),Z35)</f>
        <v>0</v>
      </c>
      <c r="AC35" s="48">
        <f ca="1">IF(Y35&gt;Inputs!$B$34,Inputs!$B$34,AA35)</f>
        <v>0</v>
      </c>
      <c r="AD35" s="48">
        <f ca="1">IF(AB35&gt;Inputs!$B$34,Inputs!$B$34,AB35)</f>
        <v>0</v>
      </c>
      <c r="AE35" s="48">
        <f ca="1">IF(AC35&gt;Inputs!$B$34,Inputs!$B$34,AC35)</f>
        <v>0</v>
      </c>
      <c r="AF35" s="49">
        <f ca="1">IF(AND(E35=1,G35=0),Inputs!$B$3,AD35)</f>
        <v>0</v>
      </c>
      <c r="AG35" s="49">
        <f ca="1">IF(AND(E35=1,G35=0),Inputs!$B$3,AE35)</f>
        <v>0</v>
      </c>
    </row>
    <row r="36" spans="1:33" x14ac:dyDescent="0.25">
      <c r="A36" s="6">
        <f>'Salary and Rating'!A37</f>
        <v>0</v>
      </c>
      <c r="B36" s="6">
        <f>'Salary and Rating'!B37</f>
        <v>0</v>
      </c>
      <c r="C36" s="14">
        <f>'Salary and Rating'!C37</f>
        <v>0</v>
      </c>
      <c r="D36" s="44">
        <f>'Salary and Rating'!D37</f>
        <v>0</v>
      </c>
      <c r="E36" s="48">
        <f t="shared" si="0"/>
        <v>0</v>
      </c>
      <c r="F36" s="42">
        <f>IF('Salary and Rating'!E37=1,VLOOKUP(D36,'Attrition Probabilities'!$A$5:$E$45,2,TRUE),IF('Salary and Rating'!E37=2,VLOOKUP(D36,'Attrition Probabilities'!$A$5:$E$45,3,TRUE),IF('Salary and Rating'!E37=3,VLOOKUP(D36,'Attrition Probabilities'!$A$5:$E$45,4,TRUE),IF('Salary and Rating'!E37=4,VLOOKUP(D36,'Attrition Probabilities'!$A$5:$E$45,5,TRUE),0))))</f>
        <v>0</v>
      </c>
      <c r="G36" s="48">
        <f t="shared" ca="1" si="1"/>
        <v>0</v>
      </c>
      <c r="H36" s="48">
        <f ca="1">IF(E36=0,0,IF(RAND()&lt;'Demand Component Probability'!$B$4,1,0))</f>
        <v>0</v>
      </c>
      <c r="I36" s="48">
        <f ca="1">IF(E36=0,0,IF(RAND()&lt;'Demand Component Probability'!$B$5,1,0))</f>
        <v>0</v>
      </c>
      <c r="J36" s="48">
        <f ca="1">IF(E36=0,0,IF(RAND()&lt;'Demand Component Probability'!$B$6,1,0))</f>
        <v>0</v>
      </c>
      <c r="K36" s="48">
        <f>'Salary and Rating'!K37</f>
        <v>0</v>
      </c>
      <c r="L36" s="48">
        <f>IFERROR(IF(VLOOKUP(K36,Inputs!$A$20:$G$29,3,FALSE)="Stipend Award",VLOOKUP(K36,Inputs!$A$7:$G$16,3,FALSE),0),0)</f>
        <v>0</v>
      </c>
      <c r="M36" s="48">
        <f>IFERROR(IF(VLOOKUP(K36,Inputs!$A$20:$G$29,4,FALSE)="Stipend Award",VLOOKUP(K36,Inputs!$A$7:$G$16,4,FALSE),0),0)</f>
        <v>0</v>
      </c>
      <c r="N36" s="48">
        <f ca="1">IFERROR(IF(H36=1,IF(VLOOKUP(K36,Inputs!$A$20:$G$29,5,FALSE)="Stipend Award",VLOOKUP(K36,Inputs!$A$7:$G$16,5,FALSE),0),0),0)</f>
        <v>0</v>
      </c>
      <c r="O36" s="48">
        <f ca="1">IFERROR(IF(I36=1,IF(VLOOKUP(K36,Inputs!$A$20:$G$29,6,FALSE)="Stipend Award",VLOOKUP(K36,Inputs!$A$7:$G$16,6,FALSE),0),0),0)</f>
        <v>0</v>
      </c>
      <c r="P36" s="48">
        <f ca="1">IFERROR(IF(J36=1,IF(VLOOKUP(K36,Inputs!$A$20:$G$29,7,FALSE)="Stipend Award",VLOOKUP(K36,Inputs!$A$7:$G$16,7,FALSE),0),0),0)</f>
        <v>0</v>
      </c>
      <c r="Q36" s="48">
        <f>IFERROR(IF(VLOOKUP(K36,Inputs!$A$20:$G$29,3,FALSE)="Base Increase",VLOOKUP(K36,Inputs!$A$7:$G$16,3,FALSE),0),0)</f>
        <v>0</v>
      </c>
      <c r="R36" s="48">
        <f>IFERROR(IF(VLOOKUP(K36,Inputs!$A$20:$G$29,4,FALSE)="Base Increase",VLOOKUP(K36,Inputs!$A$7:$G$16,4,FALSE),0),0)</f>
        <v>0</v>
      </c>
      <c r="S36" s="48">
        <f ca="1">IFERROR(IF(H36=1,IF(VLOOKUP(K36,Inputs!$A$20:$G$29,5,FALSE)="Base Increase",VLOOKUP(K36,Inputs!$A$7:$G$16,5,FALSE),0),0),0)</f>
        <v>0</v>
      </c>
      <c r="T36" s="48">
        <f ca="1">IFERROR(IF(I36=1,IF(VLOOKUP(K36,Inputs!$A$20:$G$29,6,FALSE)="Base Increase",VLOOKUP(K36,Inputs!$A$7:$G$16,6,FALSE),0),0),0)</f>
        <v>0</v>
      </c>
      <c r="U36" s="48">
        <f ca="1">IFERROR(IF(J36=1,IF(VLOOKUP(K36,Inputs!$A$20:$G$29,7,FALSE)="Base Increase",VLOOKUP(K36,Inputs!$A$7:$G$16,7,FALSE),0),0),0)</f>
        <v>0</v>
      </c>
      <c r="V36" s="48">
        <f t="shared" ca="1" si="2"/>
        <v>0</v>
      </c>
      <c r="W36" s="48">
        <f t="shared" ca="1" si="3"/>
        <v>0</v>
      </c>
      <c r="X36" s="48">
        <f t="shared" ca="1" si="4"/>
        <v>0</v>
      </c>
      <c r="Y36" s="48">
        <f t="shared" ca="1" si="5"/>
        <v>0</v>
      </c>
      <c r="Z36" s="48">
        <f ca="1">IF(AND(K36&lt;=4,X36&gt;Inputs!$B$32),MAX(C36,Inputs!$B$32),X36)</f>
        <v>0</v>
      </c>
      <c r="AA36" s="48">
        <f ca="1">IF(AND(K36&lt;=4,Y36&gt;Inputs!$B$32),MAX(C36,Inputs!$B$32),Y36)</f>
        <v>0</v>
      </c>
      <c r="AB36" s="48">
        <f ca="1">IF(AND(K36&lt;=7,Z36&gt;Inputs!$B$33),MAX(C36,Inputs!$B$33),Z36)</f>
        <v>0</v>
      </c>
      <c r="AC36" s="48">
        <f ca="1">IF(Y36&gt;Inputs!$B$34,Inputs!$B$34,AA36)</f>
        <v>0</v>
      </c>
      <c r="AD36" s="48">
        <f ca="1">IF(AB36&gt;Inputs!$B$34,Inputs!$B$34,AB36)</f>
        <v>0</v>
      </c>
      <c r="AE36" s="48">
        <f ca="1">IF(AC36&gt;Inputs!$B$34,Inputs!$B$34,AC36)</f>
        <v>0</v>
      </c>
      <c r="AF36" s="49">
        <f ca="1">IF(AND(E36=1,G36=0),Inputs!$B$3,AD36)</f>
        <v>0</v>
      </c>
      <c r="AG36" s="49">
        <f ca="1">IF(AND(E36=1,G36=0),Inputs!$B$3,AE36)</f>
        <v>0</v>
      </c>
    </row>
    <row r="37" spans="1:33" x14ac:dyDescent="0.25">
      <c r="A37" s="6">
        <f>'Salary and Rating'!A38</f>
        <v>0</v>
      </c>
      <c r="B37" s="6">
        <f>'Salary and Rating'!B38</f>
        <v>0</v>
      </c>
      <c r="C37" s="14">
        <f>'Salary and Rating'!C38</f>
        <v>0</v>
      </c>
      <c r="D37" s="44">
        <f>'Salary and Rating'!D38</f>
        <v>0</v>
      </c>
      <c r="E37" s="48">
        <f t="shared" si="0"/>
        <v>0</v>
      </c>
      <c r="F37" s="42">
        <f>IF('Salary and Rating'!E38=1,VLOOKUP(D37,'Attrition Probabilities'!$A$5:$E$45,2,TRUE),IF('Salary and Rating'!E38=2,VLOOKUP(D37,'Attrition Probabilities'!$A$5:$E$45,3,TRUE),IF('Salary and Rating'!E38=3,VLOOKUP(D37,'Attrition Probabilities'!$A$5:$E$45,4,TRUE),IF('Salary and Rating'!E38=4,VLOOKUP(D37,'Attrition Probabilities'!$A$5:$E$45,5,TRUE),0))))</f>
        <v>0</v>
      </c>
      <c r="G37" s="48">
        <f t="shared" ca="1" si="1"/>
        <v>0</v>
      </c>
      <c r="H37" s="48">
        <f ca="1">IF(E37=0,0,IF(RAND()&lt;'Demand Component Probability'!$B$4,1,0))</f>
        <v>0</v>
      </c>
      <c r="I37" s="48">
        <f ca="1">IF(E37=0,0,IF(RAND()&lt;'Demand Component Probability'!$B$5,1,0))</f>
        <v>0</v>
      </c>
      <c r="J37" s="48">
        <f ca="1">IF(E37=0,0,IF(RAND()&lt;'Demand Component Probability'!$B$6,1,0))</f>
        <v>0</v>
      </c>
      <c r="K37" s="48">
        <f>'Salary and Rating'!K38</f>
        <v>0</v>
      </c>
      <c r="L37" s="48">
        <f>IFERROR(IF(VLOOKUP(K37,Inputs!$A$20:$G$29,3,FALSE)="Stipend Award",VLOOKUP(K37,Inputs!$A$7:$G$16,3,FALSE),0),0)</f>
        <v>0</v>
      </c>
      <c r="M37" s="48">
        <f>IFERROR(IF(VLOOKUP(K37,Inputs!$A$20:$G$29,4,FALSE)="Stipend Award",VLOOKUP(K37,Inputs!$A$7:$G$16,4,FALSE),0),0)</f>
        <v>0</v>
      </c>
      <c r="N37" s="48">
        <f ca="1">IFERROR(IF(H37=1,IF(VLOOKUP(K37,Inputs!$A$20:$G$29,5,FALSE)="Stipend Award",VLOOKUP(K37,Inputs!$A$7:$G$16,5,FALSE),0),0),0)</f>
        <v>0</v>
      </c>
      <c r="O37" s="48">
        <f ca="1">IFERROR(IF(I37=1,IF(VLOOKUP(K37,Inputs!$A$20:$G$29,6,FALSE)="Stipend Award",VLOOKUP(K37,Inputs!$A$7:$G$16,6,FALSE),0),0),0)</f>
        <v>0</v>
      </c>
      <c r="P37" s="48">
        <f ca="1">IFERROR(IF(J37=1,IF(VLOOKUP(K37,Inputs!$A$20:$G$29,7,FALSE)="Stipend Award",VLOOKUP(K37,Inputs!$A$7:$G$16,7,FALSE),0),0),0)</f>
        <v>0</v>
      </c>
      <c r="Q37" s="48">
        <f>IFERROR(IF(VLOOKUP(K37,Inputs!$A$20:$G$29,3,FALSE)="Base Increase",VLOOKUP(K37,Inputs!$A$7:$G$16,3,FALSE),0),0)</f>
        <v>0</v>
      </c>
      <c r="R37" s="48">
        <f>IFERROR(IF(VLOOKUP(K37,Inputs!$A$20:$G$29,4,FALSE)="Base Increase",VLOOKUP(K37,Inputs!$A$7:$G$16,4,FALSE),0),0)</f>
        <v>0</v>
      </c>
      <c r="S37" s="48">
        <f ca="1">IFERROR(IF(H37=1,IF(VLOOKUP(K37,Inputs!$A$20:$G$29,5,FALSE)="Base Increase",VLOOKUP(K37,Inputs!$A$7:$G$16,5,FALSE),0),0),0)</f>
        <v>0</v>
      </c>
      <c r="T37" s="48">
        <f ca="1">IFERROR(IF(I37=1,IF(VLOOKUP(K37,Inputs!$A$20:$G$29,6,FALSE)="Base Increase",VLOOKUP(K37,Inputs!$A$7:$G$16,6,FALSE),0),0),0)</f>
        <v>0</v>
      </c>
      <c r="U37" s="48">
        <f ca="1">IFERROR(IF(J37=1,IF(VLOOKUP(K37,Inputs!$A$20:$G$29,7,FALSE)="Base Increase",VLOOKUP(K37,Inputs!$A$7:$G$16,7,FALSE),0),0),0)</f>
        <v>0</v>
      </c>
      <c r="V37" s="48">
        <f t="shared" ca="1" si="2"/>
        <v>0</v>
      </c>
      <c r="W37" s="48">
        <f t="shared" ca="1" si="3"/>
        <v>0</v>
      </c>
      <c r="X37" s="48">
        <f t="shared" ca="1" si="4"/>
        <v>0</v>
      </c>
      <c r="Y37" s="48">
        <f t="shared" ca="1" si="5"/>
        <v>0</v>
      </c>
      <c r="Z37" s="48">
        <f ca="1">IF(AND(K37&lt;=4,X37&gt;Inputs!$B$32),MAX(C37,Inputs!$B$32),X37)</f>
        <v>0</v>
      </c>
      <c r="AA37" s="48">
        <f ca="1">IF(AND(K37&lt;=4,Y37&gt;Inputs!$B$32),MAX(C37,Inputs!$B$32),Y37)</f>
        <v>0</v>
      </c>
      <c r="AB37" s="48">
        <f ca="1">IF(AND(K37&lt;=7,Z37&gt;Inputs!$B$33),MAX(C37,Inputs!$B$33),Z37)</f>
        <v>0</v>
      </c>
      <c r="AC37" s="48">
        <f ca="1">IF(Y37&gt;Inputs!$B$34,Inputs!$B$34,AA37)</f>
        <v>0</v>
      </c>
      <c r="AD37" s="48">
        <f ca="1">IF(AB37&gt;Inputs!$B$34,Inputs!$B$34,AB37)</f>
        <v>0</v>
      </c>
      <c r="AE37" s="48">
        <f ca="1">IF(AC37&gt;Inputs!$B$34,Inputs!$B$34,AC37)</f>
        <v>0</v>
      </c>
      <c r="AF37" s="49">
        <f ca="1">IF(AND(E37=1,G37=0),Inputs!$B$3,AD37)</f>
        <v>0</v>
      </c>
      <c r="AG37" s="49">
        <f ca="1">IF(AND(E37=1,G37=0),Inputs!$B$3,AE37)</f>
        <v>0</v>
      </c>
    </row>
    <row r="38" spans="1:33" x14ac:dyDescent="0.25">
      <c r="A38" s="6">
        <f>'Salary and Rating'!A39</f>
        <v>0</v>
      </c>
      <c r="B38" s="6">
        <f>'Salary and Rating'!B39</f>
        <v>0</v>
      </c>
      <c r="C38" s="14">
        <f>'Salary and Rating'!C39</f>
        <v>0</v>
      </c>
      <c r="D38" s="44">
        <f>'Salary and Rating'!D39</f>
        <v>0</v>
      </c>
      <c r="E38" s="48">
        <f t="shared" si="0"/>
        <v>0</v>
      </c>
      <c r="F38" s="42">
        <f>IF('Salary and Rating'!E39=1,VLOOKUP(D38,'Attrition Probabilities'!$A$5:$E$45,2,TRUE),IF('Salary and Rating'!E39=2,VLOOKUP(D38,'Attrition Probabilities'!$A$5:$E$45,3,TRUE),IF('Salary and Rating'!E39=3,VLOOKUP(D38,'Attrition Probabilities'!$A$5:$E$45,4,TRUE),IF('Salary and Rating'!E39=4,VLOOKUP(D38,'Attrition Probabilities'!$A$5:$E$45,5,TRUE),0))))</f>
        <v>0</v>
      </c>
      <c r="G38" s="48">
        <f t="shared" ca="1" si="1"/>
        <v>0</v>
      </c>
      <c r="H38" s="48">
        <f ca="1">IF(E38=0,0,IF(RAND()&lt;'Demand Component Probability'!$B$4,1,0))</f>
        <v>0</v>
      </c>
      <c r="I38" s="48">
        <f ca="1">IF(E38=0,0,IF(RAND()&lt;'Demand Component Probability'!$B$5,1,0))</f>
        <v>0</v>
      </c>
      <c r="J38" s="48">
        <f ca="1">IF(E38=0,0,IF(RAND()&lt;'Demand Component Probability'!$B$6,1,0))</f>
        <v>0</v>
      </c>
      <c r="K38" s="48">
        <f>'Salary and Rating'!K39</f>
        <v>0</v>
      </c>
      <c r="L38" s="48">
        <f>IFERROR(IF(VLOOKUP(K38,Inputs!$A$20:$G$29,3,FALSE)="Stipend Award",VLOOKUP(K38,Inputs!$A$7:$G$16,3,FALSE),0),0)</f>
        <v>0</v>
      </c>
      <c r="M38" s="48">
        <f>IFERROR(IF(VLOOKUP(K38,Inputs!$A$20:$G$29,4,FALSE)="Stipend Award",VLOOKUP(K38,Inputs!$A$7:$G$16,4,FALSE),0),0)</f>
        <v>0</v>
      </c>
      <c r="N38" s="48">
        <f ca="1">IFERROR(IF(H38=1,IF(VLOOKUP(K38,Inputs!$A$20:$G$29,5,FALSE)="Stipend Award",VLOOKUP(K38,Inputs!$A$7:$G$16,5,FALSE),0),0),0)</f>
        <v>0</v>
      </c>
      <c r="O38" s="48">
        <f ca="1">IFERROR(IF(I38=1,IF(VLOOKUP(K38,Inputs!$A$20:$G$29,6,FALSE)="Stipend Award",VLOOKUP(K38,Inputs!$A$7:$G$16,6,FALSE),0),0),0)</f>
        <v>0</v>
      </c>
      <c r="P38" s="48">
        <f ca="1">IFERROR(IF(J38=1,IF(VLOOKUP(K38,Inputs!$A$20:$G$29,7,FALSE)="Stipend Award",VLOOKUP(K38,Inputs!$A$7:$G$16,7,FALSE),0),0),0)</f>
        <v>0</v>
      </c>
      <c r="Q38" s="48">
        <f>IFERROR(IF(VLOOKUP(K38,Inputs!$A$20:$G$29,3,FALSE)="Base Increase",VLOOKUP(K38,Inputs!$A$7:$G$16,3,FALSE),0),0)</f>
        <v>0</v>
      </c>
      <c r="R38" s="48">
        <f>IFERROR(IF(VLOOKUP(K38,Inputs!$A$20:$G$29,4,FALSE)="Base Increase",VLOOKUP(K38,Inputs!$A$7:$G$16,4,FALSE),0),0)</f>
        <v>0</v>
      </c>
      <c r="S38" s="48">
        <f ca="1">IFERROR(IF(H38=1,IF(VLOOKUP(K38,Inputs!$A$20:$G$29,5,FALSE)="Base Increase",VLOOKUP(K38,Inputs!$A$7:$G$16,5,FALSE),0),0),0)</f>
        <v>0</v>
      </c>
      <c r="T38" s="48">
        <f ca="1">IFERROR(IF(I38=1,IF(VLOOKUP(K38,Inputs!$A$20:$G$29,6,FALSE)="Base Increase",VLOOKUP(K38,Inputs!$A$7:$G$16,6,FALSE),0),0),0)</f>
        <v>0</v>
      </c>
      <c r="U38" s="48">
        <f ca="1">IFERROR(IF(J38=1,IF(VLOOKUP(K38,Inputs!$A$20:$G$29,7,FALSE)="Base Increase",VLOOKUP(K38,Inputs!$A$7:$G$16,7,FALSE),0),0),0)</f>
        <v>0</v>
      </c>
      <c r="V38" s="48">
        <f t="shared" ca="1" si="2"/>
        <v>0</v>
      </c>
      <c r="W38" s="48">
        <f t="shared" ca="1" si="3"/>
        <v>0</v>
      </c>
      <c r="X38" s="48">
        <f t="shared" ca="1" si="4"/>
        <v>0</v>
      </c>
      <c r="Y38" s="48">
        <f t="shared" ca="1" si="5"/>
        <v>0</v>
      </c>
      <c r="Z38" s="48">
        <f ca="1">IF(AND(K38&lt;=4,X38&gt;Inputs!$B$32),MAX(C38,Inputs!$B$32),X38)</f>
        <v>0</v>
      </c>
      <c r="AA38" s="48">
        <f ca="1">IF(AND(K38&lt;=4,Y38&gt;Inputs!$B$32),MAX(C38,Inputs!$B$32),Y38)</f>
        <v>0</v>
      </c>
      <c r="AB38" s="48">
        <f ca="1">IF(AND(K38&lt;=7,Z38&gt;Inputs!$B$33),MAX(C38,Inputs!$B$33),Z38)</f>
        <v>0</v>
      </c>
      <c r="AC38" s="48">
        <f ca="1">IF(Y38&gt;Inputs!$B$34,Inputs!$B$34,AA38)</f>
        <v>0</v>
      </c>
      <c r="AD38" s="48">
        <f ca="1">IF(AB38&gt;Inputs!$B$34,Inputs!$B$34,AB38)</f>
        <v>0</v>
      </c>
      <c r="AE38" s="48">
        <f ca="1">IF(AC38&gt;Inputs!$B$34,Inputs!$B$34,AC38)</f>
        <v>0</v>
      </c>
      <c r="AF38" s="49">
        <f ca="1">IF(AND(E38=1,G38=0),Inputs!$B$3,AD38)</f>
        <v>0</v>
      </c>
      <c r="AG38" s="49">
        <f ca="1">IF(AND(E38=1,G38=0),Inputs!$B$3,AE38)</f>
        <v>0</v>
      </c>
    </row>
    <row r="39" spans="1:33" x14ac:dyDescent="0.25">
      <c r="A39" s="6">
        <f>'Salary and Rating'!A40</f>
        <v>0</v>
      </c>
      <c r="B39" s="6">
        <f>'Salary and Rating'!B40</f>
        <v>0</v>
      </c>
      <c r="C39" s="14">
        <f>'Salary and Rating'!C40</f>
        <v>0</v>
      </c>
      <c r="D39" s="44">
        <f>'Salary and Rating'!D40</f>
        <v>0</v>
      </c>
      <c r="E39" s="48">
        <f t="shared" si="0"/>
        <v>0</v>
      </c>
      <c r="F39" s="42">
        <f>IF('Salary and Rating'!E40=1,VLOOKUP(D39,'Attrition Probabilities'!$A$5:$E$45,2,TRUE),IF('Salary and Rating'!E40=2,VLOOKUP(D39,'Attrition Probabilities'!$A$5:$E$45,3,TRUE),IF('Salary and Rating'!E40=3,VLOOKUP(D39,'Attrition Probabilities'!$A$5:$E$45,4,TRUE),IF('Salary and Rating'!E40=4,VLOOKUP(D39,'Attrition Probabilities'!$A$5:$E$45,5,TRUE),0))))</f>
        <v>0</v>
      </c>
      <c r="G39" s="48">
        <f t="shared" ca="1" si="1"/>
        <v>0</v>
      </c>
      <c r="H39" s="48">
        <f ca="1">IF(E39=0,0,IF(RAND()&lt;'Demand Component Probability'!$B$4,1,0))</f>
        <v>0</v>
      </c>
      <c r="I39" s="48">
        <f ca="1">IF(E39=0,0,IF(RAND()&lt;'Demand Component Probability'!$B$5,1,0))</f>
        <v>0</v>
      </c>
      <c r="J39" s="48">
        <f ca="1">IF(E39=0,0,IF(RAND()&lt;'Demand Component Probability'!$B$6,1,0))</f>
        <v>0</v>
      </c>
      <c r="K39" s="48">
        <f>'Salary and Rating'!K40</f>
        <v>0</v>
      </c>
      <c r="L39" s="48">
        <f>IFERROR(IF(VLOOKUP(K39,Inputs!$A$20:$G$29,3,FALSE)="Stipend Award",VLOOKUP(K39,Inputs!$A$7:$G$16,3,FALSE),0),0)</f>
        <v>0</v>
      </c>
      <c r="M39" s="48">
        <f>IFERROR(IF(VLOOKUP(K39,Inputs!$A$20:$G$29,4,FALSE)="Stipend Award",VLOOKUP(K39,Inputs!$A$7:$G$16,4,FALSE),0),0)</f>
        <v>0</v>
      </c>
      <c r="N39" s="48">
        <f ca="1">IFERROR(IF(H39=1,IF(VLOOKUP(K39,Inputs!$A$20:$G$29,5,FALSE)="Stipend Award",VLOOKUP(K39,Inputs!$A$7:$G$16,5,FALSE),0),0),0)</f>
        <v>0</v>
      </c>
      <c r="O39" s="48">
        <f ca="1">IFERROR(IF(I39=1,IF(VLOOKUP(K39,Inputs!$A$20:$G$29,6,FALSE)="Stipend Award",VLOOKUP(K39,Inputs!$A$7:$G$16,6,FALSE),0),0),0)</f>
        <v>0</v>
      </c>
      <c r="P39" s="48">
        <f ca="1">IFERROR(IF(J39=1,IF(VLOOKUP(K39,Inputs!$A$20:$G$29,7,FALSE)="Stipend Award",VLOOKUP(K39,Inputs!$A$7:$G$16,7,FALSE),0),0),0)</f>
        <v>0</v>
      </c>
      <c r="Q39" s="48">
        <f>IFERROR(IF(VLOOKUP(K39,Inputs!$A$20:$G$29,3,FALSE)="Base Increase",VLOOKUP(K39,Inputs!$A$7:$G$16,3,FALSE),0),0)</f>
        <v>0</v>
      </c>
      <c r="R39" s="48">
        <f>IFERROR(IF(VLOOKUP(K39,Inputs!$A$20:$G$29,4,FALSE)="Base Increase",VLOOKUP(K39,Inputs!$A$7:$G$16,4,FALSE),0),0)</f>
        <v>0</v>
      </c>
      <c r="S39" s="48">
        <f ca="1">IFERROR(IF(H39=1,IF(VLOOKUP(K39,Inputs!$A$20:$G$29,5,FALSE)="Base Increase",VLOOKUP(K39,Inputs!$A$7:$G$16,5,FALSE),0),0),0)</f>
        <v>0</v>
      </c>
      <c r="T39" s="48">
        <f ca="1">IFERROR(IF(I39=1,IF(VLOOKUP(K39,Inputs!$A$20:$G$29,6,FALSE)="Base Increase",VLOOKUP(K39,Inputs!$A$7:$G$16,6,FALSE),0),0),0)</f>
        <v>0</v>
      </c>
      <c r="U39" s="48">
        <f ca="1">IFERROR(IF(J39=1,IF(VLOOKUP(K39,Inputs!$A$20:$G$29,7,FALSE)="Base Increase",VLOOKUP(K39,Inputs!$A$7:$G$16,7,FALSE),0),0),0)</f>
        <v>0</v>
      </c>
      <c r="V39" s="48">
        <f t="shared" ca="1" si="2"/>
        <v>0</v>
      </c>
      <c r="W39" s="48">
        <f t="shared" ca="1" si="3"/>
        <v>0</v>
      </c>
      <c r="X39" s="48">
        <f t="shared" ca="1" si="4"/>
        <v>0</v>
      </c>
      <c r="Y39" s="48">
        <f t="shared" ca="1" si="5"/>
        <v>0</v>
      </c>
      <c r="Z39" s="48">
        <f ca="1">IF(AND(K39&lt;=4,X39&gt;Inputs!$B$32),MAX(C39,Inputs!$B$32),X39)</f>
        <v>0</v>
      </c>
      <c r="AA39" s="48">
        <f ca="1">IF(AND(K39&lt;=4,Y39&gt;Inputs!$B$32),MAX(C39,Inputs!$B$32),Y39)</f>
        <v>0</v>
      </c>
      <c r="AB39" s="48">
        <f ca="1">IF(AND(K39&lt;=7,Z39&gt;Inputs!$B$33),MAX(C39,Inputs!$B$33),Z39)</f>
        <v>0</v>
      </c>
      <c r="AC39" s="48">
        <f ca="1">IF(Y39&gt;Inputs!$B$34,Inputs!$B$34,AA39)</f>
        <v>0</v>
      </c>
      <c r="AD39" s="48">
        <f ca="1">IF(AB39&gt;Inputs!$B$34,Inputs!$B$34,AB39)</f>
        <v>0</v>
      </c>
      <c r="AE39" s="48">
        <f ca="1">IF(AC39&gt;Inputs!$B$34,Inputs!$B$34,AC39)</f>
        <v>0</v>
      </c>
      <c r="AF39" s="49">
        <f ca="1">IF(AND(E39=1,G39=0),Inputs!$B$3,AD39)</f>
        <v>0</v>
      </c>
      <c r="AG39" s="49">
        <f ca="1">IF(AND(E39=1,G39=0),Inputs!$B$3,AE39)</f>
        <v>0</v>
      </c>
    </row>
    <row r="40" spans="1:33" x14ac:dyDescent="0.25">
      <c r="A40" s="6">
        <f>'Salary and Rating'!A41</f>
        <v>0</v>
      </c>
      <c r="B40" s="6">
        <f>'Salary and Rating'!B41</f>
        <v>0</v>
      </c>
      <c r="C40" s="14">
        <f>'Salary and Rating'!C41</f>
        <v>0</v>
      </c>
      <c r="D40" s="44">
        <f>'Salary and Rating'!D41</f>
        <v>0</v>
      </c>
      <c r="E40" s="48">
        <f t="shared" si="0"/>
        <v>0</v>
      </c>
      <c r="F40" s="42">
        <f>IF('Salary and Rating'!E41=1,VLOOKUP(D40,'Attrition Probabilities'!$A$5:$E$45,2,TRUE),IF('Salary and Rating'!E41=2,VLOOKUP(D40,'Attrition Probabilities'!$A$5:$E$45,3,TRUE),IF('Salary and Rating'!E41=3,VLOOKUP(D40,'Attrition Probabilities'!$A$5:$E$45,4,TRUE),IF('Salary and Rating'!E41=4,VLOOKUP(D40,'Attrition Probabilities'!$A$5:$E$45,5,TRUE),0))))</f>
        <v>0</v>
      </c>
      <c r="G40" s="48">
        <f t="shared" ca="1" si="1"/>
        <v>0</v>
      </c>
      <c r="H40" s="48">
        <f ca="1">IF(E40=0,0,IF(RAND()&lt;'Demand Component Probability'!$B$4,1,0))</f>
        <v>0</v>
      </c>
      <c r="I40" s="48">
        <f ca="1">IF(E40=0,0,IF(RAND()&lt;'Demand Component Probability'!$B$5,1,0))</f>
        <v>0</v>
      </c>
      <c r="J40" s="48">
        <f ca="1">IF(E40=0,0,IF(RAND()&lt;'Demand Component Probability'!$B$6,1,0))</f>
        <v>0</v>
      </c>
      <c r="K40" s="48">
        <f>'Salary and Rating'!K41</f>
        <v>0</v>
      </c>
      <c r="L40" s="48">
        <f>IFERROR(IF(VLOOKUP(K40,Inputs!$A$20:$G$29,3,FALSE)="Stipend Award",VLOOKUP(K40,Inputs!$A$7:$G$16,3,FALSE),0),0)</f>
        <v>0</v>
      </c>
      <c r="M40" s="48">
        <f>IFERROR(IF(VLOOKUP(K40,Inputs!$A$20:$G$29,4,FALSE)="Stipend Award",VLOOKUP(K40,Inputs!$A$7:$G$16,4,FALSE),0),0)</f>
        <v>0</v>
      </c>
      <c r="N40" s="48">
        <f ca="1">IFERROR(IF(H40=1,IF(VLOOKUP(K40,Inputs!$A$20:$G$29,5,FALSE)="Stipend Award",VLOOKUP(K40,Inputs!$A$7:$G$16,5,FALSE),0),0),0)</f>
        <v>0</v>
      </c>
      <c r="O40" s="48">
        <f ca="1">IFERROR(IF(I40=1,IF(VLOOKUP(K40,Inputs!$A$20:$G$29,6,FALSE)="Stipend Award",VLOOKUP(K40,Inputs!$A$7:$G$16,6,FALSE),0),0),0)</f>
        <v>0</v>
      </c>
      <c r="P40" s="48">
        <f ca="1">IFERROR(IF(J40=1,IF(VLOOKUP(K40,Inputs!$A$20:$G$29,7,FALSE)="Stipend Award",VLOOKUP(K40,Inputs!$A$7:$G$16,7,FALSE),0),0),0)</f>
        <v>0</v>
      </c>
      <c r="Q40" s="48">
        <f>IFERROR(IF(VLOOKUP(K40,Inputs!$A$20:$G$29,3,FALSE)="Base Increase",VLOOKUP(K40,Inputs!$A$7:$G$16,3,FALSE),0),0)</f>
        <v>0</v>
      </c>
      <c r="R40" s="48">
        <f>IFERROR(IF(VLOOKUP(K40,Inputs!$A$20:$G$29,4,FALSE)="Base Increase",VLOOKUP(K40,Inputs!$A$7:$G$16,4,FALSE),0),0)</f>
        <v>0</v>
      </c>
      <c r="S40" s="48">
        <f ca="1">IFERROR(IF(H40=1,IF(VLOOKUP(K40,Inputs!$A$20:$G$29,5,FALSE)="Base Increase",VLOOKUP(K40,Inputs!$A$7:$G$16,5,FALSE),0),0),0)</f>
        <v>0</v>
      </c>
      <c r="T40" s="48">
        <f ca="1">IFERROR(IF(I40=1,IF(VLOOKUP(K40,Inputs!$A$20:$G$29,6,FALSE)="Base Increase",VLOOKUP(K40,Inputs!$A$7:$G$16,6,FALSE),0),0),0)</f>
        <v>0</v>
      </c>
      <c r="U40" s="48">
        <f ca="1">IFERROR(IF(J40=1,IF(VLOOKUP(K40,Inputs!$A$20:$G$29,7,FALSE)="Base Increase",VLOOKUP(K40,Inputs!$A$7:$G$16,7,FALSE),0),0),0)</f>
        <v>0</v>
      </c>
      <c r="V40" s="48">
        <f t="shared" ca="1" si="2"/>
        <v>0</v>
      </c>
      <c r="W40" s="48">
        <f t="shared" ca="1" si="3"/>
        <v>0</v>
      </c>
      <c r="X40" s="48">
        <f t="shared" ca="1" si="4"/>
        <v>0</v>
      </c>
      <c r="Y40" s="48">
        <f t="shared" ca="1" si="5"/>
        <v>0</v>
      </c>
      <c r="Z40" s="48">
        <f ca="1">IF(AND(K40&lt;=4,X40&gt;Inputs!$B$32),MAX(C40,Inputs!$B$32),X40)</f>
        <v>0</v>
      </c>
      <c r="AA40" s="48">
        <f ca="1">IF(AND(K40&lt;=4,Y40&gt;Inputs!$B$32),MAX(C40,Inputs!$B$32),Y40)</f>
        <v>0</v>
      </c>
      <c r="AB40" s="48">
        <f ca="1">IF(AND(K40&lt;=7,Z40&gt;Inputs!$B$33),MAX(C40,Inputs!$B$33),Z40)</f>
        <v>0</v>
      </c>
      <c r="AC40" s="48">
        <f ca="1">IF(Y40&gt;Inputs!$B$34,Inputs!$B$34,AA40)</f>
        <v>0</v>
      </c>
      <c r="AD40" s="48">
        <f ca="1">IF(AB40&gt;Inputs!$B$34,Inputs!$B$34,AB40)</f>
        <v>0</v>
      </c>
      <c r="AE40" s="48">
        <f ca="1">IF(AC40&gt;Inputs!$B$34,Inputs!$B$34,AC40)</f>
        <v>0</v>
      </c>
      <c r="AF40" s="49">
        <f ca="1">IF(AND(E40=1,G40=0),Inputs!$B$3,AD40)</f>
        <v>0</v>
      </c>
      <c r="AG40" s="49">
        <f ca="1">IF(AND(E40=1,G40=0),Inputs!$B$3,AE40)</f>
        <v>0</v>
      </c>
    </row>
    <row r="41" spans="1:33" x14ac:dyDescent="0.25">
      <c r="A41" s="6">
        <f>'Salary and Rating'!A42</f>
        <v>0</v>
      </c>
      <c r="B41" s="6">
        <f>'Salary and Rating'!B42</f>
        <v>0</v>
      </c>
      <c r="C41" s="14">
        <f>'Salary and Rating'!C42</f>
        <v>0</v>
      </c>
      <c r="D41" s="44">
        <f>'Salary and Rating'!D42</f>
        <v>0</v>
      </c>
      <c r="E41" s="48">
        <f t="shared" si="0"/>
        <v>0</v>
      </c>
      <c r="F41" s="42">
        <f>IF('Salary and Rating'!E42=1,VLOOKUP(D41,'Attrition Probabilities'!$A$5:$E$45,2,TRUE),IF('Salary and Rating'!E42=2,VLOOKUP(D41,'Attrition Probabilities'!$A$5:$E$45,3,TRUE),IF('Salary and Rating'!E42=3,VLOOKUP(D41,'Attrition Probabilities'!$A$5:$E$45,4,TRUE),IF('Salary and Rating'!E42=4,VLOOKUP(D41,'Attrition Probabilities'!$A$5:$E$45,5,TRUE),0))))</f>
        <v>0</v>
      </c>
      <c r="G41" s="48">
        <f t="shared" ca="1" si="1"/>
        <v>0</v>
      </c>
      <c r="H41" s="48">
        <f ca="1">IF(E41=0,0,IF(RAND()&lt;'Demand Component Probability'!$B$4,1,0))</f>
        <v>0</v>
      </c>
      <c r="I41" s="48">
        <f ca="1">IF(E41=0,0,IF(RAND()&lt;'Demand Component Probability'!$B$5,1,0))</f>
        <v>0</v>
      </c>
      <c r="J41" s="48">
        <f ca="1">IF(E41=0,0,IF(RAND()&lt;'Demand Component Probability'!$B$6,1,0))</f>
        <v>0</v>
      </c>
      <c r="K41" s="48">
        <f>'Salary and Rating'!K42</f>
        <v>0</v>
      </c>
      <c r="L41" s="48">
        <f>IFERROR(IF(VLOOKUP(K41,Inputs!$A$20:$G$29,3,FALSE)="Stipend Award",VLOOKUP(K41,Inputs!$A$7:$G$16,3,FALSE),0),0)</f>
        <v>0</v>
      </c>
      <c r="M41" s="48">
        <f>IFERROR(IF(VLOOKUP(K41,Inputs!$A$20:$G$29,4,FALSE)="Stipend Award",VLOOKUP(K41,Inputs!$A$7:$G$16,4,FALSE),0),0)</f>
        <v>0</v>
      </c>
      <c r="N41" s="48">
        <f ca="1">IFERROR(IF(H41=1,IF(VLOOKUP(K41,Inputs!$A$20:$G$29,5,FALSE)="Stipend Award",VLOOKUP(K41,Inputs!$A$7:$G$16,5,FALSE),0),0),0)</f>
        <v>0</v>
      </c>
      <c r="O41" s="48">
        <f ca="1">IFERROR(IF(I41=1,IF(VLOOKUP(K41,Inputs!$A$20:$G$29,6,FALSE)="Stipend Award",VLOOKUP(K41,Inputs!$A$7:$G$16,6,FALSE),0),0),0)</f>
        <v>0</v>
      </c>
      <c r="P41" s="48">
        <f ca="1">IFERROR(IF(J41=1,IF(VLOOKUP(K41,Inputs!$A$20:$G$29,7,FALSE)="Stipend Award",VLOOKUP(K41,Inputs!$A$7:$G$16,7,FALSE),0),0),0)</f>
        <v>0</v>
      </c>
      <c r="Q41" s="48">
        <f>IFERROR(IF(VLOOKUP(K41,Inputs!$A$20:$G$29,3,FALSE)="Base Increase",VLOOKUP(K41,Inputs!$A$7:$G$16,3,FALSE),0),0)</f>
        <v>0</v>
      </c>
      <c r="R41" s="48">
        <f>IFERROR(IF(VLOOKUP(K41,Inputs!$A$20:$G$29,4,FALSE)="Base Increase",VLOOKUP(K41,Inputs!$A$7:$G$16,4,FALSE),0),0)</f>
        <v>0</v>
      </c>
      <c r="S41" s="48">
        <f ca="1">IFERROR(IF(H41=1,IF(VLOOKUP(K41,Inputs!$A$20:$G$29,5,FALSE)="Base Increase",VLOOKUP(K41,Inputs!$A$7:$G$16,5,FALSE),0),0),0)</f>
        <v>0</v>
      </c>
      <c r="T41" s="48">
        <f ca="1">IFERROR(IF(I41=1,IF(VLOOKUP(K41,Inputs!$A$20:$G$29,6,FALSE)="Base Increase",VLOOKUP(K41,Inputs!$A$7:$G$16,6,FALSE),0),0),0)</f>
        <v>0</v>
      </c>
      <c r="U41" s="48">
        <f ca="1">IFERROR(IF(J41=1,IF(VLOOKUP(K41,Inputs!$A$20:$G$29,7,FALSE)="Base Increase",VLOOKUP(K41,Inputs!$A$7:$G$16,7,FALSE),0),0),0)</f>
        <v>0</v>
      </c>
      <c r="V41" s="48">
        <f t="shared" ca="1" si="2"/>
        <v>0</v>
      </c>
      <c r="W41" s="48">
        <f t="shared" ca="1" si="3"/>
        <v>0</v>
      </c>
      <c r="X41" s="48">
        <f t="shared" ca="1" si="4"/>
        <v>0</v>
      </c>
      <c r="Y41" s="48">
        <f t="shared" ca="1" si="5"/>
        <v>0</v>
      </c>
      <c r="Z41" s="48">
        <f ca="1">IF(AND(K41&lt;=4,X41&gt;Inputs!$B$32),MAX(C41,Inputs!$B$32),X41)</f>
        <v>0</v>
      </c>
      <c r="AA41" s="48">
        <f ca="1">IF(AND(K41&lt;=4,Y41&gt;Inputs!$B$32),MAX(C41,Inputs!$B$32),Y41)</f>
        <v>0</v>
      </c>
      <c r="AB41" s="48">
        <f ca="1">IF(AND(K41&lt;=7,Z41&gt;Inputs!$B$33),MAX(C41,Inputs!$B$33),Z41)</f>
        <v>0</v>
      </c>
      <c r="AC41" s="48">
        <f ca="1">IF(Y41&gt;Inputs!$B$34,Inputs!$B$34,AA41)</f>
        <v>0</v>
      </c>
      <c r="AD41" s="48">
        <f ca="1">IF(AB41&gt;Inputs!$B$34,Inputs!$B$34,AB41)</f>
        <v>0</v>
      </c>
      <c r="AE41" s="48">
        <f ca="1">IF(AC41&gt;Inputs!$B$34,Inputs!$B$34,AC41)</f>
        <v>0</v>
      </c>
      <c r="AF41" s="49">
        <f ca="1">IF(AND(E41=1,G41=0),Inputs!$B$3,AD41)</f>
        <v>0</v>
      </c>
      <c r="AG41" s="49">
        <f ca="1">IF(AND(E41=1,G41=0),Inputs!$B$3,AE41)</f>
        <v>0</v>
      </c>
    </row>
    <row r="42" spans="1:33" x14ac:dyDescent="0.25">
      <c r="A42" s="6">
        <f>'Salary and Rating'!A43</f>
        <v>0</v>
      </c>
      <c r="B42" s="6">
        <f>'Salary and Rating'!B43</f>
        <v>0</v>
      </c>
      <c r="C42" s="14">
        <f>'Salary and Rating'!C43</f>
        <v>0</v>
      </c>
      <c r="D42" s="44">
        <f>'Salary and Rating'!D43</f>
        <v>0</v>
      </c>
      <c r="E42" s="48">
        <f t="shared" si="0"/>
        <v>0</v>
      </c>
      <c r="F42" s="42">
        <f>IF('Salary and Rating'!E43=1,VLOOKUP(D42,'Attrition Probabilities'!$A$5:$E$45,2,TRUE),IF('Salary and Rating'!E43=2,VLOOKUP(D42,'Attrition Probabilities'!$A$5:$E$45,3,TRUE),IF('Salary and Rating'!E43=3,VLOOKUP(D42,'Attrition Probabilities'!$A$5:$E$45,4,TRUE),IF('Salary and Rating'!E43=4,VLOOKUP(D42,'Attrition Probabilities'!$A$5:$E$45,5,TRUE),0))))</f>
        <v>0</v>
      </c>
      <c r="G42" s="48">
        <f t="shared" ca="1" si="1"/>
        <v>0</v>
      </c>
      <c r="H42" s="48">
        <f ca="1">IF(E42=0,0,IF(RAND()&lt;'Demand Component Probability'!$B$4,1,0))</f>
        <v>0</v>
      </c>
      <c r="I42" s="48">
        <f ca="1">IF(E42=0,0,IF(RAND()&lt;'Demand Component Probability'!$B$5,1,0))</f>
        <v>0</v>
      </c>
      <c r="J42" s="48">
        <f ca="1">IF(E42=0,0,IF(RAND()&lt;'Demand Component Probability'!$B$6,1,0))</f>
        <v>0</v>
      </c>
      <c r="K42" s="48">
        <f>'Salary and Rating'!K43</f>
        <v>0</v>
      </c>
      <c r="L42" s="48">
        <f>IFERROR(IF(VLOOKUP(K42,Inputs!$A$20:$G$29,3,FALSE)="Stipend Award",VLOOKUP(K42,Inputs!$A$7:$G$16,3,FALSE),0),0)</f>
        <v>0</v>
      </c>
      <c r="M42" s="48">
        <f>IFERROR(IF(VLOOKUP(K42,Inputs!$A$20:$G$29,4,FALSE)="Stipend Award",VLOOKUP(K42,Inputs!$A$7:$G$16,4,FALSE),0),0)</f>
        <v>0</v>
      </c>
      <c r="N42" s="48">
        <f ca="1">IFERROR(IF(H42=1,IF(VLOOKUP(K42,Inputs!$A$20:$G$29,5,FALSE)="Stipend Award",VLOOKUP(K42,Inputs!$A$7:$G$16,5,FALSE),0),0),0)</f>
        <v>0</v>
      </c>
      <c r="O42" s="48">
        <f ca="1">IFERROR(IF(I42=1,IF(VLOOKUP(K42,Inputs!$A$20:$G$29,6,FALSE)="Stipend Award",VLOOKUP(K42,Inputs!$A$7:$G$16,6,FALSE),0),0),0)</f>
        <v>0</v>
      </c>
      <c r="P42" s="48">
        <f ca="1">IFERROR(IF(J42=1,IF(VLOOKUP(K42,Inputs!$A$20:$G$29,7,FALSE)="Stipend Award",VLOOKUP(K42,Inputs!$A$7:$G$16,7,FALSE),0),0),0)</f>
        <v>0</v>
      </c>
      <c r="Q42" s="48">
        <f>IFERROR(IF(VLOOKUP(K42,Inputs!$A$20:$G$29,3,FALSE)="Base Increase",VLOOKUP(K42,Inputs!$A$7:$G$16,3,FALSE),0),0)</f>
        <v>0</v>
      </c>
      <c r="R42" s="48">
        <f>IFERROR(IF(VLOOKUP(K42,Inputs!$A$20:$G$29,4,FALSE)="Base Increase",VLOOKUP(K42,Inputs!$A$7:$G$16,4,FALSE),0),0)</f>
        <v>0</v>
      </c>
      <c r="S42" s="48">
        <f ca="1">IFERROR(IF(H42=1,IF(VLOOKUP(K42,Inputs!$A$20:$G$29,5,FALSE)="Base Increase",VLOOKUP(K42,Inputs!$A$7:$G$16,5,FALSE),0),0),0)</f>
        <v>0</v>
      </c>
      <c r="T42" s="48">
        <f ca="1">IFERROR(IF(I42=1,IF(VLOOKUP(K42,Inputs!$A$20:$G$29,6,FALSE)="Base Increase",VLOOKUP(K42,Inputs!$A$7:$G$16,6,FALSE),0),0),0)</f>
        <v>0</v>
      </c>
      <c r="U42" s="48">
        <f ca="1">IFERROR(IF(J42=1,IF(VLOOKUP(K42,Inputs!$A$20:$G$29,7,FALSE)="Base Increase",VLOOKUP(K42,Inputs!$A$7:$G$16,7,FALSE),0),0),0)</f>
        <v>0</v>
      </c>
      <c r="V42" s="48">
        <f t="shared" ca="1" si="2"/>
        <v>0</v>
      </c>
      <c r="W42" s="48">
        <f t="shared" ca="1" si="3"/>
        <v>0</v>
      </c>
      <c r="X42" s="48">
        <f t="shared" ca="1" si="4"/>
        <v>0</v>
      </c>
      <c r="Y42" s="48">
        <f t="shared" ca="1" si="5"/>
        <v>0</v>
      </c>
      <c r="Z42" s="48">
        <f ca="1">IF(AND(K42&lt;=4,X42&gt;Inputs!$B$32),MAX(C42,Inputs!$B$32),X42)</f>
        <v>0</v>
      </c>
      <c r="AA42" s="48">
        <f ca="1">IF(AND(K42&lt;=4,Y42&gt;Inputs!$B$32),MAX(C42,Inputs!$B$32),Y42)</f>
        <v>0</v>
      </c>
      <c r="AB42" s="48">
        <f ca="1">IF(AND(K42&lt;=7,Z42&gt;Inputs!$B$33),MAX(C42,Inputs!$B$33),Z42)</f>
        <v>0</v>
      </c>
      <c r="AC42" s="48">
        <f ca="1">IF(Y42&gt;Inputs!$B$34,Inputs!$B$34,AA42)</f>
        <v>0</v>
      </c>
      <c r="AD42" s="48">
        <f ca="1">IF(AB42&gt;Inputs!$B$34,Inputs!$B$34,AB42)</f>
        <v>0</v>
      </c>
      <c r="AE42" s="48">
        <f ca="1">IF(AC42&gt;Inputs!$B$34,Inputs!$B$34,AC42)</f>
        <v>0</v>
      </c>
      <c r="AF42" s="49">
        <f ca="1">IF(AND(E42=1,G42=0),Inputs!$B$3,AD42)</f>
        <v>0</v>
      </c>
      <c r="AG42" s="49">
        <f ca="1">IF(AND(E42=1,G42=0),Inputs!$B$3,AE42)</f>
        <v>0</v>
      </c>
    </row>
    <row r="43" spans="1:33" x14ac:dyDescent="0.25">
      <c r="A43" s="6">
        <f>'Salary and Rating'!A44</f>
        <v>0</v>
      </c>
      <c r="B43" s="6">
        <f>'Salary and Rating'!B44</f>
        <v>0</v>
      </c>
      <c r="C43" s="14">
        <f>'Salary and Rating'!C44</f>
        <v>0</v>
      </c>
      <c r="D43" s="44">
        <f>'Salary and Rating'!D44</f>
        <v>0</v>
      </c>
      <c r="E43" s="48">
        <f t="shared" si="0"/>
        <v>0</v>
      </c>
      <c r="F43" s="42">
        <f>IF('Salary and Rating'!E44=1,VLOOKUP(D43,'Attrition Probabilities'!$A$5:$E$45,2,TRUE),IF('Salary and Rating'!E44=2,VLOOKUP(D43,'Attrition Probabilities'!$A$5:$E$45,3,TRUE),IF('Salary and Rating'!E44=3,VLOOKUP(D43,'Attrition Probabilities'!$A$5:$E$45,4,TRUE),IF('Salary and Rating'!E44=4,VLOOKUP(D43,'Attrition Probabilities'!$A$5:$E$45,5,TRUE),0))))</f>
        <v>0</v>
      </c>
      <c r="G43" s="48">
        <f t="shared" ca="1" si="1"/>
        <v>0</v>
      </c>
      <c r="H43" s="48">
        <f ca="1">IF(E43=0,0,IF(RAND()&lt;'Demand Component Probability'!$B$4,1,0))</f>
        <v>0</v>
      </c>
      <c r="I43" s="48">
        <f ca="1">IF(E43=0,0,IF(RAND()&lt;'Demand Component Probability'!$B$5,1,0))</f>
        <v>0</v>
      </c>
      <c r="J43" s="48">
        <f ca="1">IF(E43=0,0,IF(RAND()&lt;'Demand Component Probability'!$B$6,1,0))</f>
        <v>0</v>
      </c>
      <c r="K43" s="48">
        <f>'Salary and Rating'!K44</f>
        <v>0</v>
      </c>
      <c r="L43" s="48">
        <f>IFERROR(IF(VLOOKUP(K43,Inputs!$A$20:$G$29,3,FALSE)="Stipend Award",VLOOKUP(K43,Inputs!$A$7:$G$16,3,FALSE),0),0)</f>
        <v>0</v>
      </c>
      <c r="M43" s="48">
        <f>IFERROR(IF(VLOOKUP(K43,Inputs!$A$20:$G$29,4,FALSE)="Stipend Award",VLOOKUP(K43,Inputs!$A$7:$G$16,4,FALSE),0),0)</f>
        <v>0</v>
      </c>
      <c r="N43" s="48">
        <f ca="1">IFERROR(IF(H43=1,IF(VLOOKUP(K43,Inputs!$A$20:$G$29,5,FALSE)="Stipend Award",VLOOKUP(K43,Inputs!$A$7:$G$16,5,FALSE),0),0),0)</f>
        <v>0</v>
      </c>
      <c r="O43" s="48">
        <f ca="1">IFERROR(IF(I43=1,IF(VLOOKUP(K43,Inputs!$A$20:$G$29,6,FALSE)="Stipend Award",VLOOKUP(K43,Inputs!$A$7:$G$16,6,FALSE),0),0),0)</f>
        <v>0</v>
      </c>
      <c r="P43" s="48">
        <f ca="1">IFERROR(IF(J43=1,IF(VLOOKUP(K43,Inputs!$A$20:$G$29,7,FALSE)="Stipend Award",VLOOKUP(K43,Inputs!$A$7:$G$16,7,FALSE),0),0),0)</f>
        <v>0</v>
      </c>
      <c r="Q43" s="48">
        <f>IFERROR(IF(VLOOKUP(K43,Inputs!$A$20:$G$29,3,FALSE)="Base Increase",VLOOKUP(K43,Inputs!$A$7:$G$16,3,FALSE),0),0)</f>
        <v>0</v>
      </c>
      <c r="R43" s="48">
        <f>IFERROR(IF(VLOOKUP(K43,Inputs!$A$20:$G$29,4,FALSE)="Base Increase",VLOOKUP(K43,Inputs!$A$7:$G$16,4,FALSE),0),0)</f>
        <v>0</v>
      </c>
      <c r="S43" s="48">
        <f ca="1">IFERROR(IF(H43=1,IF(VLOOKUP(K43,Inputs!$A$20:$G$29,5,FALSE)="Base Increase",VLOOKUP(K43,Inputs!$A$7:$G$16,5,FALSE),0),0),0)</f>
        <v>0</v>
      </c>
      <c r="T43" s="48">
        <f ca="1">IFERROR(IF(I43=1,IF(VLOOKUP(K43,Inputs!$A$20:$G$29,6,FALSE)="Base Increase",VLOOKUP(K43,Inputs!$A$7:$G$16,6,FALSE),0),0),0)</f>
        <v>0</v>
      </c>
      <c r="U43" s="48">
        <f ca="1">IFERROR(IF(J43=1,IF(VLOOKUP(K43,Inputs!$A$20:$G$29,7,FALSE)="Base Increase",VLOOKUP(K43,Inputs!$A$7:$G$16,7,FALSE),0),0),0)</f>
        <v>0</v>
      </c>
      <c r="V43" s="48">
        <f t="shared" ca="1" si="2"/>
        <v>0</v>
      </c>
      <c r="W43" s="48">
        <f t="shared" ca="1" si="3"/>
        <v>0</v>
      </c>
      <c r="X43" s="48">
        <f t="shared" ca="1" si="4"/>
        <v>0</v>
      </c>
      <c r="Y43" s="48">
        <f t="shared" ca="1" si="5"/>
        <v>0</v>
      </c>
      <c r="Z43" s="48">
        <f ca="1">IF(AND(K43&lt;=4,X43&gt;Inputs!$B$32),MAX(C43,Inputs!$B$32),X43)</f>
        <v>0</v>
      </c>
      <c r="AA43" s="48">
        <f ca="1">IF(AND(K43&lt;=4,Y43&gt;Inputs!$B$32),MAX(C43,Inputs!$B$32),Y43)</f>
        <v>0</v>
      </c>
      <c r="AB43" s="48">
        <f ca="1">IF(AND(K43&lt;=7,Z43&gt;Inputs!$B$33),MAX(C43,Inputs!$B$33),Z43)</f>
        <v>0</v>
      </c>
      <c r="AC43" s="48">
        <f ca="1">IF(Y43&gt;Inputs!$B$34,Inputs!$B$34,AA43)</f>
        <v>0</v>
      </c>
      <c r="AD43" s="48">
        <f ca="1">IF(AB43&gt;Inputs!$B$34,Inputs!$B$34,AB43)</f>
        <v>0</v>
      </c>
      <c r="AE43" s="48">
        <f ca="1">IF(AC43&gt;Inputs!$B$34,Inputs!$B$34,AC43)</f>
        <v>0</v>
      </c>
      <c r="AF43" s="49">
        <f ca="1">IF(AND(E43=1,G43=0),Inputs!$B$3,AD43)</f>
        <v>0</v>
      </c>
      <c r="AG43" s="49">
        <f ca="1">IF(AND(E43=1,G43=0),Inputs!$B$3,AE43)</f>
        <v>0</v>
      </c>
    </row>
    <row r="44" spans="1:33" x14ac:dyDescent="0.25">
      <c r="A44" s="6">
        <f>'Salary and Rating'!A45</f>
        <v>0</v>
      </c>
      <c r="B44" s="6">
        <f>'Salary and Rating'!B45</f>
        <v>0</v>
      </c>
      <c r="C44" s="14">
        <f>'Salary and Rating'!C45</f>
        <v>0</v>
      </c>
      <c r="D44" s="44">
        <f>'Salary and Rating'!D45</f>
        <v>0</v>
      </c>
      <c r="E44" s="48">
        <f t="shared" si="0"/>
        <v>0</v>
      </c>
      <c r="F44" s="42">
        <f>IF('Salary and Rating'!E45=1,VLOOKUP(D44,'Attrition Probabilities'!$A$5:$E$45,2,TRUE),IF('Salary and Rating'!E45=2,VLOOKUP(D44,'Attrition Probabilities'!$A$5:$E$45,3,TRUE),IF('Salary and Rating'!E45=3,VLOOKUP(D44,'Attrition Probabilities'!$A$5:$E$45,4,TRUE),IF('Salary and Rating'!E45=4,VLOOKUP(D44,'Attrition Probabilities'!$A$5:$E$45,5,TRUE),0))))</f>
        <v>0</v>
      </c>
      <c r="G44" s="48">
        <f t="shared" ca="1" si="1"/>
        <v>0</v>
      </c>
      <c r="H44" s="48">
        <f ca="1">IF(E44=0,0,IF(RAND()&lt;'Demand Component Probability'!$B$4,1,0))</f>
        <v>0</v>
      </c>
      <c r="I44" s="48">
        <f ca="1">IF(E44=0,0,IF(RAND()&lt;'Demand Component Probability'!$B$5,1,0))</f>
        <v>0</v>
      </c>
      <c r="J44" s="48">
        <f ca="1">IF(E44=0,0,IF(RAND()&lt;'Demand Component Probability'!$B$6,1,0))</f>
        <v>0</v>
      </c>
      <c r="K44" s="48">
        <f>'Salary and Rating'!K45</f>
        <v>0</v>
      </c>
      <c r="L44" s="48">
        <f>IFERROR(IF(VLOOKUP(K44,Inputs!$A$20:$G$29,3,FALSE)="Stipend Award",VLOOKUP(K44,Inputs!$A$7:$G$16,3,FALSE),0),0)</f>
        <v>0</v>
      </c>
      <c r="M44" s="48">
        <f>IFERROR(IF(VLOOKUP(K44,Inputs!$A$20:$G$29,4,FALSE)="Stipend Award",VLOOKUP(K44,Inputs!$A$7:$G$16,4,FALSE),0),0)</f>
        <v>0</v>
      </c>
      <c r="N44" s="48">
        <f ca="1">IFERROR(IF(H44=1,IF(VLOOKUP(K44,Inputs!$A$20:$G$29,5,FALSE)="Stipend Award",VLOOKUP(K44,Inputs!$A$7:$G$16,5,FALSE),0),0),0)</f>
        <v>0</v>
      </c>
      <c r="O44" s="48">
        <f ca="1">IFERROR(IF(I44=1,IF(VLOOKUP(K44,Inputs!$A$20:$G$29,6,FALSE)="Stipend Award",VLOOKUP(K44,Inputs!$A$7:$G$16,6,FALSE),0),0),0)</f>
        <v>0</v>
      </c>
      <c r="P44" s="48">
        <f ca="1">IFERROR(IF(J44=1,IF(VLOOKUP(K44,Inputs!$A$20:$G$29,7,FALSE)="Stipend Award",VLOOKUP(K44,Inputs!$A$7:$G$16,7,FALSE),0),0),0)</f>
        <v>0</v>
      </c>
      <c r="Q44" s="48">
        <f>IFERROR(IF(VLOOKUP(K44,Inputs!$A$20:$G$29,3,FALSE)="Base Increase",VLOOKUP(K44,Inputs!$A$7:$G$16,3,FALSE),0),0)</f>
        <v>0</v>
      </c>
      <c r="R44" s="48">
        <f>IFERROR(IF(VLOOKUP(K44,Inputs!$A$20:$G$29,4,FALSE)="Base Increase",VLOOKUP(K44,Inputs!$A$7:$G$16,4,FALSE),0),0)</f>
        <v>0</v>
      </c>
      <c r="S44" s="48">
        <f ca="1">IFERROR(IF(H44=1,IF(VLOOKUP(K44,Inputs!$A$20:$G$29,5,FALSE)="Base Increase",VLOOKUP(K44,Inputs!$A$7:$G$16,5,FALSE),0),0),0)</f>
        <v>0</v>
      </c>
      <c r="T44" s="48">
        <f ca="1">IFERROR(IF(I44=1,IF(VLOOKUP(K44,Inputs!$A$20:$G$29,6,FALSE)="Base Increase",VLOOKUP(K44,Inputs!$A$7:$G$16,6,FALSE),0),0),0)</f>
        <v>0</v>
      </c>
      <c r="U44" s="48">
        <f ca="1">IFERROR(IF(J44=1,IF(VLOOKUP(K44,Inputs!$A$20:$G$29,7,FALSE)="Base Increase",VLOOKUP(K44,Inputs!$A$7:$G$16,7,FALSE),0),0),0)</f>
        <v>0</v>
      </c>
      <c r="V44" s="48">
        <f t="shared" ca="1" si="2"/>
        <v>0</v>
      </c>
      <c r="W44" s="48">
        <f t="shared" ca="1" si="3"/>
        <v>0</v>
      </c>
      <c r="X44" s="48">
        <f t="shared" ca="1" si="4"/>
        <v>0</v>
      </c>
      <c r="Y44" s="48">
        <f t="shared" ca="1" si="5"/>
        <v>0</v>
      </c>
      <c r="Z44" s="48">
        <f ca="1">IF(AND(K44&lt;=4,X44&gt;Inputs!$B$32),MAX(C44,Inputs!$B$32),X44)</f>
        <v>0</v>
      </c>
      <c r="AA44" s="48">
        <f ca="1">IF(AND(K44&lt;=4,Y44&gt;Inputs!$B$32),MAX(C44,Inputs!$B$32),Y44)</f>
        <v>0</v>
      </c>
      <c r="AB44" s="48">
        <f ca="1">IF(AND(K44&lt;=7,Z44&gt;Inputs!$B$33),MAX(C44,Inputs!$B$33),Z44)</f>
        <v>0</v>
      </c>
      <c r="AC44" s="48">
        <f ca="1">IF(Y44&gt;Inputs!$B$34,Inputs!$B$34,AA44)</f>
        <v>0</v>
      </c>
      <c r="AD44" s="48">
        <f ca="1">IF(AB44&gt;Inputs!$B$34,Inputs!$B$34,AB44)</f>
        <v>0</v>
      </c>
      <c r="AE44" s="48">
        <f ca="1">IF(AC44&gt;Inputs!$B$34,Inputs!$B$34,AC44)</f>
        <v>0</v>
      </c>
      <c r="AF44" s="49">
        <f ca="1">IF(AND(E44=1,G44=0),Inputs!$B$3,AD44)</f>
        <v>0</v>
      </c>
      <c r="AG44" s="49">
        <f ca="1">IF(AND(E44=1,G44=0),Inputs!$B$3,AE44)</f>
        <v>0</v>
      </c>
    </row>
    <row r="45" spans="1:33" x14ac:dyDescent="0.25">
      <c r="A45" s="6">
        <f>'Salary and Rating'!A46</f>
        <v>0</v>
      </c>
      <c r="B45" s="6">
        <f>'Salary and Rating'!B46</f>
        <v>0</v>
      </c>
      <c r="C45" s="14">
        <f>'Salary and Rating'!C46</f>
        <v>0</v>
      </c>
      <c r="D45" s="44">
        <f>'Salary and Rating'!D46</f>
        <v>0</v>
      </c>
      <c r="E45" s="48">
        <f t="shared" si="0"/>
        <v>0</v>
      </c>
      <c r="F45" s="42">
        <f>IF('Salary and Rating'!E46=1,VLOOKUP(D45,'Attrition Probabilities'!$A$5:$E$45,2,TRUE),IF('Salary and Rating'!E46=2,VLOOKUP(D45,'Attrition Probabilities'!$A$5:$E$45,3,TRUE),IF('Salary and Rating'!E46=3,VLOOKUP(D45,'Attrition Probabilities'!$A$5:$E$45,4,TRUE),IF('Salary and Rating'!E46=4,VLOOKUP(D45,'Attrition Probabilities'!$A$5:$E$45,5,TRUE),0))))</f>
        <v>0</v>
      </c>
      <c r="G45" s="48">
        <f t="shared" ca="1" si="1"/>
        <v>0</v>
      </c>
      <c r="H45" s="48">
        <f ca="1">IF(E45=0,0,IF(RAND()&lt;'Demand Component Probability'!$B$4,1,0))</f>
        <v>0</v>
      </c>
      <c r="I45" s="48">
        <f ca="1">IF(E45=0,0,IF(RAND()&lt;'Demand Component Probability'!$B$5,1,0))</f>
        <v>0</v>
      </c>
      <c r="J45" s="48">
        <f ca="1">IF(E45=0,0,IF(RAND()&lt;'Demand Component Probability'!$B$6,1,0))</f>
        <v>0</v>
      </c>
      <c r="K45" s="48">
        <f>'Salary and Rating'!K46</f>
        <v>0</v>
      </c>
      <c r="L45" s="48">
        <f>IFERROR(IF(VLOOKUP(K45,Inputs!$A$20:$G$29,3,FALSE)="Stipend Award",VLOOKUP(K45,Inputs!$A$7:$G$16,3,FALSE),0),0)</f>
        <v>0</v>
      </c>
      <c r="M45" s="48">
        <f>IFERROR(IF(VLOOKUP(K45,Inputs!$A$20:$G$29,4,FALSE)="Stipend Award",VLOOKUP(K45,Inputs!$A$7:$G$16,4,FALSE),0),0)</f>
        <v>0</v>
      </c>
      <c r="N45" s="48">
        <f ca="1">IFERROR(IF(H45=1,IF(VLOOKUP(K45,Inputs!$A$20:$G$29,5,FALSE)="Stipend Award",VLOOKUP(K45,Inputs!$A$7:$G$16,5,FALSE),0),0),0)</f>
        <v>0</v>
      </c>
      <c r="O45" s="48">
        <f ca="1">IFERROR(IF(I45=1,IF(VLOOKUP(K45,Inputs!$A$20:$G$29,6,FALSE)="Stipend Award",VLOOKUP(K45,Inputs!$A$7:$G$16,6,FALSE),0),0),0)</f>
        <v>0</v>
      </c>
      <c r="P45" s="48">
        <f ca="1">IFERROR(IF(J45=1,IF(VLOOKUP(K45,Inputs!$A$20:$G$29,7,FALSE)="Stipend Award",VLOOKUP(K45,Inputs!$A$7:$G$16,7,FALSE),0),0),0)</f>
        <v>0</v>
      </c>
      <c r="Q45" s="48">
        <f>IFERROR(IF(VLOOKUP(K45,Inputs!$A$20:$G$29,3,FALSE)="Base Increase",VLOOKUP(K45,Inputs!$A$7:$G$16,3,FALSE),0),0)</f>
        <v>0</v>
      </c>
      <c r="R45" s="48">
        <f>IFERROR(IF(VLOOKUP(K45,Inputs!$A$20:$G$29,4,FALSE)="Base Increase",VLOOKUP(K45,Inputs!$A$7:$G$16,4,FALSE),0),0)</f>
        <v>0</v>
      </c>
      <c r="S45" s="48">
        <f ca="1">IFERROR(IF(H45=1,IF(VLOOKUP(K45,Inputs!$A$20:$G$29,5,FALSE)="Base Increase",VLOOKUP(K45,Inputs!$A$7:$G$16,5,FALSE),0),0),0)</f>
        <v>0</v>
      </c>
      <c r="T45" s="48">
        <f ca="1">IFERROR(IF(I45=1,IF(VLOOKUP(K45,Inputs!$A$20:$G$29,6,FALSE)="Base Increase",VLOOKUP(K45,Inputs!$A$7:$G$16,6,FALSE),0),0),0)</f>
        <v>0</v>
      </c>
      <c r="U45" s="48">
        <f ca="1">IFERROR(IF(J45=1,IF(VLOOKUP(K45,Inputs!$A$20:$G$29,7,FALSE)="Base Increase",VLOOKUP(K45,Inputs!$A$7:$G$16,7,FALSE),0),0),0)</f>
        <v>0</v>
      </c>
      <c r="V45" s="48">
        <f t="shared" ca="1" si="2"/>
        <v>0</v>
      </c>
      <c r="W45" s="48">
        <f t="shared" ca="1" si="3"/>
        <v>0</v>
      </c>
      <c r="X45" s="48">
        <f t="shared" ca="1" si="4"/>
        <v>0</v>
      </c>
      <c r="Y45" s="48">
        <f t="shared" ca="1" si="5"/>
        <v>0</v>
      </c>
      <c r="Z45" s="48">
        <f ca="1">IF(AND(K45&lt;=4,X45&gt;Inputs!$B$32),MAX(C45,Inputs!$B$32),X45)</f>
        <v>0</v>
      </c>
      <c r="AA45" s="48">
        <f ca="1">IF(AND(K45&lt;=4,Y45&gt;Inputs!$B$32),MAX(C45,Inputs!$B$32),Y45)</f>
        <v>0</v>
      </c>
      <c r="AB45" s="48">
        <f ca="1">IF(AND(K45&lt;=7,Z45&gt;Inputs!$B$33),MAX(C45,Inputs!$B$33),Z45)</f>
        <v>0</v>
      </c>
      <c r="AC45" s="48">
        <f ca="1">IF(Y45&gt;Inputs!$B$34,Inputs!$B$34,AA45)</f>
        <v>0</v>
      </c>
      <c r="AD45" s="48">
        <f ca="1">IF(AB45&gt;Inputs!$B$34,Inputs!$B$34,AB45)</f>
        <v>0</v>
      </c>
      <c r="AE45" s="48">
        <f ca="1">IF(AC45&gt;Inputs!$B$34,Inputs!$B$34,AC45)</f>
        <v>0</v>
      </c>
      <c r="AF45" s="49">
        <f ca="1">IF(AND(E45=1,G45=0),Inputs!$B$3,AD45)</f>
        <v>0</v>
      </c>
      <c r="AG45" s="49">
        <f ca="1">IF(AND(E45=1,G45=0),Inputs!$B$3,AE45)</f>
        <v>0</v>
      </c>
    </row>
    <row r="46" spans="1:33" x14ac:dyDescent="0.25">
      <c r="A46" s="6">
        <f>'Salary and Rating'!A47</f>
        <v>0</v>
      </c>
      <c r="B46" s="6">
        <f>'Salary and Rating'!B47</f>
        <v>0</v>
      </c>
      <c r="C46" s="14">
        <f>'Salary and Rating'!C47</f>
        <v>0</v>
      </c>
      <c r="D46" s="44">
        <f>'Salary and Rating'!D47</f>
        <v>0</v>
      </c>
      <c r="E46" s="48">
        <f t="shared" si="0"/>
        <v>0</v>
      </c>
      <c r="F46" s="42">
        <f>IF('Salary and Rating'!E47=1,VLOOKUP(D46,'Attrition Probabilities'!$A$5:$E$45,2,TRUE),IF('Salary and Rating'!E47=2,VLOOKUP(D46,'Attrition Probabilities'!$A$5:$E$45,3,TRUE),IF('Salary and Rating'!E47=3,VLOOKUP(D46,'Attrition Probabilities'!$A$5:$E$45,4,TRUE),IF('Salary and Rating'!E47=4,VLOOKUP(D46,'Attrition Probabilities'!$A$5:$E$45,5,TRUE),0))))</f>
        <v>0</v>
      </c>
      <c r="G46" s="48">
        <f t="shared" ca="1" si="1"/>
        <v>0</v>
      </c>
      <c r="H46" s="48">
        <f ca="1">IF(E46=0,0,IF(RAND()&lt;'Demand Component Probability'!$B$4,1,0))</f>
        <v>0</v>
      </c>
      <c r="I46" s="48">
        <f ca="1">IF(E46=0,0,IF(RAND()&lt;'Demand Component Probability'!$B$5,1,0))</f>
        <v>0</v>
      </c>
      <c r="J46" s="48">
        <f ca="1">IF(E46=0,0,IF(RAND()&lt;'Demand Component Probability'!$B$6,1,0))</f>
        <v>0</v>
      </c>
      <c r="K46" s="48">
        <f>'Salary and Rating'!K47</f>
        <v>0</v>
      </c>
      <c r="L46" s="48">
        <f>IFERROR(IF(VLOOKUP(K46,Inputs!$A$20:$G$29,3,FALSE)="Stipend Award",VLOOKUP(K46,Inputs!$A$7:$G$16,3,FALSE),0),0)</f>
        <v>0</v>
      </c>
      <c r="M46" s="48">
        <f>IFERROR(IF(VLOOKUP(K46,Inputs!$A$20:$G$29,4,FALSE)="Stipend Award",VLOOKUP(K46,Inputs!$A$7:$G$16,4,FALSE),0),0)</f>
        <v>0</v>
      </c>
      <c r="N46" s="48">
        <f ca="1">IFERROR(IF(H46=1,IF(VLOOKUP(K46,Inputs!$A$20:$G$29,5,FALSE)="Stipend Award",VLOOKUP(K46,Inputs!$A$7:$G$16,5,FALSE),0),0),0)</f>
        <v>0</v>
      </c>
      <c r="O46" s="48">
        <f ca="1">IFERROR(IF(I46=1,IF(VLOOKUP(K46,Inputs!$A$20:$G$29,6,FALSE)="Stipend Award",VLOOKUP(K46,Inputs!$A$7:$G$16,6,FALSE),0),0),0)</f>
        <v>0</v>
      </c>
      <c r="P46" s="48">
        <f ca="1">IFERROR(IF(J46=1,IF(VLOOKUP(K46,Inputs!$A$20:$G$29,7,FALSE)="Stipend Award",VLOOKUP(K46,Inputs!$A$7:$G$16,7,FALSE),0),0),0)</f>
        <v>0</v>
      </c>
      <c r="Q46" s="48">
        <f>IFERROR(IF(VLOOKUP(K46,Inputs!$A$20:$G$29,3,FALSE)="Base Increase",VLOOKUP(K46,Inputs!$A$7:$G$16,3,FALSE),0),0)</f>
        <v>0</v>
      </c>
      <c r="R46" s="48">
        <f>IFERROR(IF(VLOOKUP(K46,Inputs!$A$20:$G$29,4,FALSE)="Base Increase",VLOOKUP(K46,Inputs!$A$7:$G$16,4,FALSE),0),0)</f>
        <v>0</v>
      </c>
      <c r="S46" s="48">
        <f ca="1">IFERROR(IF(H46=1,IF(VLOOKUP(K46,Inputs!$A$20:$G$29,5,FALSE)="Base Increase",VLOOKUP(K46,Inputs!$A$7:$G$16,5,FALSE),0),0),0)</f>
        <v>0</v>
      </c>
      <c r="T46" s="48">
        <f ca="1">IFERROR(IF(I46=1,IF(VLOOKUP(K46,Inputs!$A$20:$G$29,6,FALSE)="Base Increase",VLOOKUP(K46,Inputs!$A$7:$G$16,6,FALSE),0),0),0)</f>
        <v>0</v>
      </c>
      <c r="U46" s="48">
        <f ca="1">IFERROR(IF(J46=1,IF(VLOOKUP(K46,Inputs!$A$20:$G$29,7,FALSE)="Base Increase",VLOOKUP(K46,Inputs!$A$7:$G$16,7,FALSE),0),0),0)</f>
        <v>0</v>
      </c>
      <c r="V46" s="48">
        <f t="shared" ca="1" si="2"/>
        <v>0</v>
      </c>
      <c r="W46" s="48">
        <f t="shared" ca="1" si="3"/>
        <v>0</v>
      </c>
      <c r="X46" s="48">
        <f t="shared" ca="1" si="4"/>
        <v>0</v>
      </c>
      <c r="Y46" s="48">
        <f t="shared" ca="1" si="5"/>
        <v>0</v>
      </c>
      <c r="Z46" s="48">
        <f ca="1">IF(AND(K46&lt;=4,X46&gt;Inputs!$B$32),MAX(C46,Inputs!$B$32),X46)</f>
        <v>0</v>
      </c>
      <c r="AA46" s="48">
        <f ca="1">IF(AND(K46&lt;=4,Y46&gt;Inputs!$B$32),MAX(C46,Inputs!$B$32),Y46)</f>
        <v>0</v>
      </c>
      <c r="AB46" s="48">
        <f ca="1">IF(AND(K46&lt;=7,Z46&gt;Inputs!$B$33),MAX(C46,Inputs!$B$33),Z46)</f>
        <v>0</v>
      </c>
      <c r="AC46" s="48">
        <f ca="1">IF(Y46&gt;Inputs!$B$34,Inputs!$B$34,AA46)</f>
        <v>0</v>
      </c>
      <c r="AD46" s="48">
        <f ca="1">IF(AB46&gt;Inputs!$B$34,Inputs!$B$34,AB46)</f>
        <v>0</v>
      </c>
      <c r="AE46" s="48">
        <f ca="1">IF(AC46&gt;Inputs!$B$34,Inputs!$B$34,AC46)</f>
        <v>0</v>
      </c>
      <c r="AF46" s="49">
        <f ca="1">IF(AND(E46=1,G46=0),Inputs!$B$3,AD46)</f>
        <v>0</v>
      </c>
      <c r="AG46" s="49">
        <f ca="1">IF(AND(E46=1,G46=0),Inputs!$B$3,AE46)</f>
        <v>0</v>
      </c>
    </row>
    <row r="47" spans="1:33" x14ac:dyDescent="0.25">
      <c r="A47" s="6">
        <f>'Salary and Rating'!A48</f>
        <v>0</v>
      </c>
      <c r="B47" s="6">
        <f>'Salary and Rating'!B48</f>
        <v>0</v>
      </c>
      <c r="C47" s="14">
        <f>'Salary and Rating'!C48</f>
        <v>0</v>
      </c>
      <c r="D47" s="44">
        <f>'Salary and Rating'!D48</f>
        <v>0</v>
      </c>
      <c r="E47" s="48">
        <f t="shared" si="0"/>
        <v>0</v>
      </c>
      <c r="F47" s="42">
        <f>IF('Salary and Rating'!E48=1,VLOOKUP(D47,'Attrition Probabilities'!$A$5:$E$45,2,TRUE),IF('Salary and Rating'!E48=2,VLOOKUP(D47,'Attrition Probabilities'!$A$5:$E$45,3,TRUE),IF('Salary and Rating'!E48=3,VLOOKUP(D47,'Attrition Probabilities'!$A$5:$E$45,4,TRUE),IF('Salary and Rating'!E48=4,VLOOKUP(D47,'Attrition Probabilities'!$A$5:$E$45,5,TRUE),0))))</f>
        <v>0</v>
      </c>
      <c r="G47" s="48">
        <f t="shared" ca="1" si="1"/>
        <v>0</v>
      </c>
      <c r="H47" s="48">
        <f ca="1">IF(E47=0,0,IF(RAND()&lt;'Demand Component Probability'!$B$4,1,0))</f>
        <v>0</v>
      </c>
      <c r="I47" s="48">
        <f ca="1">IF(E47=0,0,IF(RAND()&lt;'Demand Component Probability'!$B$5,1,0))</f>
        <v>0</v>
      </c>
      <c r="J47" s="48">
        <f ca="1">IF(E47=0,0,IF(RAND()&lt;'Demand Component Probability'!$B$6,1,0))</f>
        <v>0</v>
      </c>
      <c r="K47" s="48">
        <f>'Salary and Rating'!K48</f>
        <v>0</v>
      </c>
      <c r="L47" s="48">
        <f>IFERROR(IF(VLOOKUP(K47,Inputs!$A$20:$G$29,3,FALSE)="Stipend Award",VLOOKUP(K47,Inputs!$A$7:$G$16,3,FALSE),0),0)</f>
        <v>0</v>
      </c>
      <c r="M47" s="48">
        <f>IFERROR(IF(VLOOKUP(K47,Inputs!$A$20:$G$29,4,FALSE)="Stipend Award",VLOOKUP(K47,Inputs!$A$7:$G$16,4,FALSE),0),0)</f>
        <v>0</v>
      </c>
      <c r="N47" s="48">
        <f ca="1">IFERROR(IF(H47=1,IF(VLOOKUP(K47,Inputs!$A$20:$G$29,5,FALSE)="Stipend Award",VLOOKUP(K47,Inputs!$A$7:$G$16,5,FALSE),0),0),0)</f>
        <v>0</v>
      </c>
      <c r="O47" s="48">
        <f ca="1">IFERROR(IF(I47=1,IF(VLOOKUP(K47,Inputs!$A$20:$G$29,6,FALSE)="Stipend Award",VLOOKUP(K47,Inputs!$A$7:$G$16,6,FALSE),0),0),0)</f>
        <v>0</v>
      </c>
      <c r="P47" s="48">
        <f ca="1">IFERROR(IF(J47=1,IF(VLOOKUP(K47,Inputs!$A$20:$G$29,7,FALSE)="Stipend Award",VLOOKUP(K47,Inputs!$A$7:$G$16,7,FALSE),0),0),0)</f>
        <v>0</v>
      </c>
      <c r="Q47" s="48">
        <f>IFERROR(IF(VLOOKUP(K47,Inputs!$A$20:$G$29,3,FALSE)="Base Increase",VLOOKUP(K47,Inputs!$A$7:$G$16,3,FALSE),0),0)</f>
        <v>0</v>
      </c>
      <c r="R47" s="48">
        <f>IFERROR(IF(VLOOKUP(K47,Inputs!$A$20:$G$29,4,FALSE)="Base Increase",VLOOKUP(K47,Inputs!$A$7:$G$16,4,FALSE),0),0)</f>
        <v>0</v>
      </c>
      <c r="S47" s="48">
        <f ca="1">IFERROR(IF(H47=1,IF(VLOOKUP(K47,Inputs!$A$20:$G$29,5,FALSE)="Base Increase",VLOOKUP(K47,Inputs!$A$7:$G$16,5,FALSE),0),0),0)</f>
        <v>0</v>
      </c>
      <c r="T47" s="48">
        <f ca="1">IFERROR(IF(I47=1,IF(VLOOKUP(K47,Inputs!$A$20:$G$29,6,FALSE)="Base Increase",VLOOKUP(K47,Inputs!$A$7:$G$16,6,FALSE),0),0),0)</f>
        <v>0</v>
      </c>
      <c r="U47" s="48">
        <f ca="1">IFERROR(IF(J47=1,IF(VLOOKUP(K47,Inputs!$A$20:$G$29,7,FALSE)="Base Increase",VLOOKUP(K47,Inputs!$A$7:$G$16,7,FALSE),0),0),0)</f>
        <v>0</v>
      </c>
      <c r="V47" s="48">
        <f t="shared" ca="1" si="2"/>
        <v>0</v>
      </c>
      <c r="W47" s="48">
        <f t="shared" ca="1" si="3"/>
        <v>0</v>
      </c>
      <c r="X47" s="48">
        <f t="shared" ca="1" si="4"/>
        <v>0</v>
      </c>
      <c r="Y47" s="48">
        <f t="shared" ca="1" si="5"/>
        <v>0</v>
      </c>
      <c r="Z47" s="48">
        <f ca="1">IF(AND(K47&lt;=4,X47&gt;Inputs!$B$32),MAX(C47,Inputs!$B$32),X47)</f>
        <v>0</v>
      </c>
      <c r="AA47" s="48">
        <f ca="1">IF(AND(K47&lt;=4,Y47&gt;Inputs!$B$32),MAX(C47,Inputs!$B$32),Y47)</f>
        <v>0</v>
      </c>
      <c r="AB47" s="48">
        <f ca="1">IF(AND(K47&lt;=7,Z47&gt;Inputs!$B$33),MAX(C47,Inputs!$B$33),Z47)</f>
        <v>0</v>
      </c>
      <c r="AC47" s="48">
        <f ca="1">IF(Y47&gt;Inputs!$B$34,Inputs!$B$34,AA47)</f>
        <v>0</v>
      </c>
      <c r="AD47" s="48">
        <f ca="1">IF(AB47&gt;Inputs!$B$34,Inputs!$B$34,AB47)</f>
        <v>0</v>
      </c>
      <c r="AE47" s="48">
        <f ca="1">IF(AC47&gt;Inputs!$B$34,Inputs!$B$34,AC47)</f>
        <v>0</v>
      </c>
      <c r="AF47" s="49">
        <f ca="1">IF(AND(E47=1,G47=0),Inputs!$B$3,AD47)</f>
        <v>0</v>
      </c>
      <c r="AG47" s="49">
        <f ca="1">IF(AND(E47=1,G47=0),Inputs!$B$3,AE47)</f>
        <v>0</v>
      </c>
    </row>
    <row r="48" spans="1:33" x14ac:dyDescent="0.25">
      <c r="A48" s="6">
        <f>'Salary and Rating'!A49</f>
        <v>0</v>
      </c>
      <c r="B48" s="6">
        <f>'Salary and Rating'!B49</f>
        <v>0</v>
      </c>
      <c r="C48" s="14">
        <f>'Salary and Rating'!C49</f>
        <v>0</v>
      </c>
      <c r="D48" s="44">
        <f>'Salary and Rating'!D49</f>
        <v>0</v>
      </c>
      <c r="E48" s="48">
        <f t="shared" si="0"/>
        <v>0</v>
      </c>
      <c r="F48" s="42">
        <f>IF('Salary and Rating'!E49=1,VLOOKUP(D48,'Attrition Probabilities'!$A$5:$E$45,2,TRUE),IF('Salary and Rating'!E49=2,VLOOKUP(D48,'Attrition Probabilities'!$A$5:$E$45,3,TRUE),IF('Salary and Rating'!E49=3,VLOOKUP(D48,'Attrition Probabilities'!$A$5:$E$45,4,TRUE),IF('Salary and Rating'!E49=4,VLOOKUP(D48,'Attrition Probabilities'!$A$5:$E$45,5,TRUE),0))))</f>
        <v>0</v>
      </c>
      <c r="G48" s="48">
        <f t="shared" ca="1" si="1"/>
        <v>0</v>
      </c>
      <c r="H48" s="48">
        <f ca="1">IF(E48=0,0,IF(RAND()&lt;'Demand Component Probability'!$B$4,1,0))</f>
        <v>0</v>
      </c>
      <c r="I48" s="48">
        <f ca="1">IF(E48=0,0,IF(RAND()&lt;'Demand Component Probability'!$B$5,1,0))</f>
        <v>0</v>
      </c>
      <c r="J48" s="48">
        <f ca="1">IF(E48=0,0,IF(RAND()&lt;'Demand Component Probability'!$B$6,1,0))</f>
        <v>0</v>
      </c>
      <c r="K48" s="48">
        <f>'Salary and Rating'!K49</f>
        <v>0</v>
      </c>
      <c r="L48" s="48">
        <f>IFERROR(IF(VLOOKUP(K48,Inputs!$A$20:$G$29,3,FALSE)="Stipend Award",VLOOKUP(K48,Inputs!$A$7:$G$16,3,FALSE),0),0)</f>
        <v>0</v>
      </c>
      <c r="M48" s="48">
        <f>IFERROR(IF(VLOOKUP(K48,Inputs!$A$20:$G$29,4,FALSE)="Stipend Award",VLOOKUP(K48,Inputs!$A$7:$G$16,4,FALSE),0),0)</f>
        <v>0</v>
      </c>
      <c r="N48" s="48">
        <f ca="1">IFERROR(IF(H48=1,IF(VLOOKUP(K48,Inputs!$A$20:$G$29,5,FALSE)="Stipend Award",VLOOKUP(K48,Inputs!$A$7:$G$16,5,FALSE),0),0),0)</f>
        <v>0</v>
      </c>
      <c r="O48" s="48">
        <f ca="1">IFERROR(IF(I48=1,IF(VLOOKUP(K48,Inputs!$A$20:$G$29,6,FALSE)="Stipend Award",VLOOKUP(K48,Inputs!$A$7:$G$16,6,FALSE),0),0),0)</f>
        <v>0</v>
      </c>
      <c r="P48" s="48">
        <f ca="1">IFERROR(IF(J48=1,IF(VLOOKUP(K48,Inputs!$A$20:$G$29,7,FALSE)="Stipend Award",VLOOKUP(K48,Inputs!$A$7:$G$16,7,FALSE),0),0),0)</f>
        <v>0</v>
      </c>
      <c r="Q48" s="48">
        <f>IFERROR(IF(VLOOKUP(K48,Inputs!$A$20:$G$29,3,FALSE)="Base Increase",VLOOKUP(K48,Inputs!$A$7:$G$16,3,FALSE),0),0)</f>
        <v>0</v>
      </c>
      <c r="R48" s="48">
        <f>IFERROR(IF(VLOOKUP(K48,Inputs!$A$20:$G$29,4,FALSE)="Base Increase",VLOOKUP(K48,Inputs!$A$7:$G$16,4,FALSE),0),0)</f>
        <v>0</v>
      </c>
      <c r="S48" s="48">
        <f ca="1">IFERROR(IF(H48=1,IF(VLOOKUP(K48,Inputs!$A$20:$G$29,5,FALSE)="Base Increase",VLOOKUP(K48,Inputs!$A$7:$G$16,5,FALSE),0),0),0)</f>
        <v>0</v>
      </c>
      <c r="T48" s="48">
        <f ca="1">IFERROR(IF(I48=1,IF(VLOOKUP(K48,Inputs!$A$20:$G$29,6,FALSE)="Base Increase",VLOOKUP(K48,Inputs!$A$7:$G$16,6,FALSE),0),0),0)</f>
        <v>0</v>
      </c>
      <c r="U48" s="48">
        <f ca="1">IFERROR(IF(J48=1,IF(VLOOKUP(K48,Inputs!$A$20:$G$29,7,FALSE)="Base Increase",VLOOKUP(K48,Inputs!$A$7:$G$16,7,FALSE),0),0),0)</f>
        <v>0</v>
      </c>
      <c r="V48" s="48">
        <f t="shared" ca="1" si="2"/>
        <v>0</v>
      </c>
      <c r="W48" s="48">
        <f t="shared" ca="1" si="3"/>
        <v>0</v>
      </c>
      <c r="X48" s="48">
        <f t="shared" ca="1" si="4"/>
        <v>0</v>
      </c>
      <c r="Y48" s="48">
        <f t="shared" ca="1" si="5"/>
        <v>0</v>
      </c>
      <c r="Z48" s="48">
        <f ca="1">IF(AND(K48&lt;=4,X48&gt;Inputs!$B$32),MAX(C48,Inputs!$B$32),X48)</f>
        <v>0</v>
      </c>
      <c r="AA48" s="48">
        <f ca="1">IF(AND(K48&lt;=4,Y48&gt;Inputs!$B$32),MAX(C48,Inputs!$B$32),Y48)</f>
        <v>0</v>
      </c>
      <c r="AB48" s="48">
        <f ca="1">IF(AND(K48&lt;=7,Z48&gt;Inputs!$B$33),MAX(C48,Inputs!$B$33),Z48)</f>
        <v>0</v>
      </c>
      <c r="AC48" s="48">
        <f ca="1">IF(Y48&gt;Inputs!$B$34,Inputs!$B$34,AA48)</f>
        <v>0</v>
      </c>
      <c r="AD48" s="48">
        <f ca="1">IF(AB48&gt;Inputs!$B$34,Inputs!$B$34,AB48)</f>
        <v>0</v>
      </c>
      <c r="AE48" s="48">
        <f ca="1">IF(AC48&gt;Inputs!$B$34,Inputs!$B$34,AC48)</f>
        <v>0</v>
      </c>
      <c r="AF48" s="49">
        <f ca="1">IF(AND(E48=1,G48=0),Inputs!$B$3,AD48)</f>
        <v>0</v>
      </c>
      <c r="AG48" s="49">
        <f ca="1">IF(AND(E48=1,G48=0),Inputs!$B$3,AE48)</f>
        <v>0</v>
      </c>
    </row>
    <row r="49" spans="1:33" x14ac:dyDescent="0.25">
      <c r="A49" s="6">
        <f>'Salary and Rating'!A50</f>
        <v>0</v>
      </c>
      <c r="B49" s="6">
        <f>'Salary and Rating'!B50</f>
        <v>0</v>
      </c>
      <c r="C49" s="14">
        <f>'Salary and Rating'!C50</f>
        <v>0</v>
      </c>
      <c r="D49" s="44">
        <f>'Salary and Rating'!D50</f>
        <v>0</v>
      </c>
      <c r="E49" s="48">
        <f t="shared" si="0"/>
        <v>0</v>
      </c>
      <c r="F49" s="42">
        <f>IF('Salary and Rating'!E50=1,VLOOKUP(D49,'Attrition Probabilities'!$A$5:$E$45,2,TRUE),IF('Salary and Rating'!E50=2,VLOOKUP(D49,'Attrition Probabilities'!$A$5:$E$45,3,TRUE),IF('Salary and Rating'!E50=3,VLOOKUP(D49,'Attrition Probabilities'!$A$5:$E$45,4,TRUE),IF('Salary and Rating'!E50=4,VLOOKUP(D49,'Attrition Probabilities'!$A$5:$E$45,5,TRUE),0))))</f>
        <v>0</v>
      </c>
      <c r="G49" s="48">
        <f t="shared" ca="1" si="1"/>
        <v>0</v>
      </c>
      <c r="H49" s="48">
        <f ca="1">IF(E49=0,0,IF(RAND()&lt;'Demand Component Probability'!$B$4,1,0))</f>
        <v>0</v>
      </c>
      <c r="I49" s="48">
        <f ca="1">IF(E49=0,0,IF(RAND()&lt;'Demand Component Probability'!$B$5,1,0))</f>
        <v>0</v>
      </c>
      <c r="J49" s="48">
        <f ca="1">IF(E49=0,0,IF(RAND()&lt;'Demand Component Probability'!$B$6,1,0))</f>
        <v>0</v>
      </c>
      <c r="K49" s="48">
        <f>'Salary and Rating'!K50</f>
        <v>0</v>
      </c>
      <c r="L49" s="48">
        <f>IFERROR(IF(VLOOKUP(K49,Inputs!$A$20:$G$29,3,FALSE)="Stipend Award",VLOOKUP(K49,Inputs!$A$7:$G$16,3,FALSE),0),0)</f>
        <v>0</v>
      </c>
      <c r="M49" s="48">
        <f>IFERROR(IF(VLOOKUP(K49,Inputs!$A$20:$G$29,4,FALSE)="Stipend Award",VLOOKUP(K49,Inputs!$A$7:$G$16,4,FALSE),0),0)</f>
        <v>0</v>
      </c>
      <c r="N49" s="48">
        <f ca="1">IFERROR(IF(H49=1,IF(VLOOKUP(K49,Inputs!$A$20:$G$29,5,FALSE)="Stipend Award",VLOOKUP(K49,Inputs!$A$7:$G$16,5,FALSE),0),0),0)</f>
        <v>0</v>
      </c>
      <c r="O49" s="48">
        <f ca="1">IFERROR(IF(I49=1,IF(VLOOKUP(K49,Inputs!$A$20:$G$29,6,FALSE)="Stipend Award",VLOOKUP(K49,Inputs!$A$7:$G$16,6,FALSE),0),0),0)</f>
        <v>0</v>
      </c>
      <c r="P49" s="48">
        <f ca="1">IFERROR(IF(J49=1,IF(VLOOKUP(K49,Inputs!$A$20:$G$29,7,FALSE)="Stipend Award",VLOOKUP(K49,Inputs!$A$7:$G$16,7,FALSE),0),0),0)</f>
        <v>0</v>
      </c>
      <c r="Q49" s="48">
        <f>IFERROR(IF(VLOOKUP(K49,Inputs!$A$20:$G$29,3,FALSE)="Base Increase",VLOOKUP(K49,Inputs!$A$7:$G$16,3,FALSE),0),0)</f>
        <v>0</v>
      </c>
      <c r="R49" s="48">
        <f>IFERROR(IF(VLOOKUP(K49,Inputs!$A$20:$G$29,4,FALSE)="Base Increase",VLOOKUP(K49,Inputs!$A$7:$G$16,4,FALSE),0),0)</f>
        <v>0</v>
      </c>
      <c r="S49" s="48">
        <f ca="1">IFERROR(IF(H49=1,IF(VLOOKUP(K49,Inputs!$A$20:$G$29,5,FALSE)="Base Increase",VLOOKUP(K49,Inputs!$A$7:$G$16,5,FALSE),0),0),0)</f>
        <v>0</v>
      </c>
      <c r="T49" s="48">
        <f ca="1">IFERROR(IF(I49=1,IF(VLOOKUP(K49,Inputs!$A$20:$G$29,6,FALSE)="Base Increase",VLOOKUP(K49,Inputs!$A$7:$G$16,6,FALSE),0),0),0)</f>
        <v>0</v>
      </c>
      <c r="U49" s="48">
        <f ca="1">IFERROR(IF(J49=1,IF(VLOOKUP(K49,Inputs!$A$20:$G$29,7,FALSE)="Base Increase",VLOOKUP(K49,Inputs!$A$7:$G$16,7,FALSE),0),0),0)</f>
        <v>0</v>
      </c>
      <c r="V49" s="48">
        <f t="shared" ca="1" si="2"/>
        <v>0</v>
      </c>
      <c r="W49" s="48">
        <f t="shared" ca="1" si="3"/>
        <v>0</v>
      </c>
      <c r="X49" s="48">
        <f t="shared" ca="1" si="4"/>
        <v>0</v>
      </c>
      <c r="Y49" s="48">
        <f t="shared" ca="1" si="5"/>
        <v>0</v>
      </c>
      <c r="Z49" s="48">
        <f ca="1">IF(AND(K49&lt;=4,X49&gt;Inputs!$B$32),MAX(C49,Inputs!$B$32),X49)</f>
        <v>0</v>
      </c>
      <c r="AA49" s="48">
        <f ca="1">IF(AND(K49&lt;=4,Y49&gt;Inputs!$B$32),MAX(C49,Inputs!$B$32),Y49)</f>
        <v>0</v>
      </c>
      <c r="AB49" s="48">
        <f ca="1">IF(AND(K49&lt;=7,Z49&gt;Inputs!$B$33),MAX(C49,Inputs!$B$33),Z49)</f>
        <v>0</v>
      </c>
      <c r="AC49" s="48">
        <f ca="1">IF(Y49&gt;Inputs!$B$34,Inputs!$B$34,AA49)</f>
        <v>0</v>
      </c>
      <c r="AD49" s="48">
        <f ca="1">IF(AB49&gt;Inputs!$B$34,Inputs!$B$34,AB49)</f>
        <v>0</v>
      </c>
      <c r="AE49" s="48">
        <f ca="1">IF(AC49&gt;Inputs!$B$34,Inputs!$B$34,AC49)</f>
        <v>0</v>
      </c>
      <c r="AF49" s="49">
        <f ca="1">IF(AND(E49=1,G49=0),Inputs!$B$3,AD49)</f>
        <v>0</v>
      </c>
      <c r="AG49" s="49">
        <f ca="1">IF(AND(E49=1,G49=0),Inputs!$B$3,AE49)</f>
        <v>0</v>
      </c>
    </row>
    <row r="50" spans="1:33" x14ac:dyDescent="0.25">
      <c r="A50" s="6">
        <f>'Salary and Rating'!A51</f>
        <v>0</v>
      </c>
      <c r="B50" s="6">
        <f>'Salary and Rating'!B51</f>
        <v>0</v>
      </c>
      <c r="C50" s="14">
        <f>'Salary and Rating'!C51</f>
        <v>0</v>
      </c>
      <c r="D50" s="44">
        <f>'Salary and Rating'!D51</f>
        <v>0</v>
      </c>
      <c r="E50" s="48">
        <f t="shared" si="0"/>
        <v>0</v>
      </c>
      <c r="F50" s="42">
        <f>IF('Salary and Rating'!E51=1,VLOOKUP(D50,'Attrition Probabilities'!$A$5:$E$45,2,TRUE),IF('Salary and Rating'!E51=2,VLOOKUP(D50,'Attrition Probabilities'!$A$5:$E$45,3,TRUE),IF('Salary and Rating'!E51=3,VLOOKUP(D50,'Attrition Probabilities'!$A$5:$E$45,4,TRUE),IF('Salary and Rating'!E51=4,VLOOKUP(D50,'Attrition Probabilities'!$A$5:$E$45,5,TRUE),0))))</f>
        <v>0</v>
      </c>
      <c r="G50" s="48">
        <f t="shared" ca="1" si="1"/>
        <v>0</v>
      </c>
      <c r="H50" s="48">
        <f ca="1">IF(E50=0,0,IF(RAND()&lt;'Demand Component Probability'!$B$4,1,0))</f>
        <v>0</v>
      </c>
      <c r="I50" s="48">
        <f ca="1">IF(E50=0,0,IF(RAND()&lt;'Demand Component Probability'!$B$5,1,0))</f>
        <v>0</v>
      </c>
      <c r="J50" s="48">
        <f ca="1">IF(E50=0,0,IF(RAND()&lt;'Demand Component Probability'!$B$6,1,0))</f>
        <v>0</v>
      </c>
      <c r="K50" s="48">
        <f>'Salary and Rating'!K51</f>
        <v>0</v>
      </c>
      <c r="L50" s="48">
        <f>IFERROR(IF(VLOOKUP(K50,Inputs!$A$20:$G$29,3,FALSE)="Stipend Award",VLOOKUP(K50,Inputs!$A$7:$G$16,3,FALSE),0),0)</f>
        <v>0</v>
      </c>
      <c r="M50" s="48">
        <f>IFERROR(IF(VLOOKUP(K50,Inputs!$A$20:$G$29,4,FALSE)="Stipend Award",VLOOKUP(K50,Inputs!$A$7:$G$16,4,FALSE),0),0)</f>
        <v>0</v>
      </c>
      <c r="N50" s="48">
        <f ca="1">IFERROR(IF(H50=1,IF(VLOOKUP(K50,Inputs!$A$20:$G$29,5,FALSE)="Stipend Award",VLOOKUP(K50,Inputs!$A$7:$G$16,5,FALSE),0),0),0)</f>
        <v>0</v>
      </c>
      <c r="O50" s="48">
        <f ca="1">IFERROR(IF(I50=1,IF(VLOOKUP(K50,Inputs!$A$20:$G$29,6,FALSE)="Stipend Award",VLOOKUP(K50,Inputs!$A$7:$G$16,6,FALSE),0),0),0)</f>
        <v>0</v>
      </c>
      <c r="P50" s="48">
        <f ca="1">IFERROR(IF(J50=1,IF(VLOOKUP(K50,Inputs!$A$20:$G$29,7,FALSE)="Stipend Award",VLOOKUP(K50,Inputs!$A$7:$G$16,7,FALSE),0),0),0)</f>
        <v>0</v>
      </c>
      <c r="Q50" s="48">
        <f>IFERROR(IF(VLOOKUP(K50,Inputs!$A$20:$G$29,3,FALSE)="Base Increase",VLOOKUP(K50,Inputs!$A$7:$G$16,3,FALSE),0),0)</f>
        <v>0</v>
      </c>
      <c r="R50" s="48">
        <f>IFERROR(IF(VLOOKUP(K50,Inputs!$A$20:$G$29,4,FALSE)="Base Increase",VLOOKUP(K50,Inputs!$A$7:$G$16,4,FALSE),0),0)</f>
        <v>0</v>
      </c>
      <c r="S50" s="48">
        <f ca="1">IFERROR(IF(H50=1,IF(VLOOKUP(K50,Inputs!$A$20:$G$29,5,FALSE)="Base Increase",VLOOKUP(K50,Inputs!$A$7:$G$16,5,FALSE),0),0),0)</f>
        <v>0</v>
      </c>
      <c r="T50" s="48">
        <f ca="1">IFERROR(IF(I50=1,IF(VLOOKUP(K50,Inputs!$A$20:$G$29,6,FALSE)="Base Increase",VLOOKUP(K50,Inputs!$A$7:$G$16,6,FALSE),0),0),0)</f>
        <v>0</v>
      </c>
      <c r="U50" s="48">
        <f ca="1">IFERROR(IF(J50=1,IF(VLOOKUP(K50,Inputs!$A$20:$G$29,7,FALSE)="Base Increase",VLOOKUP(K50,Inputs!$A$7:$G$16,7,FALSE),0),0),0)</f>
        <v>0</v>
      </c>
      <c r="V50" s="48">
        <f t="shared" ca="1" si="2"/>
        <v>0</v>
      </c>
      <c r="W50" s="48">
        <f t="shared" ca="1" si="3"/>
        <v>0</v>
      </c>
      <c r="X50" s="48">
        <f t="shared" ca="1" si="4"/>
        <v>0</v>
      </c>
      <c r="Y50" s="48">
        <f t="shared" ca="1" si="5"/>
        <v>0</v>
      </c>
      <c r="Z50" s="48">
        <f ca="1">IF(AND(K50&lt;=4,X50&gt;Inputs!$B$32),MAX(C50,Inputs!$B$32),X50)</f>
        <v>0</v>
      </c>
      <c r="AA50" s="48">
        <f ca="1">IF(AND(K50&lt;=4,Y50&gt;Inputs!$B$32),MAX(C50,Inputs!$B$32),Y50)</f>
        <v>0</v>
      </c>
      <c r="AB50" s="48">
        <f ca="1">IF(AND(K50&lt;=7,Z50&gt;Inputs!$B$33),MAX(C50,Inputs!$B$33),Z50)</f>
        <v>0</v>
      </c>
      <c r="AC50" s="48">
        <f ca="1">IF(Y50&gt;Inputs!$B$34,Inputs!$B$34,AA50)</f>
        <v>0</v>
      </c>
      <c r="AD50" s="48">
        <f ca="1">IF(AB50&gt;Inputs!$B$34,Inputs!$B$34,AB50)</f>
        <v>0</v>
      </c>
      <c r="AE50" s="48">
        <f ca="1">IF(AC50&gt;Inputs!$B$34,Inputs!$B$34,AC50)</f>
        <v>0</v>
      </c>
      <c r="AF50" s="49">
        <f ca="1">IF(AND(E50=1,G50=0),Inputs!$B$3,AD50)</f>
        <v>0</v>
      </c>
      <c r="AG50" s="49">
        <f ca="1">IF(AND(E50=1,G50=0),Inputs!$B$3,AE50)</f>
        <v>0</v>
      </c>
    </row>
    <row r="51" spans="1:33" x14ac:dyDescent="0.25">
      <c r="A51" s="6">
        <f>'Salary and Rating'!A52</f>
        <v>0</v>
      </c>
      <c r="B51" s="6">
        <f>'Salary and Rating'!B52</f>
        <v>0</v>
      </c>
      <c r="C51" s="14">
        <f>'Salary and Rating'!C52</f>
        <v>0</v>
      </c>
      <c r="D51" s="44">
        <f>'Salary and Rating'!D52</f>
        <v>0</v>
      </c>
      <c r="E51" s="48">
        <f t="shared" si="0"/>
        <v>0</v>
      </c>
      <c r="F51" s="42">
        <f>IF('Salary and Rating'!E52=1,VLOOKUP(D51,'Attrition Probabilities'!$A$5:$E$45,2,TRUE),IF('Salary and Rating'!E52=2,VLOOKUP(D51,'Attrition Probabilities'!$A$5:$E$45,3,TRUE),IF('Salary and Rating'!E52=3,VLOOKUP(D51,'Attrition Probabilities'!$A$5:$E$45,4,TRUE),IF('Salary and Rating'!E52=4,VLOOKUP(D51,'Attrition Probabilities'!$A$5:$E$45,5,TRUE),0))))</f>
        <v>0</v>
      </c>
      <c r="G51" s="48">
        <f t="shared" ca="1" si="1"/>
        <v>0</v>
      </c>
      <c r="H51" s="48">
        <f ca="1">IF(E51=0,0,IF(RAND()&lt;'Demand Component Probability'!$B$4,1,0))</f>
        <v>0</v>
      </c>
      <c r="I51" s="48">
        <f ca="1">IF(E51=0,0,IF(RAND()&lt;'Demand Component Probability'!$B$5,1,0))</f>
        <v>0</v>
      </c>
      <c r="J51" s="48">
        <f ca="1">IF(E51=0,0,IF(RAND()&lt;'Demand Component Probability'!$B$6,1,0))</f>
        <v>0</v>
      </c>
      <c r="K51" s="48">
        <f>'Salary and Rating'!K52</f>
        <v>0</v>
      </c>
      <c r="L51" s="48">
        <f>IFERROR(IF(VLOOKUP(K51,Inputs!$A$20:$G$29,3,FALSE)="Stipend Award",VLOOKUP(K51,Inputs!$A$7:$G$16,3,FALSE),0),0)</f>
        <v>0</v>
      </c>
      <c r="M51" s="48">
        <f>IFERROR(IF(VLOOKUP(K51,Inputs!$A$20:$G$29,4,FALSE)="Stipend Award",VLOOKUP(K51,Inputs!$A$7:$G$16,4,FALSE),0),0)</f>
        <v>0</v>
      </c>
      <c r="N51" s="48">
        <f ca="1">IFERROR(IF(H51=1,IF(VLOOKUP(K51,Inputs!$A$20:$G$29,5,FALSE)="Stipend Award",VLOOKUP(K51,Inputs!$A$7:$G$16,5,FALSE),0),0),0)</f>
        <v>0</v>
      </c>
      <c r="O51" s="48">
        <f ca="1">IFERROR(IF(I51=1,IF(VLOOKUP(K51,Inputs!$A$20:$G$29,6,FALSE)="Stipend Award",VLOOKUP(K51,Inputs!$A$7:$G$16,6,FALSE),0),0),0)</f>
        <v>0</v>
      </c>
      <c r="P51" s="48">
        <f ca="1">IFERROR(IF(J51=1,IF(VLOOKUP(K51,Inputs!$A$20:$G$29,7,FALSE)="Stipend Award",VLOOKUP(K51,Inputs!$A$7:$G$16,7,FALSE),0),0),0)</f>
        <v>0</v>
      </c>
      <c r="Q51" s="48">
        <f>IFERROR(IF(VLOOKUP(K51,Inputs!$A$20:$G$29,3,FALSE)="Base Increase",VLOOKUP(K51,Inputs!$A$7:$G$16,3,FALSE),0),0)</f>
        <v>0</v>
      </c>
      <c r="R51" s="48">
        <f>IFERROR(IF(VLOOKUP(K51,Inputs!$A$20:$G$29,4,FALSE)="Base Increase",VLOOKUP(K51,Inputs!$A$7:$G$16,4,FALSE),0),0)</f>
        <v>0</v>
      </c>
      <c r="S51" s="48">
        <f ca="1">IFERROR(IF(H51=1,IF(VLOOKUP(K51,Inputs!$A$20:$G$29,5,FALSE)="Base Increase",VLOOKUP(K51,Inputs!$A$7:$G$16,5,FALSE),0),0),0)</f>
        <v>0</v>
      </c>
      <c r="T51" s="48">
        <f ca="1">IFERROR(IF(I51=1,IF(VLOOKUP(K51,Inputs!$A$20:$G$29,6,FALSE)="Base Increase",VLOOKUP(K51,Inputs!$A$7:$G$16,6,FALSE),0),0),0)</f>
        <v>0</v>
      </c>
      <c r="U51" s="48">
        <f ca="1">IFERROR(IF(J51=1,IF(VLOOKUP(K51,Inputs!$A$20:$G$29,7,FALSE)="Base Increase",VLOOKUP(K51,Inputs!$A$7:$G$16,7,FALSE),0),0),0)</f>
        <v>0</v>
      </c>
      <c r="V51" s="48">
        <f t="shared" ca="1" si="2"/>
        <v>0</v>
      </c>
      <c r="W51" s="48">
        <f t="shared" ca="1" si="3"/>
        <v>0</v>
      </c>
      <c r="X51" s="48">
        <f t="shared" ca="1" si="4"/>
        <v>0</v>
      </c>
      <c r="Y51" s="48">
        <f t="shared" ca="1" si="5"/>
        <v>0</v>
      </c>
      <c r="Z51" s="48">
        <f ca="1">IF(AND(K51&lt;=4,X51&gt;Inputs!$B$32),MAX(C51,Inputs!$B$32),X51)</f>
        <v>0</v>
      </c>
      <c r="AA51" s="48">
        <f ca="1">IF(AND(K51&lt;=4,Y51&gt;Inputs!$B$32),MAX(C51,Inputs!$B$32),Y51)</f>
        <v>0</v>
      </c>
      <c r="AB51" s="48">
        <f ca="1">IF(AND(K51&lt;=7,Z51&gt;Inputs!$B$33),MAX(C51,Inputs!$B$33),Z51)</f>
        <v>0</v>
      </c>
      <c r="AC51" s="48">
        <f ca="1">IF(Y51&gt;Inputs!$B$34,Inputs!$B$34,AA51)</f>
        <v>0</v>
      </c>
      <c r="AD51" s="48">
        <f ca="1">IF(AB51&gt;Inputs!$B$34,Inputs!$B$34,AB51)</f>
        <v>0</v>
      </c>
      <c r="AE51" s="48">
        <f ca="1">IF(AC51&gt;Inputs!$B$34,Inputs!$B$34,AC51)</f>
        <v>0</v>
      </c>
      <c r="AF51" s="49">
        <f ca="1">IF(AND(E51=1,G51=0),Inputs!$B$3,AD51)</f>
        <v>0</v>
      </c>
      <c r="AG51" s="49">
        <f ca="1">IF(AND(E51=1,G51=0),Inputs!$B$3,AE51)</f>
        <v>0</v>
      </c>
    </row>
    <row r="52" spans="1:33" x14ac:dyDescent="0.25">
      <c r="A52" s="6">
        <f>'Salary and Rating'!A53</f>
        <v>0</v>
      </c>
      <c r="B52" s="6">
        <f>'Salary and Rating'!B53</f>
        <v>0</v>
      </c>
      <c r="C52" s="14">
        <f>'Salary and Rating'!C53</f>
        <v>0</v>
      </c>
      <c r="D52" s="44">
        <f>'Salary and Rating'!D53</f>
        <v>0</v>
      </c>
      <c r="E52" s="48">
        <f t="shared" si="0"/>
        <v>0</v>
      </c>
      <c r="F52" s="42">
        <f>IF('Salary and Rating'!E53=1,VLOOKUP(D52,'Attrition Probabilities'!$A$5:$E$45,2,TRUE),IF('Salary and Rating'!E53=2,VLOOKUP(D52,'Attrition Probabilities'!$A$5:$E$45,3,TRUE),IF('Salary and Rating'!E53=3,VLOOKUP(D52,'Attrition Probabilities'!$A$5:$E$45,4,TRUE),IF('Salary and Rating'!E53=4,VLOOKUP(D52,'Attrition Probabilities'!$A$5:$E$45,5,TRUE),0))))</f>
        <v>0</v>
      </c>
      <c r="G52" s="48">
        <f t="shared" ca="1" si="1"/>
        <v>0</v>
      </c>
      <c r="H52" s="48">
        <f ca="1">IF(E52=0,0,IF(RAND()&lt;'Demand Component Probability'!$B$4,1,0))</f>
        <v>0</v>
      </c>
      <c r="I52" s="48">
        <f ca="1">IF(E52=0,0,IF(RAND()&lt;'Demand Component Probability'!$B$5,1,0))</f>
        <v>0</v>
      </c>
      <c r="J52" s="48">
        <f ca="1">IF(E52=0,0,IF(RAND()&lt;'Demand Component Probability'!$B$6,1,0))</f>
        <v>0</v>
      </c>
      <c r="K52" s="48">
        <f>'Salary and Rating'!K53</f>
        <v>0</v>
      </c>
      <c r="L52" s="48">
        <f>IFERROR(IF(VLOOKUP(K52,Inputs!$A$20:$G$29,3,FALSE)="Stipend Award",VLOOKUP(K52,Inputs!$A$7:$G$16,3,FALSE),0),0)</f>
        <v>0</v>
      </c>
      <c r="M52" s="48">
        <f>IFERROR(IF(VLOOKUP(K52,Inputs!$A$20:$G$29,4,FALSE)="Stipend Award",VLOOKUP(K52,Inputs!$A$7:$G$16,4,FALSE),0),0)</f>
        <v>0</v>
      </c>
      <c r="N52" s="48">
        <f ca="1">IFERROR(IF(H52=1,IF(VLOOKUP(K52,Inputs!$A$20:$G$29,5,FALSE)="Stipend Award",VLOOKUP(K52,Inputs!$A$7:$G$16,5,FALSE),0),0),0)</f>
        <v>0</v>
      </c>
      <c r="O52" s="48">
        <f ca="1">IFERROR(IF(I52=1,IF(VLOOKUP(K52,Inputs!$A$20:$G$29,6,FALSE)="Stipend Award",VLOOKUP(K52,Inputs!$A$7:$G$16,6,FALSE),0),0),0)</f>
        <v>0</v>
      </c>
      <c r="P52" s="48">
        <f ca="1">IFERROR(IF(J52=1,IF(VLOOKUP(K52,Inputs!$A$20:$G$29,7,FALSE)="Stipend Award",VLOOKUP(K52,Inputs!$A$7:$G$16,7,FALSE),0),0),0)</f>
        <v>0</v>
      </c>
      <c r="Q52" s="48">
        <f>IFERROR(IF(VLOOKUP(K52,Inputs!$A$20:$G$29,3,FALSE)="Base Increase",VLOOKUP(K52,Inputs!$A$7:$G$16,3,FALSE),0),0)</f>
        <v>0</v>
      </c>
      <c r="R52" s="48">
        <f>IFERROR(IF(VLOOKUP(K52,Inputs!$A$20:$G$29,4,FALSE)="Base Increase",VLOOKUP(K52,Inputs!$A$7:$G$16,4,FALSE),0),0)</f>
        <v>0</v>
      </c>
      <c r="S52" s="48">
        <f ca="1">IFERROR(IF(H52=1,IF(VLOOKUP(K52,Inputs!$A$20:$G$29,5,FALSE)="Base Increase",VLOOKUP(K52,Inputs!$A$7:$G$16,5,FALSE),0),0),0)</f>
        <v>0</v>
      </c>
      <c r="T52" s="48">
        <f ca="1">IFERROR(IF(I52=1,IF(VLOOKUP(K52,Inputs!$A$20:$G$29,6,FALSE)="Base Increase",VLOOKUP(K52,Inputs!$A$7:$G$16,6,FALSE),0),0),0)</f>
        <v>0</v>
      </c>
      <c r="U52" s="48">
        <f ca="1">IFERROR(IF(J52=1,IF(VLOOKUP(K52,Inputs!$A$20:$G$29,7,FALSE)="Base Increase",VLOOKUP(K52,Inputs!$A$7:$G$16,7,FALSE),0),0),0)</f>
        <v>0</v>
      </c>
      <c r="V52" s="48">
        <f t="shared" ca="1" si="2"/>
        <v>0</v>
      </c>
      <c r="W52" s="48">
        <f t="shared" ca="1" si="3"/>
        <v>0</v>
      </c>
      <c r="X52" s="48">
        <f t="shared" ca="1" si="4"/>
        <v>0</v>
      </c>
      <c r="Y52" s="48">
        <f t="shared" ca="1" si="5"/>
        <v>0</v>
      </c>
      <c r="Z52" s="48">
        <f ca="1">IF(AND(K52&lt;=4,X52&gt;Inputs!$B$32),MAX(C52,Inputs!$B$32),X52)</f>
        <v>0</v>
      </c>
      <c r="AA52" s="48">
        <f ca="1">IF(AND(K52&lt;=4,Y52&gt;Inputs!$B$32),MAX(C52,Inputs!$B$32),Y52)</f>
        <v>0</v>
      </c>
      <c r="AB52" s="48">
        <f ca="1">IF(AND(K52&lt;=7,Z52&gt;Inputs!$B$33),MAX(C52,Inputs!$B$33),Z52)</f>
        <v>0</v>
      </c>
      <c r="AC52" s="48">
        <f ca="1">IF(Y52&gt;Inputs!$B$34,Inputs!$B$34,AA52)</f>
        <v>0</v>
      </c>
      <c r="AD52" s="48">
        <f ca="1">IF(AB52&gt;Inputs!$B$34,Inputs!$B$34,AB52)</f>
        <v>0</v>
      </c>
      <c r="AE52" s="48">
        <f ca="1">IF(AC52&gt;Inputs!$B$34,Inputs!$B$34,AC52)</f>
        <v>0</v>
      </c>
      <c r="AF52" s="49">
        <f ca="1">IF(AND(E52=1,G52=0),Inputs!$B$3,AD52)</f>
        <v>0</v>
      </c>
      <c r="AG52" s="49">
        <f ca="1">IF(AND(E52=1,G52=0),Inputs!$B$3,AE52)</f>
        <v>0</v>
      </c>
    </row>
    <row r="53" spans="1:33" x14ac:dyDescent="0.25">
      <c r="A53" s="6">
        <f>'Salary and Rating'!A54</f>
        <v>0</v>
      </c>
      <c r="B53" s="6">
        <f>'Salary and Rating'!B54</f>
        <v>0</v>
      </c>
      <c r="C53" s="14">
        <f>'Salary and Rating'!C54</f>
        <v>0</v>
      </c>
      <c r="D53" s="44">
        <f>'Salary and Rating'!D54</f>
        <v>0</v>
      </c>
      <c r="E53" s="48">
        <f t="shared" si="0"/>
        <v>0</v>
      </c>
      <c r="F53" s="42">
        <f>IF('Salary and Rating'!E54=1,VLOOKUP(D53,'Attrition Probabilities'!$A$5:$E$45,2,TRUE),IF('Salary and Rating'!E54=2,VLOOKUP(D53,'Attrition Probabilities'!$A$5:$E$45,3,TRUE),IF('Salary and Rating'!E54=3,VLOOKUP(D53,'Attrition Probabilities'!$A$5:$E$45,4,TRUE),IF('Salary and Rating'!E54=4,VLOOKUP(D53,'Attrition Probabilities'!$A$5:$E$45,5,TRUE),0))))</f>
        <v>0</v>
      </c>
      <c r="G53" s="48">
        <f t="shared" ca="1" si="1"/>
        <v>0</v>
      </c>
      <c r="H53" s="48">
        <f ca="1">IF(E53=0,0,IF(RAND()&lt;'Demand Component Probability'!$B$4,1,0))</f>
        <v>0</v>
      </c>
      <c r="I53" s="48">
        <f ca="1">IF(E53=0,0,IF(RAND()&lt;'Demand Component Probability'!$B$5,1,0))</f>
        <v>0</v>
      </c>
      <c r="J53" s="48">
        <f ca="1">IF(E53=0,0,IF(RAND()&lt;'Demand Component Probability'!$B$6,1,0))</f>
        <v>0</v>
      </c>
      <c r="K53" s="48">
        <f>'Salary and Rating'!K54</f>
        <v>0</v>
      </c>
      <c r="L53" s="48">
        <f>IFERROR(IF(VLOOKUP(K53,Inputs!$A$20:$G$29,3,FALSE)="Stipend Award",VLOOKUP(K53,Inputs!$A$7:$G$16,3,FALSE),0),0)</f>
        <v>0</v>
      </c>
      <c r="M53" s="48">
        <f>IFERROR(IF(VLOOKUP(K53,Inputs!$A$20:$G$29,4,FALSE)="Stipend Award",VLOOKUP(K53,Inputs!$A$7:$G$16,4,FALSE),0),0)</f>
        <v>0</v>
      </c>
      <c r="N53" s="48">
        <f ca="1">IFERROR(IF(H53=1,IF(VLOOKUP(K53,Inputs!$A$20:$G$29,5,FALSE)="Stipend Award",VLOOKUP(K53,Inputs!$A$7:$G$16,5,FALSE),0),0),0)</f>
        <v>0</v>
      </c>
      <c r="O53" s="48">
        <f ca="1">IFERROR(IF(I53=1,IF(VLOOKUP(K53,Inputs!$A$20:$G$29,6,FALSE)="Stipend Award",VLOOKUP(K53,Inputs!$A$7:$G$16,6,FALSE),0),0),0)</f>
        <v>0</v>
      </c>
      <c r="P53" s="48">
        <f ca="1">IFERROR(IF(J53=1,IF(VLOOKUP(K53,Inputs!$A$20:$G$29,7,FALSE)="Stipend Award",VLOOKUP(K53,Inputs!$A$7:$G$16,7,FALSE),0),0),0)</f>
        <v>0</v>
      </c>
      <c r="Q53" s="48">
        <f>IFERROR(IF(VLOOKUP(K53,Inputs!$A$20:$G$29,3,FALSE)="Base Increase",VLOOKUP(K53,Inputs!$A$7:$G$16,3,FALSE),0),0)</f>
        <v>0</v>
      </c>
      <c r="R53" s="48">
        <f>IFERROR(IF(VLOOKUP(K53,Inputs!$A$20:$G$29,4,FALSE)="Base Increase",VLOOKUP(K53,Inputs!$A$7:$G$16,4,FALSE),0),0)</f>
        <v>0</v>
      </c>
      <c r="S53" s="48">
        <f ca="1">IFERROR(IF(H53=1,IF(VLOOKUP(K53,Inputs!$A$20:$G$29,5,FALSE)="Base Increase",VLOOKUP(K53,Inputs!$A$7:$G$16,5,FALSE),0),0),0)</f>
        <v>0</v>
      </c>
      <c r="T53" s="48">
        <f ca="1">IFERROR(IF(I53=1,IF(VLOOKUP(K53,Inputs!$A$20:$G$29,6,FALSE)="Base Increase",VLOOKUP(K53,Inputs!$A$7:$G$16,6,FALSE),0),0),0)</f>
        <v>0</v>
      </c>
      <c r="U53" s="48">
        <f ca="1">IFERROR(IF(J53=1,IF(VLOOKUP(K53,Inputs!$A$20:$G$29,7,FALSE)="Base Increase",VLOOKUP(K53,Inputs!$A$7:$G$16,7,FALSE),0),0),0)</f>
        <v>0</v>
      </c>
      <c r="V53" s="48">
        <f t="shared" ca="1" si="2"/>
        <v>0</v>
      </c>
      <c r="W53" s="48">
        <f t="shared" ca="1" si="3"/>
        <v>0</v>
      </c>
      <c r="X53" s="48">
        <f t="shared" ca="1" si="4"/>
        <v>0</v>
      </c>
      <c r="Y53" s="48">
        <f t="shared" ca="1" si="5"/>
        <v>0</v>
      </c>
      <c r="Z53" s="48">
        <f ca="1">IF(AND(K53&lt;=4,X53&gt;Inputs!$B$32),MAX(C53,Inputs!$B$32),X53)</f>
        <v>0</v>
      </c>
      <c r="AA53" s="48">
        <f ca="1">IF(AND(K53&lt;=4,Y53&gt;Inputs!$B$32),MAX(C53,Inputs!$B$32),Y53)</f>
        <v>0</v>
      </c>
      <c r="AB53" s="48">
        <f ca="1">IF(AND(K53&lt;=7,Z53&gt;Inputs!$B$33),MAX(C53,Inputs!$B$33),Z53)</f>
        <v>0</v>
      </c>
      <c r="AC53" s="48">
        <f ca="1">IF(Y53&gt;Inputs!$B$34,Inputs!$B$34,AA53)</f>
        <v>0</v>
      </c>
      <c r="AD53" s="48">
        <f ca="1">IF(AB53&gt;Inputs!$B$34,Inputs!$B$34,AB53)</f>
        <v>0</v>
      </c>
      <c r="AE53" s="48">
        <f ca="1">IF(AC53&gt;Inputs!$B$34,Inputs!$B$34,AC53)</f>
        <v>0</v>
      </c>
      <c r="AF53" s="49">
        <f ca="1">IF(AND(E53=1,G53=0),Inputs!$B$3,AD53)</f>
        <v>0</v>
      </c>
      <c r="AG53" s="49">
        <f ca="1">IF(AND(E53=1,G53=0),Inputs!$B$3,AE53)</f>
        <v>0</v>
      </c>
    </row>
    <row r="54" spans="1:33" x14ac:dyDescent="0.25">
      <c r="A54" s="6">
        <f>'Salary and Rating'!A55</f>
        <v>0</v>
      </c>
      <c r="B54" s="6">
        <f>'Salary and Rating'!B55</f>
        <v>0</v>
      </c>
      <c r="C54" s="14">
        <f>'Salary and Rating'!C55</f>
        <v>0</v>
      </c>
      <c r="D54" s="44">
        <f>'Salary and Rating'!D55</f>
        <v>0</v>
      </c>
      <c r="E54" s="48">
        <f t="shared" si="0"/>
        <v>0</v>
      </c>
      <c r="F54" s="42">
        <f>IF('Salary and Rating'!E55=1,VLOOKUP(D54,'Attrition Probabilities'!$A$5:$E$45,2,TRUE),IF('Salary and Rating'!E55=2,VLOOKUP(D54,'Attrition Probabilities'!$A$5:$E$45,3,TRUE),IF('Salary and Rating'!E55=3,VLOOKUP(D54,'Attrition Probabilities'!$A$5:$E$45,4,TRUE),IF('Salary and Rating'!E55=4,VLOOKUP(D54,'Attrition Probabilities'!$A$5:$E$45,5,TRUE),0))))</f>
        <v>0</v>
      </c>
      <c r="G54" s="48">
        <f t="shared" ca="1" si="1"/>
        <v>0</v>
      </c>
      <c r="H54" s="48">
        <f ca="1">IF(E54=0,0,IF(RAND()&lt;'Demand Component Probability'!$B$4,1,0))</f>
        <v>0</v>
      </c>
      <c r="I54" s="48">
        <f ca="1">IF(E54=0,0,IF(RAND()&lt;'Demand Component Probability'!$B$5,1,0))</f>
        <v>0</v>
      </c>
      <c r="J54" s="48">
        <f ca="1">IF(E54=0,0,IF(RAND()&lt;'Demand Component Probability'!$B$6,1,0))</f>
        <v>0</v>
      </c>
      <c r="K54" s="48">
        <f>'Salary and Rating'!K55</f>
        <v>0</v>
      </c>
      <c r="L54" s="48">
        <f>IFERROR(IF(VLOOKUP(K54,Inputs!$A$20:$G$29,3,FALSE)="Stipend Award",VLOOKUP(K54,Inputs!$A$7:$G$16,3,FALSE),0),0)</f>
        <v>0</v>
      </c>
      <c r="M54" s="48">
        <f>IFERROR(IF(VLOOKUP(K54,Inputs!$A$20:$G$29,4,FALSE)="Stipend Award",VLOOKUP(K54,Inputs!$A$7:$G$16,4,FALSE),0),0)</f>
        <v>0</v>
      </c>
      <c r="N54" s="48">
        <f ca="1">IFERROR(IF(H54=1,IF(VLOOKUP(K54,Inputs!$A$20:$G$29,5,FALSE)="Stipend Award",VLOOKUP(K54,Inputs!$A$7:$G$16,5,FALSE),0),0),0)</f>
        <v>0</v>
      </c>
      <c r="O54" s="48">
        <f ca="1">IFERROR(IF(I54=1,IF(VLOOKUP(K54,Inputs!$A$20:$G$29,6,FALSE)="Stipend Award",VLOOKUP(K54,Inputs!$A$7:$G$16,6,FALSE),0),0),0)</f>
        <v>0</v>
      </c>
      <c r="P54" s="48">
        <f ca="1">IFERROR(IF(J54=1,IF(VLOOKUP(K54,Inputs!$A$20:$G$29,7,FALSE)="Stipend Award",VLOOKUP(K54,Inputs!$A$7:$G$16,7,FALSE),0),0),0)</f>
        <v>0</v>
      </c>
      <c r="Q54" s="48">
        <f>IFERROR(IF(VLOOKUP(K54,Inputs!$A$20:$G$29,3,FALSE)="Base Increase",VLOOKUP(K54,Inputs!$A$7:$G$16,3,FALSE),0),0)</f>
        <v>0</v>
      </c>
      <c r="R54" s="48">
        <f>IFERROR(IF(VLOOKUP(K54,Inputs!$A$20:$G$29,4,FALSE)="Base Increase",VLOOKUP(K54,Inputs!$A$7:$G$16,4,FALSE),0),0)</f>
        <v>0</v>
      </c>
      <c r="S54" s="48">
        <f ca="1">IFERROR(IF(H54=1,IF(VLOOKUP(K54,Inputs!$A$20:$G$29,5,FALSE)="Base Increase",VLOOKUP(K54,Inputs!$A$7:$G$16,5,FALSE),0),0),0)</f>
        <v>0</v>
      </c>
      <c r="T54" s="48">
        <f ca="1">IFERROR(IF(I54=1,IF(VLOOKUP(K54,Inputs!$A$20:$G$29,6,FALSE)="Base Increase",VLOOKUP(K54,Inputs!$A$7:$G$16,6,FALSE),0),0),0)</f>
        <v>0</v>
      </c>
      <c r="U54" s="48">
        <f ca="1">IFERROR(IF(J54=1,IF(VLOOKUP(K54,Inputs!$A$20:$G$29,7,FALSE)="Base Increase",VLOOKUP(K54,Inputs!$A$7:$G$16,7,FALSE),0),0),0)</f>
        <v>0</v>
      </c>
      <c r="V54" s="48">
        <f t="shared" ca="1" si="2"/>
        <v>0</v>
      </c>
      <c r="W54" s="48">
        <f t="shared" ca="1" si="3"/>
        <v>0</v>
      </c>
      <c r="X54" s="48">
        <f t="shared" ca="1" si="4"/>
        <v>0</v>
      </c>
      <c r="Y54" s="48">
        <f t="shared" ca="1" si="5"/>
        <v>0</v>
      </c>
      <c r="Z54" s="48">
        <f ca="1">IF(AND(K54&lt;=4,X54&gt;Inputs!$B$32),MAX(C54,Inputs!$B$32),X54)</f>
        <v>0</v>
      </c>
      <c r="AA54" s="48">
        <f ca="1">IF(AND(K54&lt;=4,Y54&gt;Inputs!$B$32),MAX(C54,Inputs!$B$32),Y54)</f>
        <v>0</v>
      </c>
      <c r="AB54" s="48">
        <f ca="1">IF(AND(K54&lt;=7,Z54&gt;Inputs!$B$33),MAX(C54,Inputs!$B$33),Z54)</f>
        <v>0</v>
      </c>
      <c r="AC54" s="48">
        <f ca="1">IF(Y54&gt;Inputs!$B$34,Inputs!$B$34,AA54)</f>
        <v>0</v>
      </c>
      <c r="AD54" s="48">
        <f ca="1">IF(AB54&gt;Inputs!$B$34,Inputs!$B$34,AB54)</f>
        <v>0</v>
      </c>
      <c r="AE54" s="48">
        <f ca="1">IF(AC54&gt;Inputs!$B$34,Inputs!$B$34,AC54)</f>
        <v>0</v>
      </c>
      <c r="AF54" s="49">
        <f ca="1">IF(AND(E54=1,G54=0),Inputs!$B$3,AD54)</f>
        <v>0</v>
      </c>
      <c r="AG54" s="49">
        <f ca="1">IF(AND(E54=1,G54=0),Inputs!$B$3,AE54)</f>
        <v>0</v>
      </c>
    </row>
    <row r="55" spans="1:33" x14ac:dyDescent="0.25">
      <c r="A55" s="6">
        <f>'Salary and Rating'!A56</f>
        <v>0</v>
      </c>
      <c r="B55" s="6">
        <f>'Salary and Rating'!B56</f>
        <v>0</v>
      </c>
      <c r="C55" s="14">
        <f>'Salary and Rating'!C56</f>
        <v>0</v>
      </c>
      <c r="D55" s="44">
        <f>'Salary and Rating'!D56</f>
        <v>0</v>
      </c>
      <c r="E55" s="48">
        <f t="shared" si="0"/>
        <v>0</v>
      </c>
      <c r="F55" s="42">
        <f>IF('Salary and Rating'!E56=1,VLOOKUP(D55,'Attrition Probabilities'!$A$5:$E$45,2,TRUE),IF('Salary and Rating'!E56=2,VLOOKUP(D55,'Attrition Probabilities'!$A$5:$E$45,3,TRUE),IF('Salary and Rating'!E56=3,VLOOKUP(D55,'Attrition Probabilities'!$A$5:$E$45,4,TRUE),IF('Salary and Rating'!E56=4,VLOOKUP(D55,'Attrition Probabilities'!$A$5:$E$45,5,TRUE),0))))</f>
        <v>0</v>
      </c>
      <c r="G55" s="48">
        <f t="shared" ca="1" si="1"/>
        <v>0</v>
      </c>
      <c r="H55" s="48">
        <f ca="1">IF(E55=0,0,IF(RAND()&lt;'Demand Component Probability'!$B$4,1,0))</f>
        <v>0</v>
      </c>
      <c r="I55" s="48">
        <f ca="1">IF(E55=0,0,IF(RAND()&lt;'Demand Component Probability'!$B$5,1,0))</f>
        <v>0</v>
      </c>
      <c r="J55" s="48">
        <f ca="1">IF(E55=0,0,IF(RAND()&lt;'Demand Component Probability'!$B$6,1,0))</f>
        <v>0</v>
      </c>
      <c r="K55" s="48">
        <f>'Salary and Rating'!K56</f>
        <v>0</v>
      </c>
      <c r="L55" s="48">
        <f>IFERROR(IF(VLOOKUP(K55,Inputs!$A$20:$G$29,3,FALSE)="Stipend Award",VLOOKUP(K55,Inputs!$A$7:$G$16,3,FALSE),0),0)</f>
        <v>0</v>
      </c>
      <c r="M55" s="48">
        <f>IFERROR(IF(VLOOKUP(K55,Inputs!$A$20:$G$29,4,FALSE)="Stipend Award",VLOOKUP(K55,Inputs!$A$7:$G$16,4,FALSE),0),0)</f>
        <v>0</v>
      </c>
      <c r="N55" s="48">
        <f ca="1">IFERROR(IF(H55=1,IF(VLOOKUP(K55,Inputs!$A$20:$G$29,5,FALSE)="Stipend Award",VLOOKUP(K55,Inputs!$A$7:$G$16,5,FALSE),0),0),0)</f>
        <v>0</v>
      </c>
      <c r="O55" s="48">
        <f ca="1">IFERROR(IF(I55=1,IF(VLOOKUP(K55,Inputs!$A$20:$G$29,6,FALSE)="Stipend Award",VLOOKUP(K55,Inputs!$A$7:$G$16,6,FALSE),0),0),0)</f>
        <v>0</v>
      </c>
      <c r="P55" s="48">
        <f ca="1">IFERROR(IF(J55=1,IF(VLOOKUP(K55,Inputs!$A$20:$G$29,7,FALSE)="Stipend Award",VLOOKUP(K55,Inputs!$A$7:$G$16,7,FALSE),0),0),0)</f>
        <v>0</v>
      </c>
      <c r="Q55" s="48">
        <f>IFERROR(IF(VLOOKUP(K55,Inputs!$A$20:$G$29,3,FALSE)="Base Increase",VLOOKUP(K55,Inputs!$A$7:$G$16,3,FALSE),0),0)</f>
        <v>0</v>
      </c>
      <c r="R55" s="48">
        <f>IFERROR(IF(VLOOKUP(K55,Inputs!$A$20:$G$29,4,FALSE)="Base Increase",VLOOKUP(K55,Inputs!$A$7:$G$16,4,FALSE),0),0)</f>
        <v>0</v>
      </c>
      <c r="S55" s="48">
        <f ca="1">IFERROR(IF(H55=1,IF(VLOOKUP(K55,Inputs!$A$20:$G$29,5,FALSE)="Base Increase",VLOOKUP(K55,Inputs!$A$7:$G$16,5,FALSE),0),0),0)</f>
        <v>0</v>
      </c>
      <c r="T55" s="48">
        <f ca="1">IFERROR(IF(I55=1,IF(VLOOKUP(K55,Inputs!$A$20:$G$29,6,FALSE)="Base Increase",VLOOKUP(K55,Inputs!$A$7:$G$16,6,FALSE),0),0),0)</f>
        <v>0</v>
      </c>
      <c r="U55" s="48">
        <f ca="1">IFERROR(IF(J55=1,IF(VLOOKUP(K55,Inputs!$A$20:$G$29,7,FALSE)="Base Increase",VLOOKUP(K55,Inputs!$A$7:$G$16,7,FALSE),0),0),0)</f>
        <v>0</v>
      </c>
      <c r="V55" s="48">
        <f t="shared" ca="1" si="2"/>
        <v>0</v>
      </c>
      <c r="W55" s="48">
        <f t="shared" ca="1" si="3"/>
        <v>0</v>
      </c>
      <c r="X55" s="48">
        <f t="shared" ca="1" si="4"/>
        <v>0</v>
      </c>
      <c r="Y55" s="48">
        <f t="shared" ca="1" si="5"/>
        <v>0</v>
      </c>
      <c r="Z55" s="48">
        <f ca="1">IF(AND(K55&lt;=4,X55&gt;Inputs!$B$32),MAX(C55,Inputs!$B$32),X55)</f>
        <v>0</v>
      </c>
      <c r="AA55" s="48">
        <f ca="1">IF(AND(K55&lt;=4,Y55&gt;Inputs!$B$32),MAX(C55,Inputs!$B$32),Y55)</f>
        <v>0</v>
      </c>
      <c r="AB55" s="48">
        <f ca="1">IF(AND(K55&lt;=7,Z55&gt;Inputs!$B$33),MAX(C55,Inputs!$B$33),Z55)</f>
        <v>0</v>
      </c>
      <c r="AC55" s="48">
        <f ca="1">IF(Y55&gt;Inputs!$B$34,Inputs!$B$34,AA55)</f>
        <v>0</v>
      </c>
      <c r="AD55" s="48">
        <f ca="1">IF(AB55&gt;Inputs!$B$34,Inputs!$B$34,AB55)</f>
        <v>0</v>
      </c>
      <c r="AE55" s="48">
        <f ca="1">IF(AC55&gt;Inputs!$B$34,Inputs!$B$34,AC55)</f>
        <v>0</v>
      </c>
      <c r="AF55" s="49">
        <f ca="1">IF(AND(E55=1,G55=0),Inputs!$B$3,AD55)</f>
        <v>0</v>
      </c>
      <c r="AG55" s="49">
        <f ca="1">IF(AND(E55=1,G55=0),Inputs!$B$3,AE55)</f>
        <v>0</v>
      </c>
    </row>
    <row r="56" spans="1:33" x14ac:dyDescent="0.25">
      <c r="A56" s="6">
        <f>'Salary and Rating'!A57</f>
        <v>0</v>
      </c>
      <c r="B56" s="6">
        <f>'Salary and Rating'!B57</f>
        <v>0</v>
      </c>
      <c r="C56" s="14">
        <f>'Salary and Rating'!C57</f>
        <v>0</v>
      </c>
      <c r="D56" s="44">
        <f>'Salary and Rating'!D57</f>
        <v>0</v>
      </c>
      <c r="E56" s="48">
        <f t="shared" si="0"/>
        <v>0</v>
      </c>
      <c r="F56" s="42">
        <f>IF('Salary and Rating'!E57=1,VLOOKUP(D56,'Attrition Probabilities'!$A$5:$E$45,2,TRUE),IF('Salary and Rating'!E57=2,VLOOKUP(D56,'Attrition Probabilities'!$A$5:$E$45,3,TRUE),IF('Salary and Rating'!E57=3,VLOOKUP(D56,'Attrition Probabilities'!$A$5:$E$45,4,TRUE),IF('Salary and Rating'!E57=4,VLOOKUP(D56,'Attrition Probabilities'!$A$5:$E$45,5,TRUE),0))))</f>
        <v>0</v>
      </c>
      <c r="G56" s="48">
        <f t="shared" ca="1" si="1"/>
        <v>0</v>
      </c>
      <c r="H56" s="48">
        <f ca="1">IF(E56=0,0,IF(RAND()&lt;'Demand Component Probability'!$B$4,1,0))</f>
        <v>0</v>
      </c>
      <c r="I56" s="48">
        <f ca="1">IF(E56=0,0,IF(RAND()&lt;'Demand Component Probability'!$B$5,1,0))</f>
        <v>0</v>
      </c>
      <c r="J56" s="48">
        <f ca="1">IF(E56=0,0,IF(RAND()&lt;'Demand Component Probability'!$B$6,1,0))</f>
        <v>0</v>
      </c>
      <c r="K56" s="48">
        <f>'Salary and Rating'!K57</f>
        <v>0</v>
      </c>
      <c r="L56" s="48">
        <f>IFERROR(IF(VLOOKUP(K56,Inputs!$A$20:$G$29,3,FALSE)="Stipend Award",VLOOKUP(K56,Inputs!$A$7:$G$16,3,FALSE),0),0)</f>
        <v>0</v>
      </c>
      <c r="M56" s="48">
        <f>IFERROR(IF(VLOOKUP(K56,Inputs!$A$20:$G$29,4,FALSE)="Stipend Award",VLOOKUP(K56,Inputs!$A$7:$G$16,4,FALSE),0),0)</f>
        <v>0</v>
      </c>
      <c r="N56" s="48">
        <f ca="1">IFERROR(IF(H56=1,IF(VLOOKUP(K56,Inputs!$A$20:$G$29,5,FALSE)="Stipend Award",VLOOKUP(K56,Inputs!$A$7:$G$16,5,FALSE),0),0),0)</f>
        <v>0</v>
      </c>
      <c r="O56" s="48">
        <f ca="1">IFERROR(IF(I56=1,IF(VLOOKUP(K56,Inputs!$A$20:$G$29,6,FALSE)="Stipend Award",VLOOKUP(K56,Inputs!$A$7:$G$16,6,FALSE),0),0),0)</f>
        <v>0</v>
      </c>
      <c r="P56" s="48">
        <f ca="1">IFERROR(IF(J56=1,IF(VLOOKUP(K56,Inputs!$A$20:$G$29,7,FALSE)="Stipend Award",VLOOKUP(K56,Inputs!$A$7:$G$16,7,FALSE),0),0),0)</f>
        <v>0</v>
      </c>
      <c r="Q56" s="48">
        <f>IFERROR(IF(VLOOKUP(K56,Inputs!$A$20:$G$29,3,FALSE)="Base Increase",VLOOKUP(K56,Inputs!$A$7:$G$16,3,FALSE),0),0)</f>
        <v>0</v>
      </c>
      <c r="R56" s="48">
        <f>IFERROR(IF(VLOOKUP(K56,Inputs!$A$20:$G$29,4,FALSE)="Base Increase",VLOOKUP(K56,Inputs!$A$7:$G$16,4,FALSE),0),0)</f>
        <v>0</v>
      </c>
      <c r="S56" s="48">
        <f ca="1">IFERROR(IF(H56=1,IF(VLOOKUP(K56,Inputs!$A$20:$G$29,5,FALSE)="Base Increase",VLOOKUP(K56,Inputs!$A$7:$G$16,5,FALSE),0),0),0)</f>
        <v>0</v>
      </c>
      <c r="T56" s="48">
        <f ca="1">IFERROR(IF(I56=1,IF(VLOOKUP(K56,Inputs!$A$20:$G$29,6,FALSE)="Base Increase",VLOOKUP(K56,Inputs!$A$7:$G$16,6,FALSE),0),0),0)</f>
        <v>0</v>
      </c>
      <c r="U56" s="48">
        <f ca="1">IFERROR(IF(J56=1,IF(VLOOKUP(K56,Inputs!$A$20:$G$29,7,FALSE)="Base Increase",VLOOKUP(K56,Inputs!$A$7:$G$16,7,FALSE),0),0),0)</f>
        <v>0</v>
      </c>
      <c r="V56" s="48">
        <f t="shared" ca="1" si="2"/>
        <v>0</v>
      </c>
      <c r="W56" s="48">
        <f t="shared" ca="1" si="3"/>
        <v>0</v>
      </c>
      <c r="X56" s="48">
        <f t="shared" ca="1" si="4"/>
        <v>0</v>
      </c>
      <c r="Y56" s="48">
        <f t="shared" ca="1" si="5"/>
        <v>0</v>
      </c>
      <c r="Z56" s="48">
        <f ca="1">IF(AND(K56&lt;=4,X56&gt;Inputs!$B$32),MAX(C56,Inputs!$B$32),X56)</f>
        <v>0</v>
      </c>
      <c r="AA56" s="48">
        <f ca="1">IF(AND(K56&lt;=4,Y56&gt;Inputs!$B$32),MAX(C56,Inputs!$B$32),Y56)</f>
        <v>0</v>
      </c>
      <c r="AB56" s="48">
        <f ca="1">IF(AND(K56&lt;=7,Z56&gt;Inputs!$B$33),MAX(C56,Inputs!$B$33),Z56)</f>
        <v>0</v>
      </c>
      <c r="AC56" s="48">
        <f ca="1">IF(Y56&gt;Inputs!$B$34,Inputs!$B$34,AA56)</f>
        <v>0</v>
      </c>
      <c r="AD56" s="48">
        <f ca="1">IF(AB56&gt;Inputs!$B$34,Inputs!$B$34,AB56)</f>
        <v>0</v>
      </c>
      <c r="AE56" s="48">
        <f ca="1">IF(AC56&gt;Inputs!$B$34,Inputs!$B$34,AC56)</f>
        <v>0</v>
      </c>
      <c r="AF56" s="49">
        <f ca="1">IF(AND(E56=1,G56=0),Inputs!$B$3,AD56)</f>
        <v>0</v>
      </c>
      <c r="AG56" s="49">
        <f ca="1">IF(AND(E56=1,G56=0),Inputs!$B$3,AE56)</f>
        <v>0</v>
      </c>
    </row>
    <row r="57" spans="1:33" x14ac:dyDescent="0.25">
      <c r="A57" s="6">
        <f>'Salary and Rating'!A58</f>
        <v>0</v>
      </c>
      <c r="B57" s="6">
        <f>'Salary and Rating'!B58</f>
        <v>0</v>
      </c>
      <c r="C57" s="14">
        <f>'Salary and Rating'!C58</f>
        <v>0</v>
      </c>
      <c r="D57" s="44">
        <f>'Salary and Rating'!D58</f>
        <v>0</v>
      </c>
      <c r="E57" s="48">
        <f t="shared" si="0"/>
        <v>0</v>
      </c>
      <c r="F57" s="42">
        <f>IF('Salary and Rating'!E58=1,VLOOKUP(D57,'Attrition Probabilities'!$A$5:$E$45,2,TRUE),IF('Salary and Rating'!E58=2,VLOOKUP(D57,'Attrition Probabilities'!$A$5:$E$45,3,TRUE),IF('Salary and Rating'!E58=3,VLOOKUP(D57,'Attrition Probabilities'!$A$5:$E$45,4,TRUE),IF('Salary and Rating'!E58=4,VLOOKUP(D57,'Attrition Probabilities'!$A$5:$E$45,5,TRUE),0))))</f>
        <v>0</v>
      </c>
      <c r="G57" s="48">
        <f t="shared" ca="1" si="1"/>
        <v>0</v>
      </c>
      <c r="H57" s="48">
        <f ca="1">IF(E57=0,0,IF(RAND()&lt;'Demand Component Probability'!$B$4,1,0))</f>
        <v>0</v>
      </c>
      <c r="I57" s="48">
        <f ca="1">IF(E57=0,0,IF(RAND()&lt;'Demand Component Probability'!$B$5,1,0))</f>
        <v>0</v>
      </c>
      <c r="J57" s="48">
        <f ca="1">IF(E57=0,0,IF(RAND()&lt;'Demand Component Probability'!$B$6,1,0))</f>
        <v>0</v>
      </c>
      <c r="K57" s="48">
        <f>'Salary and Rating'!K58</f>
        <v>0</v>
      </c>
      <c r="L57" s="48">
        <f>IFERROR(IF(VLOOKUP(K57,Inputs!$A$20:$G$29,3,FALSE)="Stipend Award",VLOOKUP(K57,Inputs!$A$7:$G$16,3,FALSE),0),0)</f>
        <v>0</v>
      </c>
      <c r="M57" s="48">
        <f>IFERROR(IF(VLOOKUP(K57,Inputs!$A$20:$G$29,4,FALSE)="Stipend Award",VLOOKUP(K57,Inputs!$A$7:$G$16,4,FALSE),0),0)</f>
        <v>0</v>
      </c>
      <c r="N57" s="48">
        <f ca="1">IFERROR(IF(H57=1,IF(VLOOKUP(K57,Inputs!$A$20:$G$29,5,FALSE)="Stipend Award",VLOOKUP(K57,Inputs!$A$7:$G$16,5,FALSE),0),0),0)</f>
        <v>0</v>
      </c>
      <c r="O57" s="48">
        <f ca="1">IFERROR(IF(I57=1,IF(VLOOKUP(K57,Inputs!$A$20:$G$29,6,FALSE)="Stipend Award",VLOOKUP(K57,Inputs!$A$7:$G$16,6,FALSE),0),0),0)</f>
        <v>0</v>
      </c>
      <c r="P57" s="48">
        <f ca="1">IFERROR(IF(J57=1,IF(VLOOKUP(K57,Inputs!$A$20:$G$29,7,FALSE)="Stipend Award",VLOOKUP(K57,Inputs!$A$7:$G$16,7,FALSE),0),0),0)</f>
        <v>0</v>
      </c>
      <c r="Q57" s="48">
        <f>IFERROR(IF(VLOOKUP(K57,Inputs!$A$20:$G$29,3,FALSE)="Base Increase",VLOOKUP(K57,Inputs!$A$7:$G$16,3,FALSE),0),0)</f>
        <v>0</v>
      </c>
      <c r="R57" s="48">
        <f>IFERROR(IF(VLOOKUP(K57,Inputs!$A$20:$G$29,4,FALSE)="Base Increase",VLOOKUP(K57,Inputs!$A$7:$G$16,4,FALSE),0),0)</f>
        <v>0</v>
      </c>
      <c r="S57" s="48">
        <f ca="1">IFERROR(IF(H57=1,IF(VLOOKUP(K57,Inputs!$A$20:$G$29,5,FALSE)="Base Increase",VLOOKUP(K57,Inputs!$A$7:$G$16,5,FALSE),0),0),0)</f>
        <v>0</v>
      </c>
      <c r="T57" s="48">
        <f ca="1">IFERROR(IF(I57=1,IF(VLOOKUP(K57,Inputs!$A$20:$G$29,6,FALSE)="Base Increase",VLOOKUP(K57,Inputs!$A$7:$G$16,6,FALSE),0),0),0)</f>
        <v>0</v>
      </c>
      <c r="U57" s="48">
        <f ca="1">IFERROR(IF(J57=1,IF(VLOOKUP(K57,Inputs!$A$20:$G$29,7,FALSE)="Base Increase",VLOOKUP(K57,Inputs!$A$7:$G$16,7,FALSE),0),0),0)</f>
        <v>0</v>
      </c>
      <c r="V57" s="48">
        <f t="shared" ca="1" si="2"/>
        <v>0</v>
      </c>
      <c r="W57" s="48">
        <f t="shared" ca="1" si="3"/>
        <v>0</v>
      </c>
      <c r="X57" s="48">
        <f t="shared" ca="1" si="4"/>
        <v>0</v>
      </c>
      <c r="Y57" s="48">
        <f t="shared" ca="1" si="5"/>
        <v>0</v>
      </c>
      <c r="Z57" s="48">
        <f ca="1">IF(AND(K57&lt;=4,X57&gt;Inputs!$B$32),MAX(C57,Inputs!$B$32),X57)</f>
        <v>0</v>
      </c>
      <c r="AA57" s="48">
        <f ca="1">IF(AND(K57&lt;=4,Y57&gt;Inputs!$B$32),MAX(C57,Inputs!$B$32),Y57)</f>
        <v>0</v>
      </c>
      <c r="AB57" s="48">
        <f ca="1">IF(AND(K57&lt;=7,Z57&gt;Inputs!$B$33),MAX(C57,Inputs!$B$33),Z57)</f>
        <v>0</v>
      </c>
      <c r="AC57" s="48">
        <f ca="1">IF(Y57&gt;Inputs!$B$34,Inputs!$B$34,AA57)</f>
        <v>0</v>
      </c>
      <c r="AD57" s="48">
        <f ca="1">IF(AB57&gt;Inputs!$B$34,Inputs!$B$34,AB57)</f>
        <v>0</v>
      </c>
      <c r="AE57" s="48">
        <f ca="1">IF(AC57&gt;Inputs!$B$34,Inputs!$B$34,AC57)</f>
        <v>0</v>
      </c>
      <c r="AF57" s="49">
        <f ca="1">IF(AND(E57=1,G57=0),Inputs!$B$3,AD57)</f>
        <v>0</v>
      </c>
      <c r="AG57" s="49">
        <f ca="1">IF(AND(E57=1,G57=0),Inputs!$B$3,AE57)</f>
        <v>0</v>
      </c>
    </row>
    <row r="58" spans="1:33" x14ac:dyDescent="0.25">
      <c r="A58" s="6">
        <f>'Salary and Rating'!A59</f>
        <v>0</v>
      </c>
      <c r="B58" s="6">
        <f>'Salary and Rating'!B59</f>
        <v>0</v>
      </c>
      <c r="C58" s="14">
        <f>'Salary and Rating'!C59</f>
        <v>0</v>
      </c>
      <c r="D58" s="44">
        <f>'Salary and Rating'!D59</f>
        <v>0</v>
      </c>
      <c r="E58" s="48">
        <f t="shared" si="0"/>
        <v>0</v>
      </c>
      <c r="F58" s="42">
        <f>IF('Salary and Rating'!E59=1,VLOOKUP(D58,'Attrition Probabilities'!$A$5:$E$45,2,TRUE),IF('Salary and Rating'!E59=2,VLOOKUP(D58,'Attrition Probabilities'!$A$5:$E$45,3,TRUE),IF('Salary and Rating'!E59=3,VLOOKUP(D58,'Attrition Probabilities'!$A$5:$E$45,4,TRUE),IF('Salary and Rating'!E59=4,VLOOKUP(D58,'Attrition Probabilities'!$A$5:$E$45,5,TRUE),0))))</f>
        <v>0</v>
      </c>
      <c r="G58" s="48">
        <f t="shared" ca="1" si="1"/>
        <v>0</v>
      </c>
      <c r="H58" s="48">
        <f ca="1">IF(E58=0,0,IF(RAND()&lt;'Demand Component Probability'!$B$4,1,0))</f>
        <v>0</v>
      </c>
      <c r="I58" s="48">
        <f ca="1">IF(E58=0,0,IF(RAND()&lt;'Demand Component Probability'!$B$5,1,0))</f>
        <v>0</v>
      </c>
      <c r="J58" s="48">
        <f ca="1">IF(E58=0,0,IF(RAND()&lt;'Demand Component Probability'!$B$6,1,0))</f>
        <v>0</v>
      </c>
      <c r="K58" s="48">
        <f>'Salary and Rating'!K59</f>
        <v>0</v>
      </c>
      <c r="L58" s="48">
        <f>IFERROR(IF(VLOOKUP(K58,Inputs!$A$20:$G$29,3,FALSE)="Stipend Award",VLOOKUP(K58,Inputs!$A$7:$G$16,3,FALSE),0),0)</f>
        <v>0</v>
      </c>
      <c r="M58" s="48">
        <f>IFERROR(IF(VLOOKUP(K58,Inputs!$A$20:$G$29,4,FALSE)="Stipend Award",VLOOKUP(K58,Inputs!$A$7:$G$16,4,FALSE),0),0)</f>
        <v>0</v>
      </c>
      <c r="N58" s="48">
        <f ca="1">IFERROR(IF(H58=1,IF(VLOOKUP(K58,Inputs!$A$20:$G$29,5,FALSE)="Stipend Award",VLOOKUP(K58,Inputs!$A$7:$G$16,5,FALSE),0),0),0)</f>
        <v>0</v>
      </c>
      <c r="O58" s="48">
        <f ca="1">IFERROR(IF(I58=1,IF(VLOOKUP(K58,Inputs!$A$20:$G$29,6,FALSE)="Stipend Award",VLOOKUP(K58,Inputs!$A$7:$G$16,6,FALSE),0),0),0)</f>
        <v>0</v>
      </c>
      <c r="P58" s="48">
        <f ca="1">IFERROR(IF(J58=1,IF(VLOOKUP(K58,Inputs!$A$20:$G$29,7,FALSE)="Stipend Award",VLOOKUP(K58,Inputs!$A$7:$G$16,7,FALSE),0),0),0)</f>
        <v>0</v>
      </c>
      <c r="Q58" s="48">
        <f>IFERROR(IF(VLOOKUP(K58,Inputs!$A$20:$G$29,3,FALSE)="Base Increase",VLOOKUP(K58,Inputs!$A$7:$G$16,3,FALSE),0),0)</f>
        <v>0</v>
      </c>
      <c r="R58" s="48">
        <f>IFERROR(IF(VLOOKUP(K58,Inputs!$A$20:$G$29,4,FALSE)="Base Increase",VLOOKUP(K58,Inputs!$A$7:$G$16,4,FALSE),0),0)</f>
        <v>0</v>
      </c>
      <c r="S58" s="48">
        <f ca="1">IFERROR(IF(H58=1,IF(VLOOKUP(K58,Inputs!$A$20:$G$29,5,FALSE)="Base Increase",VLOOKUP(K58,Inputs!$A$7:$G$16,5,FALSE),0),0),0)</f>
        <v>0</v>
      </c>
      <c r="T58" s="48">
        <f ca="1">IFERROR(IF(I58=1,IF(VLOOKUP(K58,Inputs!$A$20:$G$29,6,FALSE)="Base Increase",VLOOKUP(K58,Inputs!$A$7:$G$16,6,FALSE),0),0),0)</f>
        <v>0</v>
      </c>
      <c r="U58" s="48">
        <f ca="1">IFERROR(IF(J58=1,IF(VLOOKUP(K58,Inputs!$A$20:$G$29,7,FALSE)="Base Increase",VLOOKUP(K58,Inputs!$A$7:$G$16,7,FALSE),0),0),0)</f>
        <v>0</v>
      </c>
      <c r="V58" s="48">
        <f t="shared" ca="1" si="2"/>
        <v>0</v>
      </c>
      <c r="W58" s="48">
        <f t="shared" ca="1" si="3"/>
        <v>0</v>
      </c>
      <c r="X58" s="48">
        <f t="shared" ca="1" si="4"/>
        <v>0</v>
      </c>
      <c r="Y58" s="48">
        <f t="shared" ca="1" si="5"/>
        <v>0</v>
      </c>
      <c r="Z58" s="48">
        <f ca="1">IF(AND(K58&lt;=4,X58&gt;Inputs!$B$32),MAX(C58,Inputs!$B$32),X58)</f>
        <v>0</v>
      </c>
      <c r="AA58" s="48">
        <f ca="1">IF(AND(K58&lt;=4,Y58&gt;Inputs!$B$32),MAX(C58,Inputs!$B$32),Y58)</f>
        <v>0</v>
      </c>
      <c r="AB58" s="48">
        <f ca="1">IF(AND(K58&lt;=7,Z58&gt;Inputs!$B$33),MAX(C58,Inputs!$B$33),Z58)</f>
        <v>0</v>
      </c>
      <c r="AC58" s="48">
        <f ca="1">IF(Y58&gt;Inputs!$B$34,Inputs!$B$34,AA58)</f>
        <v>0</v>
      </c>
      <c r="AD58" s="48">
        <f ca="1">IF(AB58&gt;Inputs!$B$34,Inputs!$B$34,AB58)</f>
        <v>0</v>
      </c>
      <c r="AE58" s="48">
        <f ca="1">IF(AC58&gt;Inputs!$B$34,Inputs!$B$34,AC58)</f>
        <v>0</v>
      </c>
      <c r="AF58" s="49">
        <f ca="1">IF(AND(E58=1,G58=0),Inputs!$B$3,AD58)</f>
        <v>0</v>
      </c>
      <c r="AG58" s="49">
        <f ca="1">IF(AND(E58=1,G58=0),Inputs!$B$3,AE58)</f>
        <v>0</v>
      </c>
    </row>
    <row r="59" spans="1:33" x14ac:dyDescent="0.25">
      <c r="A59" s="6">
        <f>'Salary and Rating'!A60</f>
        <v>0</v>
      </c>
      <c r="B59" s="6">
        <f>'Salary and Rating'!B60</f>
        <v>0</v>
      </c>
      <c r="C59" s="14">
        <f>'Salary and Rating'!C60</f>
        <v>0</v>
      </c>
      <c r="D59" s="44">
        <f>'Salary and Rating'!D60</f>
        <v>0</v>
      </c>
      <c r="E59" s="48">
        <f t="shared" si="0"/>
        <v>0</v>
      </c>
      <c r="F59" s="42">
        <f>IF('Salary and Rating'!E60=1,VLOOKUP(D59,'Attrition Probabilities'!$A$5:$E$45,2,TRUE),IF('Salary and Rating'!E60=2,VLOOKUP(D59,'Attrition Probabilities'!$A$5:$E$45,3,TRUE),IF('Salary and Rating'!E60=3,VLOOKUP(D59,'Attrition Probabilities'!$A$5:$E$45,4,TRUE),IF('Salary and Rating'!E60=4,VLOOKUP(D59,'Attrition Probabilities'!$A$5:$E$45,5,TRUE),0))))</f>
        <v>0</v>
      </c>
      <c r="G59" s="48">
        <f t="shared" ca="1" si="1"/>
        <v>0</v>
      </c>
      <c r="H59" s="48">
        <f ca="1">IF(E59=0,0,IF(RAND()&lt;'Demand Component Probability'!$B$4,1,0))</f>
        <v>0</v>
      </c>
      <c r="I59" s="48">
        <f ca="1">IF(E59=0,0,IF(RAND()&lt;'Demand Component Probability'!$B$5,1,0))</f>
        <v>0</v>
      </c>
      <c r="J59" s="48">
        <f ca="1">IF(E59=0,0,IF(RAND()&lt;'Demand Component Probability'!$B$6,1,0))</f>
        <v>0</v>
      </c>
      <c r="K59" s="48">
        <f>'Salary and Rating'!K60</f>
        <v>0</v>
      </c>
      <c r="L59" s="48">
        <f>IFERROR(IF(VLOOKUP(K59,Inputs!$A$20:$G$29,3,FALSE)="Stipend Award",VLOOKUP(K59,Inputs!$A$7:$G$16,3,FALSE),0),0)</f>
        <v>0</v>
      </c>
      <c r="M59" s="48">
        <f>IFERROR(IF(VLOOKUP(K59,Inputs!$A$20:$G$29,4,FALSE)="Stipend Award",VLOOKUP(K59,Inputs!$A$7:$G$16,4,FALSE),0),0)</f>
        <v>0</v>
      </c>
      <c r="N59" s="48">
        <f ca="1">IFERROR(IF(H59=1,IF(VLOOKUP(K59,Inputs!$A$20:$G$29,5,FALSE)="Stipend Award",VLOOKUP(K59,Inputs!$A$7:$G$16,5,FALSE),0),0),0)</f>
        <v>0</v>
      </c>
      <c r="O59" s="48">
        <f ca="1">IFERROR(IF(I59=1,IF(VLOOKUP(K59,Inputs!$A$20:$G$29,6,FALSE)="Stipend Award",VLOOKUP(K59,Inputs!$A$7:$G$16,6,FALSE),0),0),0)</f>
        <v>0</v>
      </c>
      <c r="P59" s="48">
        <f ca="1">IFERROR(IF(J59=1,IF(VLOOKUP(K59,Inputs!$A$20:$G$29,7,FALSE)="Stipend Award",VLOOKUP(K59,Inputs!$A$7:$G$16,7,FALSE),0),0),0)</f>
        <v>0</v>
      </c>
      <c r="Q59" s="48">
        <f>IFERROR(IF(VLOOKUP(K59,Inputs!$A$20:$G$29,3,FALSE)="Base Increase",VLOOKUP(K59,Inputs!$A$7:$G$16,3,FALSE),0),0)</f>
        <v>0</v>
      </c>
      <c r="R59" s="48">
        <f>IFERROR(IF(VLOOKUP(K59,Inputs!$A$20:$G$29,4,FALSE)="Base Increase",VLOOKUP(K59,Inputs!$A$7:$G$16,4,FALSE),0),0)</f>
        <v>0</v>
      </c>
      <c r="S59" s="48">
        <f ca="1">IFERROR(IF(H59=1,IF(VLOOKUP(K59,Inputs!$A$20:$G$29,5,FALSE)="Base Increase",VLOOKUP(K59,Inputs!$A$7:$G$16,5,FALSE),0),0),0)</f>
        <v>0</v>
      </c>
      <c r="T59" s="48">
        <f ca="1">IFERROR(IF(I59=1,IF(VLOOKUP(K59,Inputs!$A$20:$G$29,6,FALSE)="Base Increase",VLOOKUP(K59,Inputs!$A$7:$G$16,6,FALSE),0),0),0)</f>
        <v>0</v>
      </c>
      <c r="U59" s="48">
        <f ca="1">IFERROR(IF(J59=1,IF(VLOOKUP(K59,Inputs!$A$20:$G$29,7,FALSE)="Base Increase",VLOOKUP(K59,Inputs!$A$7:$G$16,7,FALSE),0),0),0)</f>
        <v>0</v>
      </c>
      <c r="V59" s="48">
        <f t="shared" ca="1" si="2"/>
        <v>0</v>
      </c>
      <c r="W59" s="48">
        <f t="shared" ca="1" si="3"/>
        <v>0</v>
      </c>
      <c r="X59" s="48">
        <f t="shared" ca="1" si="4"/>
        <v>0</v>
      </c>
      <c r="Y59" s="48">
        <f t="shared" ca="1" si="5"/>
        <v>0</v>
      </c>
      <c r="Z59" s="48">
        <f ca="1">IF(AND(K59&lt;=4,X59&gt;Inputs!$B$32),MAX(C59,Inputs!$B$32),X59)</f>
        <v>0</v>
      </c>
      <c r="AA59" s="48">
        <f ca="1">IF(AND(K59&lt;=4,Y59&gt;Inputs!$B$32),MAX(C59,Inputs!$B$32),Y59)</f>
        <v>0</v>
      </c>
      <c r="AB59" s="48">
        <f ca="1">IF(AND(K59&lt;=7,Z59&gt;Inputs!$B$33),MAX(C59,Inputs!$B$33),Z59)</f>
        <v>0</v>
      </c>
      <c r="AC59" s="48">
        <f ca="1">IF(Y59&gt;Inputs!$B$34,Inputs!$B$34,AA59)</f>
        <v>0</v>
      </c>
      <c r="AD59" s="48">
        <f ca="1">IF(AB59&gt;Inputs!$B$34,Inputs!$B$34,AB59)</f>
        <v>0</v>
      </c>
      <c r="AE59" s="48">
        <f ca="1">IF(AC59&gt;Inputs!$B$34,Inputs!$B$34,AC59)</f>
        <v>0</v>
      </c>
      <c r="AF59" s="49">
        <f ca="1">IF(AND(E59=1,G59=0),Inputs!$B$3,AD59)</f>
        <v>0</v>
      </c>
      <c r="AG59" s="49">
        <f ca="1">IF(AND(E59=1,G59=0),Inputs!$B$3,AE59)</f>
        <v>0</v>
      </c>
    </row>
    <row r="60" spans="1:33" x14ac:dyDescent="0.25">
      <c r="A60" s="6">
        <f>'Salary and Rating'!A61</f>
        <v>0</v>
      </c>
      <c r="B60" s="6">
        <f>'Salary and Rating'!B61</f>
        <v>0</v>
      </c>
      <c r="C60" s="14">
        <f>'Salary and Rating'!C61</f>
        <v>0</v>
      </c>
      <c r="D60" s="44">
        <f>'Salary and Rating'!D61</f>
        <v>0</v>
      </c>
      <c r="E60" s="48">
        <f t="shared" si="0"/>
        <v>0</v>
      </c>
      <c r="F60" s="42">
        <f>IF('Salary and Rating'!E61=1,VLOOKUP(D60,'Attrition Probabilities'!$A$5:$E$45,2,TRUE),IF('Salary and Rating'!E61=2,VLOOKUP(D60,'Attrition Probabilities'!$A$5:$E$45,3,TRUE),IF('Salary and Rating'!E61=3,VLOOKUP(D60,'Attrition Probabilities'!$A$5:$E$45,4,TRUE),IF('Salary and Rating'!E61=4,VLOOKUP(D60,'Attrition Probabilities'!$A$5:$E$45,5,TRUE),0))))</f>
        <v>0</v>
      </c>
      <c r="G60" s="48">
        <f t="shared" ca="1" si="1"/>
        <v>0</v>
      </c>
      <c r="H60" s="48">
        <f ca="1">IF(E60=0,0,IF(RAND()&lt;'Demand Component Probability'!$B$4,1,0))</f>
        <v>0</v>
      </c>
      <c r="I60" s="48">
        <f ca="1">IF(E60=0,0,IF(RAND()&lt;'Demand Component Probability'!$B$5,1,0))</f>
        <v>0</v>
      </c>
      <c r="J60" s="48">
        <f ca="1">IF(E60=0,0,IF(RAND()&lt;'Demand Component Probability'!$B$6,1,0))</f>
        <v>0</v>
      </c>
      <c r="K60" s="48">
        <f>'Salary and Rating'!K61</f>
        <v>0</v>
      </c>
      <c r="L60" s="48">
        <f>IFERROR(IF(VLOOKUP(K60,Inputs!$A$20:$G$29,3,FALSE)="Stipend Award",VLOOKUP(K60,Inputs!$A$7:$G$16,3,FALSE),0),0)</f>
        <v>0</v>
      </c>
      <c r="M60" s="48">
        <f>IFERROR(IF(VLOOKUP(K60,Inputs!$A$20:$G$29,4,FALSE)="Stipend Award",VLOOKUP(K60,Inputs!$A$7:$G$16,4,FALSE),0),0)</f>
        <v>0</v>
      </c>
      <c r="N60" s="48">
        <f ca="1">IFERROR(IF(H60=1,IF(VLOOKUP(K60,Inputs!$A$20:$G$29,5,FALSE)="Stipend Award",VLOOKUP(K60,Inputs!$A$7:$G$16,5,FALSE),0),0),0)</f>
        <v>0</v>
      </c>
      <c r="O60" s="48">
        <f ca="1">IFERROR(IF(I60=1,IF(VLOOKUP(K60,Inputs!$A$20:$G$29,6,FALSE)="Stipend Award",VLOOKUP(K60,Inputs!$A$7:$G$16,6,FALSE),0),0),0)</f>
        <v>0</v>
      </c>
      <c r="P60" s="48">
        <f ca="1">IFERROR(IF(J60=1,IF(VLOOKUP(K60,Inputs!$A$20:$G$29,7,FALSE)="Stipend Award",VLOOKUP(K60,Inputs!$A$7:$G$16,7,FALSE),0),0),0)</f>
        <v>0</v>
      </c>
      <c r="Q60" s="48">
        <f>IFERROR(IF(VLOOKUP(K60,Inputs!$A$20:$G$29,3,FALSE)="Base Increase",VLOOKUP(K60,Inputs!$A$7:$G$16,3,FALSE),0),0)</f>
        <v>0</v>
      </c>
      <c r="R60" s="48">
        <f>IFERROR(IF(VLOOKUP(K60,Inputs!$A$20:$G$29,4,FALSE)="Base Increase",VLOOKUP(K60,Inputs!$A$7:$G$16,4,FALSE),0),0)</f>
        <v>0</v>
      </c>
      <c r="S60" s="48">
        <f ca="1">IFERROR(IF(H60=1,IF(VLOOKUP(K60,Inputs!$A$20:$G$29,5,FALSE)="Base Increase",VLOOKUP(K60,Inputs!$A$7:$G$16,5,FALSE),0),0),0)</f>
        <v>0</v>
      </c>
      <c r="T60" s="48">
        <f ca="1">IFERROR(IF(I60=1,IF(VLOOKUP(K60,Inputs!$A$20:$G$29,6,FALSE)="Base Increase",VLOOKUP(K60,Inputs!$A$7:$G$16,6,FALSE),0),0),0)</f>
        <v>0</v>
      </c>
      <c r="U60" s="48">
        <f ca="1">IFERROR(IF(J60=1,IF(VLOOKUP(K60,Inputs!$A$20:$G$29,7,FALSE)="Base Increase",VLOOKUP(K60,Inputs!$A$7:$G$16,7,FALSE),0),0),0)</f>
        <v>0</v>
      </c>
      <c r="V60" s="48">
        <f t="shared" ca="1" si="2"/>
        <v>0</v>
      </c>
      <c r="W60" s="48">
        <f t="shared" ca="1" si="3"/>
        <v>0</v>
      </c>
      <c r="X60" s="48">
        <f t="shared" ca="1" si="4"/>
        <v>0</v>
      </c>
      <c r="Y60" s="48">
        <f t="shared" ca="1" si="5"/>
        <v>0</v>
      </c>
      <c r="Z60" s="48">
        <f ca="1">IF(AND(K60&lt;=4,X60&gt;Inputs!$B$32),MAX(C60,Inputs!$B$32),X60)</f>
        <v>0</v>
      </c>
      <c r="AA60" s="48">
        <f ca="1">IF(AND(K60&lt;=4,Y60&gt;Inputs!$B$32),MAX(C60,Inputs!$B$32),Y60)</f>
        <v>0</v>
      </c>
      <c r="AB60" s="48">
        <f ca="1">IF(AND(K60&lt;=7,Z60&gt;Inputs!$B$33),MAX(C60,Inputs!$B$33),Z60)</f>
        <v>0</v>
      </c>
      <c r="AC60" s="48">
        <f ca="1">IF(Y60&gt;Inputs!$B$34,Inputs!$B$34,AA60)</f>
        <v>0</v>
      </c>
      <c r="AD60" s="48">
        <f ca="1">IF(AB60&gt;Inputs!$B$34,Inputs!$B$34,AB60)</f>
        <v>0</v>
      </c>
      <c r="AE60" s="48">
        <f ca="1">IF(AC60&gt;Inputs!$B$34,Inputs!$B$34,AC60)</f>
        <v>0</v>
      </c>
      <c r="AF60" s="49">
        <f ca="1">IF(AND(E60=1,G60=0),Inputs!$B$3,AD60)</f>
        <v>0</v>
      </c>
      <c r="AG60" s="49">
        <f ca="1">IF(AND(E60=1,G60=0),Inputs!$B$3,AE60)</f>
        <v>0</v>
      </c>
    </row>
    <row r="61" spans="1:33" x14ac:dyDescent="0.25">
      <c r="A61" s="6">
        <f>'Salary and Rating'!A62</f>
        <v>0</v>
      </c>
      <c r="B61" s="6">
        <f>'Salary and Rating'!B62</f>
        <v>0</v>
      </c>
      <c r="C61" s="14">
        <f>'Salary and Rating'!C62</f>
        <v>0</v>
      </c>
      <c r="D61" s="44">
        <f>'Salary and Rating'!D62</f>
        <v>0</v>
      </c>
      <c r="E61" s="48">
        <f t="shared" si="0"/>
        <v>0</v>
      </c>
      <c r="F61" s="42">
        <f>IF('Salary and Rating'!E62=1,VLOOKUP(D61,'Attrition Probabilities'!$A$5:$E$45,2,TRUE),IF('Salary and Rating'!E62=2,VLOOKUP(D61,'Attrition Probabilities'!$A$5:$E$45,3,TRUE),IF('Salary and Rating'!E62=3,VLOOKUP(D61,'Attrition Probabilities'!$A$5:$E$45,4,TRUE),IF('Salary and Rating'!E62=4,VLOOKUP(D61,'Attrition Probabilities'!$A$5:$E$45,5,TRUE),0))))</f>
        <v>0</v>
      </c>
      <c r="G61" s="48">
        <f t="shared" ca="1" si="1"/>
        <v>0</v>
      </c>
      <c r="H61" s="48">
        <f ca="1">IF(E61=0,0,IF(RAND()&lt;'Demand Component Probability'!$B$4,1,0))</f>
        <v>0</v>
      </c>
      <c r="I61" s="48">
        <f ca="1">IF(E61=0,0,IF(RAND()&lt;'Demand Component Probability'!$B$5,1,0))</f>
        <v>0</v>
      </c>
      <c r="J61" s="48">
        <f ca="1">IF(E61=0,0,IF(RAND()&lt;'Demand Component Probability'!$B$6,1,0))</f>
        <v>0</v>
      </c>
      <c r="K61" s="48">
        <f>'Salary and Rating'!K62</f>
        <v>0</v>
      </c>
      <c r="L61" s="48">
        <f>IFERROR(IF(VLOOKUP(K61,Inputs!$A$20:$G$29,3,FALSE)="Stipend Award",VLOOKUP(K61,Inputs!$A$7:$G$16,3,FALSE),0),0)</f>
        <v>0</v>
      </c>
      <c r="M61" s="48">
        <f>IFERROR(IF(VLOOKUP(K61,Inputs!$A$20:$G$29,4,FALSE)="Stipend Award",VLOOKUP(K61,Inputs!$A$7:$G$16,4,FALSE),0),0)</f>
        <v>0</v>
      </c>
      <c r="N61" s="48">
        <f ca="1">IFERROR(IF(H61=1,IF(VLOOKUP(K61,Inputs!$A$20:$G$29,5,FALSE)="Stipend Award",VLOOKUP(K61,Inputs!$A$7:$G$16,5,FALSE),0),0),0)</f>
        <v>0</v>
      </c>
      <c r="O61" s="48">
        <f ca="1">IFERROR(IF(I61=1,IF(VLOOKUP(K61,Inputs!$A$20:$G$29,6,FALSE)="Stipend Award",VLOOKUP(K61,Inputs!$A$7:$G$16,6,FALSE),0),0),0)</f>
        <v>0</v>
      </c>
      <c r="P61" s="48">
        <f ca="1">IFERROR(IF(J61=1,IF(VLOOKUP(K61,Inputs!$A$20:$G$29,7,FALSE)="Stipend Award",VLOOKUP(K61,Inputs!$A$7:$G$16,7,FALSE),0),0),0)</f>
        <v>0</v>
      </c>
      <c r="Q61" s="48">
        <f>IFERROR(IF(VLOOKUP(K61,Inputs!$A$20:$G$29,3,FALSE)="Base Increase",VLOOKUP(K61,Inputs!$A$7:$G$16,3,FALSE),0),0)</f>
        <v>0</v>
      </c>
      <c r="R61" s="48">
        <f>IFERROR(IF(VLOOKUP(K61,Inputs!$A$20:$G$29,4,FALSE)="Base Increase",VLOOKUP(K61,Inputs!$A$7:$G$16,4,FALSE),0),0)</f>
        <v>0</v>
      </c>
      <c r="S61" s="48">
        <f ca="1">IFERROR(IF(H61=1,IF(VLOOKUP(K61,Inputs!$A$20:$G$29,5,FALSE)="Base Increase",VLOOKUP(K61,Inputs!$A$7:$G$16,5,FALSE),0),0),0)</f>
        <v>0</v>
      </c>
      <c r="T61" s="48">
        <f ca="1">IFERROR(IF(I61=1,IF(VLOOKUP(K61,Inputs!$A$20:$G$29,6,FALSE)="Base Increase",VLOOKUP(K61,Inputs!$A$7:$G$16,6,FALSE),0),0),0)</f>
        <v>0</v>
      </c>
      <c r="U61" s="48">
        <f ca="1">IFERROR(IF(J61=1,IF(VLOOKUP(K61,Inputs!$A$20:$G$29,7,FALSE)="Base Increase",VLOOKUP(K61,Inputs!$A$7:$G$16,7,FALSE),0),0),0)</f>
        <v>0</v>
      </c>
      <c r="V61" s="48">
        <f t="shared" ca="1" si="2"/>
        <v>0</v>
      </c>
      <c r="W61" s="48">
        <f t="shared" ca="1" si="3"/>
        <v>0</v>
      </c>
      <c r="X61" s="48">
        <f t="shared" ca="1" si="4"/>
        <v>0</v>
      </c>
      <c r="Y61" s="48">
        <f t="shared" ca="1" si="5"/>
        <v>0</v>
      </c>
      <c r="Z61" s="48">
        <f ca="1">IF(AND(K61&lt;=4,X61&gt;Inputs!$B$32),MAX(C61,Inputs!$B$32),X61)</f>
        <v>0</v>
      </c>
      <c r="AA61" s="48">
        <f ca="1">IF(AND(K61&lt;=4,Y61&gt;Inputs!$B$32),MAX(C61,Inputs!$B$32),Y61)</f>
        <v>0</v>
      </c>
      <c r="AB61" s="48">
        <f ca="1">IF(AND(K61&lt;=7,Z61&gt;Inputs!$B$33),MAX(C61,Inputs!$B$33),Z61)</f>
        <v>0</v>
      </c>
      <c r="AC61" s="48">
        <f ca="1">IF(Y61&gt;Inputs!$B$34,Inputs!$B$34,AA61)</f>
        <v>0</v>
      </c>
      <c r="AD61" s="48">
        <f ca="1">IF(AB61&gt;Inputs!$B$34,Inputs!$B$34,AB61)</f>
        <v>0</v>
      </c>
      <c r="AE61" s="48">
        <f ca="1">IF(AC61&gt;Inputs!$B$34,Inputs!$B$34,AC61)</f>
        <v>0</v>
      </c>
      <c r="AF61" s="49">
        <f ca="1">IF(AND(E61=1,G61=0),Inputs!$B$3,AD61)</f>
        <v>0</v>
      </c>
      <c r="AG61" s="49">
        <f ca="1">IF(AND(E61=1,G61=0),Inputs!$B$3,AE61)</f>
        <v>0</v>
      </c>
    </row>
    <row r="62" spans="1:33" x14ac:dyDescent="0.25">
      <c r="A62" s="6">
        <f>'Salary and Rating'!A63</f>
        <v>0</v>
      </c>
      <c r="B62" s="6">
        <f>'Salary and Rating'!B63</f>
        <v>0</v>
      </c>
      <c r="C62" s="14">
        <f>'Salary and Rating'!C63</f>
        <v>0</v>
      </c>
      <c r="D62" s="44">
        <f>'Salary and Rating'!D63</f>
        <v>0</v>
      </c>
      <c r="E62" s="48">
        <f t="shared" si="0"/>
        <v>0</v>
      </c>
      <c r="F62" s="42">
        <f>IF('Salary and Rating'!E63=1,VLOOKUP(D62,'Attrition Probabilities'!$A$5:$E$45,2,TRUE),IF('Salary and Rating'!E63=2,VLOOKUP(D62,'Attrition Probabilities'!$A$5:$E$45,3,TRUE),IF('Salary and Rating'!E63=3,VLOOKUP(D62,'Attrition Probabilities'!$A$5:$E$45,4,TRUE),IF('Salary and Rating'!E63=4,VLOOKUP(D62,'Attrition Probabilities'!$A$5:$E$45,5,TRUE),0))))</f>
        <v>0</v>
      </c>
      <c r="G62" s="48">
        <f t="shared" ca="1" si="1"/>
        <v>0</v>
      </c>
      <c r="H62" s="48">
        <f ca="1">IF(E62=0,0,IF(RAND()&lt;'Demand Component Probability'!$B$4,1,0))</f>
        <v>0</v>
      </c>
      <c r="I62" s="48">
        <f ca="1">IF(E62=0,0,IF(RAND()&lt;'Demand Component Probability'!$B$5,1,0))</f>
        <v>0</v>
      </c>
      <c r="J62" s="48">
        <f ca="1">IF(E62=0,0,IF(RAND()&lt;'Demand Component Probability'!$B$6,1,0))</f>
        <v>0</v>
      </c>
      <c r="K62" s="48">
        <f>'Salary and Rating'!K63</f>
        <v>0</v>
      </c>
      <c r="L62" s="48">
        <f>IFERROR(IF(VLOOKUP(K62,Inputs!$A$20:$G$29,3,FALSE)="Stipend Award",VLOOKUP(K62,Inputs!$A$7:$G$16,3,FALSE),0),0)</f>
        <v>0</v>
      </c>
      <c r="M62" s="48">
        <f>IFERROR(IF(VLOOKUP(K62,Inputs!$A$20:$G$29,4,FALSE)="Stipend Award",VLOOKUP(K62,Inputs!$A$7:$G$16,4,FALSE),0),0)</f>
        <v>0</v>
      </c>
      <c r="N62" s="48">
        <f ca="1">IFERROR(IF(H62=1,IF(VLOOKUP(K62,Inputs!$A$20:$G$29,5,FALSE)="Stipend Award",VLOOKUP(K62,Inputs!$A$7:$G$16,5,FALSE),0),0),0)</f>
        <v>0</v>
      </c>
      <c r="O62" s="48">
        <f ca="1">IFERROR(IF(I62=1,IF(VLOOKUP(K62,Inputs!$A$20:$G$29,6,FALSE)="Stipend Award",VLOOKUP(K62,Inputs!$A$7:$G$16,6,FALSE),0),0),0)</f>
        <v>0</v>
      </c>
      <c r="P62" s="48">
        <f ca="1">IFERROR(IF(J62=1,IF(VLOOKUP(K62,Inputs!$A$20:$G$29,7,FALSE)="Stipend Award",VLOOKUP(K62,Inputs!$A$7:$G$16,7,FALSE),0),0),0)</f>
        <v>0</v>
      </c>
      <c r="Q62" s="48">
        <f>IFERROR(IF(VLOOKUP(K62,Inputs!$A$20:$G$29,3,FALSE)="Base Increase",VLOOKUP(K62,Inputs!$A$7:$G$16,3,FALSE),0),0)</f>
        <v>0</v>
      </c>
      <c r="R62" s="48">
        <f>IFERROR(IF(VLOOKUP(K62,Inputs!$A$20:$G$29,4,FALSE)="Base Increase",VLOOKUP(K62,Inputs!$A$7:$G$16,4,FALSE),0),0)</f>
        <v>0</v>
      </c>
      <c r="S62" s="48">
        <f ca="1">IFERROR(IF(H62=1,IF(VLOOKUP(K62,Inputs!$A$20:$G$29,5,FALSE)="Base Increase",VLOOKUP(K62,Inputs!$A$7:$G$16,5,FALSE),0),0),0)</f>
        <v>0</v>
      </c>
      <c r="T62" s="48">
        <f ca="1">IFERROR(IF(I62=1,IF(VLOOKUP(K62,Inputs!$A$20:$G$29,6,FALSE)="Base Increase",VLOOKUP(K62,Inputs!$A$7:$G$16,6,FALSE),0),0),0)</f>
        <v>0</v>
      </c>
      <c r="U62" s="48">
        <f ca="1">IFERROR(IF(J62=1,IF(VLOOKUP(K62,Inputs!$A$20:$G$29,7,FALSE)="Base Increase",VLOOKUP(K62,Inputs!$A$7:$G$16,7,FALSE),0),0),0)</f>
        <v>0</v>
      </c>
      <c r="V62" s="48">
        <f t="shared" ca="1" si="2"/>
        <v>0</v>
      </c>
      <c r="W62" s="48">
        <f t="shared" ca="1" si="3"/>
        <v>0</v>
      </c>
      <c r="X62" s="48">
        <f t="shared" ca="1" si="4"/>
        <v>0</v>
      </c>
      <c r="Y62" s="48">
        <f t="shared" ca="1" si="5"/>
        <v>0</v>
      </c>
      <c r="Z62" s="48">
        <f ca="1">IF(AND(K62&lt;=4,X62&gt;Inputs!$B$32),MAX(C62,Inputs!$B$32),X62)</f>
        <v>0</v>
      </c>
      <c r="AA62" s="48">
        <f ca="1">IF(AND(K62&lt;=4,Y62&gt;Inputs!$B$32),MAX(C62,Inputs!$B$32),Y62)</f>
        <v>0</v>
      </c>
      <c r="AB62" s="48">
        <f ca="1">IF(AND(K62&lt;=7,Z62&gt;Inputs!$B$33),MAX(C62,Inputs!$B$33),Z62)</f>
        <v>0</v>
      </c>
      <c r="AC62" s="48">
        <f ca="1">IF(Y62&gt;Inputs!$B$34,Inputs!$B$34,AA62)</f>
        <v>0</v>
      </c>
      <c r="AD62" s="48">
        <f ca="1">IF(AB62&gt;Inputs!$B$34,Inputs!$B$34,AB62)</f>
        <v>0</v>
      </c>
      <c r="AE62" s="48">
        <f ca="1">IF(AC62&gt;Inputs!$B$34,Inputs!$B$34,AC62)</f>
        <v>0</v>
      </c>
      <c r="AF62" s="49">
        <f ca="1">IF(AND(E62=1,G62=0),Inputs!$B$3,AD62)</f>
        <v>0</v>
      </c>
      <c r="AG62" s="49">
        <f ca="1">IF(AND(E62=1,G62=0),Inputs!$B$3,AE62)</f>
        <v>0</v>
      </c>
    </row>
    <row r="63" spans="1:33" x14ac:dyDescent="0.25">
      <c r="A63" s="6">
        <f>'Salary and Rating'!A64</f>
        <v>0</v>
      </c>
      <c r="B63" s="6">
        <f>'Salary and Rating'!B64</f>
        <v>0</v>
      </c>
      <c r="C63" s="14">
        <f>'Salary and Rating'!C64</f>
        <v>0</v>
      </c>
      <c r="D63" s="44">
        <f>'Salary and Rating'!D64</f>
        <v>0</v>
      </c>
      <c r="E63" s="48">
        <f t="shared" si="0"/>
        <v>0</v>
      </c>
      <c r="F63" s="42">
        <f>IF('Salary and Rating'!E64=1,VLOOKUP(D63,'Attrition Probabilities'!$A$5:$E$45,2,TRUE),IF('Salary and Rating'!E64=2,VLOOKUP(D63,'Attrition Probabilities'!$A$5:$E$45,3,TRUE),IF('Salary and Rating'!E64=3,VLOOKUP(D63,'Attrition Probabilities'!$A$5:$E$45,4,TRUE),IF('Salary and Rating'!E64=4,VLOOKUP(D63,'Attrition Probabilities'!$A$5:$E$45,5,TRUE),0))))</f>
        <v>0</v>
      </c>
      <c r="G63" s="48">
        <f t="shared" ca="1" si="1"/>
        <v>0</v>
      </c>
      <c r="H63" s="48">
        <f ca="1">IF(E63=0,0,IF(RAND()&lt;'Demand Component Probability'!$B$4,1,0))</f>
        <v>0</v>
      </c>
      <c r="I63" s="48">
        <f ca="1">IF(E63=0,0,IF(RAND()&lt;'Demand Component Probability'!$B$5,1,0))</f>
        <v>0</v>
      </c>
      <c r="J63" s="48">
        <f ca="1">IF(E63=0,0,IF(RAND()&lt;'Demand Component Probability'!$B$6,1,0))</f>
        <v>0</v>
      </c>
      <c r="K63" s="48">
        <f>'Salary and Rating'!K64</f>
        <v>0</v>
      </c>
      <c r="L63" s="48">
        <f>IFERROR(IF(VLOOKUP(K63,Inputs!$A$20:$G$29,3,FALSE)="Stipend Award",VLOOKUP(K63,Inputs!$A$7:$G$16,3,FALSE),0),0)</f>
        <v>0</v>
      </c>
      <c r="M63" s="48">
        <f>IFERROR(IF(VLOOKUP(K63,Inputs!$A$20:$G$29,4,FALSE)="Stipend Award",VLOOKUP(K63,Inputs!$A$7:$G$16,4,FALSE),0),0)</f>
        <v>0</v>
      </c>
      <c r="N63" s="48">
        <f ca="1">IFERROR(IF(H63=1,IF(VLOOKUP(K63,Inputs!$A$20:$G$29,5,FALSE)="Stipend Award",VLOOKUP(K63,Inputs!$A$7:$G$16,5,FALSE),0),0),0)</f>
        <v>0</v>
      </c>
      <c r="O63" s="48">
        <f ca="1">IFERROR(IF(I63=1,IF(VLOOKUP(K63,Inputs!$A$20:$G$29,6,FALSE)="Stipend Award",VLOOKUP(K63,Inputs!$A$7:$G$16,6,FALSE),0),0),0)</f>
        <v>0</v>
      </c>
      <c r="P63" s="48">
        <f ca="1">IFERROR(IF(J63=1,IF(VLOOKUP(K63,Inputs!$A$20:$G$29,7,FALSE)="Stipend Award",VLOOKUP(K63,Inputs!$A$7:$G$16,7,FALSE),0),0),0)</f>
        <v>0</v>
      </c>
      <c r="Q63" s="48">
        <f>IFERROR(IF(VLOOKUP(K63,Inputs!$A$20:$G$29,3,FALSE)="Base Increase",VLOOKUP(K63,Inputs!$A$7:$G$16,3,FALSE),0),0)</f>
        <v>0</v>
      </c>
      <c r="R63" s="48">
        <f>IFERROR(IF(VLOOKUP(K63,Inputs!$A$20:$G$29,4,FALSE)="Base Increase",VLOOKUP(K63,Inputs!$A$7:$G$16,4,FALSE),0),0)</f>
        <v>0</v>
      </c>
      <c r="S63" s="48">
        <f ca="1">IFERROR(IF(H63=1,IF(VLOOKUP(K63,Inputs!$A$20:$G$29,5,FALSE)="Base Increase",VLOOKUP(K63,Inputs!$A$7:$G$16,5,FALSE),0),0),0)</f>
        <v>0</v>
      </c>
      <c r="T63" s="48">
        <f ca="1">IFERROR(IF(I63=1,IF(VLOOKUP(K63,Inputs!$A$20:$G$29,6,FALSE)="Base Increase",VLOOKUP(K63,Inputs!$A$7:$G$16,6,FALSE),0),0),0)</f>
        <v>0</v>
      </c>
      <c r="U63" s="48">
        <f ca="1">IFERROR(IF(J63=1,IF(VLOOKUP(K63,Inputs!$A$20:$G$29,7,FALSE)="Base Increase",VLOOKUP(K63,Inputs!$A$7:$G$16,7,FALSE),0),0),0)</f>
        <v>0</v>
      </c>
      <c r="V63" s="48">
        <f t="shared" ca="1" si="2"/>
        <v>0</v>
      </c>
      <c r="W63" s="48">
        <f t="shared" ca="1" si="3"/>
        <v>0</v>
      </c>
      <c r="X63" s="48">
        <f t="shared" ca="1" si="4"/>
        <v>0</v>
      </c>
      <c r="Y63" s="48">
        <f t="shared" ca="1" si="5"/>
        <v>0</v>
      </c>
      <c r="Z63" s="48">
        <f ca="1">IF(AND(K63&lt;=4,X63&gt;Inputs!$B$32),MAX(C63,Inputs!$B$32),X63)</f>
        <v>0</v>
      </c>
      <c r="AA63" s="48">
        <f ca="1">IF(AND(K63&lt;=4,Y63&gt;Inputs!$B$32),MAX(C63,Inputs!$B$32),Y63)</f>
        <v>0</v>
      </c>
      <c r="AB63" s="48">
        <f ca="1">IF(AND(K63&lt;=7,Z63&gt;Inputs!$B$33),MAX(C63,Inputs!$B$33),Z63)</f>
        <v>0</v>
      </c>
      <c r="AC63" s="48">
        <f ca="1">IF(Y63&gt;Inputs!$B$34,Inputs!$B$34,AA63)</f>
        <v>0</v>
      </c>
      <c r="AD63" s="48">
        <f ca="1">IF(AB63&gt;Inputs!$B$34,Inputs!$B$34,AB63)</f>
        <v>0</v>
      </c>
      <c r="AE63" s="48">
        <f ca="1">IF(AC63&gt;Inputs!$B$34,Inputs!$B$34,AC63)</f>
        <v>0</v>
      </c>
      <c r="AF63" s="49">
        <f ca="1">IF(AND(E63=1,G63=0),Inputs!$B$3,AD63)</f>
        <v>0</v>
      </c>
      <c r="AG63" s="49">
        <f ca="1">IF(AND(E63=1,G63=0),Inputs!$B$3,AE63)</f>
        <v>0</v>
      </c>
    </row>
    <row r="64" spans="1:33" x14ac:dyDescent="0.25">
      <c r="A64" s="6">
        <f>'Salary and Rating'!A65</f>
        <v>0</v>
      </c>
      <c r="B64" s="6">
        <f>'Salary and Rating'!B65</f>
        <v>0</v>
      </c>
      <c r="C64" s="14">
        <f>'Salary and Rating'!C65</f>
        <v>0</v>
      </c>
      <c r="D64" s="44">
        <f>'Salary and Rating'!D65</f>
        <v>0</v>
      </c>
      <c r="E64" s="48">
        <f t="shared" si="0"/>
        <v>0</v>
      </c>
      <c r="F64" s="42">
        <f>IF('Salary and Rating'!E65=1,VLOOKUP(D64,'Attrition Probabilities'!$A$5:$E$45,2,TRUE),IF('Salary and Rating'!E65=2,VLOOKUP(D64,'Attrition Probabilities'!$A$5:$E$45,3,TRUE),IF('Salary and Rating'!E65=3,VLOOKUP(D64,'Attrition Probabilities'!$A$5:$E$45,4,TRUE),IF('Salary and Rating'!E65=4,VLOOKUP(D64,'Attrition Probabilities'!$A$5:$E$45,5,TRUE),0))))</f>
        <v>0</v>
      </c>
      <c r="G64" s="48">
        <f t="shared" ca="1" si="1"/>
        <v>0</v>
      </c>
      <c r="H64" s="48">
        <f ca="1">IF(E64=0,0,IF(RAND()&lt;'Demand Component Probability'!$B$4,1,0))</f>
        <v>0</v>
      </c>
      <c r="I64" s="48">
        <f ca="1">IF(E64=0,0,IF(RAND()&lt;'Demand Component Probability'!$B$5,1,0))</f>
        <v>0</v>
      </c>
      <c r="J64" s="48">
        <f ca="1">IF(E64=0,0,IF(RAND()&lt;'Demand Component Probability'!$B$6,1,0))</f>
        <v>0</v>
      </c>
      <c r="K64" s="48">
        <f>'Salary and Rating'!K65</f>
        <v>0</v>
      </c>
      <c r="L64" s="48">
        <f>IFERROR(IF(VLOOKUP(K64,Inputs!$A$20:$G$29,3,FALSE)="Stipend Award",VLOOKUP(K64,Inputs!$A$7:$G$16,3,FALSE),0),0)</f>
        <v>0</v>
      </c>
      <c r="M64" s="48">
        <f>IFERROR(IF(VLOOKUP(K64,Inputs!$A$20:$G$29,4,FALSE)="Stipend Award",VLOOKUP(K64,Inputs!$A$7:$G$16,4,FALSE),0),0)</f>
        <v>0</v>
      </c>
      <c r="N64" s="48">
        <f ca="1">IFERROR(IF(H64=1,IF(VLOOKUP(K64,Inputs!$A$20:$G$29,5,FALSE)="Stipend Award",VLOOKUP(K64,Inputs!$A$7:$G$16,5,FALSE),0),0),0)</f>
        <v>0</v>
      </c>
      <c r="O64" s="48">
        <f ca="1">IFERROR(IF(I64=1,IF(VLOOKUP(K64,Inputs!$A$20:$G$29,6,FALSE)="Stipend Award",VLOOKUP(K64,Inputs!$A$7:$G$16,6,FALSE),0),0),0)</f>
        <v>0</v>
      </c>
      <c r="P64" s="48">
        <f ca="1">IFERROR(IF(J64=1,IF(VLOOKUP(K64,Inputs!$A$20:$G$29,7,FALSE)="Stipend Award",VLOOKUP(K64,Inputs!$A$7:$G$16,7,FALSE),0),0),0)</f>
        <v>0</v>
      </c>
      <c r="Q64" s="48">
        <f>IFERROR(IF(VLOOKUP(K64,Inputs!$A$20:$G$29,3,FALSE)="Base Increase",VLOOKUP(K64,Inputs!$A$7:$G$16,3,FALSE),0),0)</f>
        <v>0</v>
      </c>
      <c r="R64" s="48">
        <f>IFERROR(IF(VLOOKUP(K64,Inputs!$A$20:$G$29,4,FALSE)="Base Increase",VLOOKUP(K64,Inputs!$A$7:$G$16,4,FALSE),0),0)</f>
        <v>0</v>
      </c>
      <c r="S64" s="48">
        <f ca="1">IFERROR(IF(H64=1,IF(VLOOKUP(K64,Inputs!$A$20:$G$29,5,FALSE)="Base Increase",VLOOKUP(K64,Inputs!$A$7:$G$16,5,FALSE),0),0),0)</f>
        <v>0</v>
      </c>
      <c r="T64" s="48">
        <f ca="1">IFERROR(IF(I64=1,IF(VLOOKUP(K64,Inputs!$A$20:$G$29,6,FALSE)="Base Increase",VLOOKUP(K64,Inputs!$A$7:$G$16,6,FALSE),0),0),0)</f>
        <v>0</v>
      </c>
      <c r="U64" s="48">
        <f ca="1">IFERROR(IF(J64=1,IF(VLOOKUP(K64,Inputs!$A$20:$G$29,7,FALSE)="Base Increase",VLOOKUP(K64,Inputs!$A$7:$G$16,7,FALSE),0),0),0)</f>
        <v>0</v>
      </c>
      <c r="V64" s="48">
        <f t="shared" ca="1" si="2"/>
        <v>0</v>
      </c>
      <c r="W64" s="48">
        <f t="shared" ca="1" si="3"/>
        <v>0</v>
      </c>
      <c r="X64" s="48">
        <f t="shared" ca="1" si="4"/>
        <v>0</v>
      </c>
      <c r="Y64" s="48">
        <f t="shared" ca="1" si="5"/>
        <v>0</v>
      </c>
      <c r="Z64" s="48">
        <f ca="1">IF(AND(K64&lt;=4,X64&gt;Inputs!$B$32),MAX(C64,Inputs!$B$32),X64)</f>
        <v>0</v>
      </c>
      <c r="AA64" s="48">
        <f ca="1">IF(AND(K64&lt;=4,Y64&gt;Inputs!$B$32),MAX(C64,Inputs!$B$32),Y64)</f>
        <v>0</v>
      </c>
      <c r="AB64" s="48">
        <f ca="1">IF(AND(K64&lt;=7,Z64&gt;Inputs!$B$33),MAX(C64,Inputs!$B$33),Z64)</f>
        <v>0</v>
      </c>
      <c r="AC64" s="48">
        <f ca="1">IF(Y64&gt;Inputs!$B$34,Inputs!$B$34,AA64)</f>
        <v>0</v>
      </c>
      <c r="AD64" s="48">
        <f ca="1">IF(AB64&gt;Inputs!$B$34,Inputs!$B$34,AB64)</f>
        <v>0</v>
      </c>
      <c r="AE64" s="48">
        <f ca="1">IF(AC64&gt;Inputs!$B$34,Inputs!$B$34,AC64)</f>
        <v>0</v>
      </c>
      <c r="AF64" s="49">
        <f ca="1">IF(AND(E64=1,G64=0),Inputs!$B$3,AD64)</f>
        <v>0</v>
      </c>
      <c r="AG64" s="49">
        <f ca="1">IF(AND(E64=1,G64=0),Inputs!$B$3,AE64)</f>
        <v>0</v>
      </c>
    </row>
    <row r="65" spans="1:33" x14ac:dyDescent="0.25">
      <c r="A65" s="6">
        <f>'Salary and Rating'!A66</f>
        <v>0</v>
      </c>
      <c r="B65" s="6">
        <f>'Salary and Rating'!B66</f>
        <v>0</v>
      </c>
      <c r="C65" s="14">
        <f>'Salary and Rating'!C66</f>
        <v>0</v>
      </c>
      <c r="D65" s="44">
        <f>'Salary and Rating'!D66</f>
        <v>0</v>
      </c>
      <c r="E65" s="48">
        <f t="shared" si="0"/>
        <v>0</v>
      </c>
      <c r="F65" s="42">
        <f>IF('Salary and Rating'!E66=1,VLOOKUP(D65,'Attrition Probabilities'!$A$5:$E$45,2,TRUE),IF('Salary and Rating'!E66=2,VLOOKUP(D65,'Attrition Probabilities'!$A$5:$E$45,3,TRUE),IF('Salary and Rating'!E66=3,VLOOKUP(D65,'Attrition Probabilities'!$A$5:$E$45,4,TRUE),IF('Salary and Rating'!E66=4,VLOOKUP(D65,'Attrition Probabilities'!$A$5:$E$45,5,TRUE),0))))</f>
        <v>0</v>
      </c>
      <c r="G65" s="48">
        <f t="shared" ca="1" si="1"/>
        <v>0</v>
      </c>
      <c r="H65" s="48">
        <f ca="1">IF(E65=0,0,IF(RAND()&lt;'Demand Component Probability'!$B$4,1,0))</f>
        <v>0</v>
      </c>
      <c r="I65" s="48">
        <f ca="1">IF(E65=0,0,IF(RAND()&lt;'Demand Component Probability'!$B$5,1,0))</f>
        <v>0</v>
      </c>
      <c r="J65" s="48">
        <f ca="1">IF(E65=0,0,IF(RAND()&lt;'Demand Component Probability'!$B$6,1,0))</f>
        <v>0</v>
      </c>
      <c r="K65" s="48">
        <f>'Salary and Rating'!K66</f>
        <v>0</v>
      </c>
      <c r="L65" s="48">
        <f>IFERROR(IF(VLOOKUP(K65,Inputs!$A$20:$G$29,3,FALSE)="Stipend Award",VLOOKUP(K65,Inputs!$A$7:$G$16,3,FALSE),0),0)</f>
        <v>0</v>
      </c>
      <c r="M65" s="48">
        <f>IFERROR(IF(VLOOKUP(K65,Inputs!$A$20:$G$29,4,FALSE)="Stipend Award",VLOOKUP(K65,Inputs!$A$7:$G$16,4,FALSE),0),0)</f>
        <v>0</v>
      </c>
      <c r="N65" s="48">
        <f ca="1">IFERROR(IF(H65=1,IF(VLOOKUP(K65,Inputs!$A$20:$G$29,5,FALSE)="Stipend Award",VLOOKUP(K65,Inputs!$A$7:$G$16,5,FALSE),0),0),0)</f>
        <v>0</v>
      </c>
      <c r="O65" s="48">
        <f ca="1">IFERROR(IF(I65=1,IF(VLOOKUP(K65,Inputs!$A$20:$G$29,6,FALSE)="Stipend Award",VLOOKUP(K65,Inputs!$A$7:$G$16,6,FALSE),0),0),0)</f>
        <v>0</v>
      </c>
      <c r="P65" s="48">
        <f ca="1">IFERROR(IF(J65=1,IF(VLOOKUP(K65,Inputs!$A$20:$G$29,7,FALSE)="Stipend Award",VLOOKUP(K65,Inputs!$A$7:$G$16,7,FALSE),0),0),0)</f>
        <v>0</v>
      </c>
      <c r="Q65" s="48">
        <f>IFERROR(IF(VLOOKUP(K65,Inputs!$A$20:$G$29,3,FALSE)="Base Increase",VLOOKUP(K65,Inputs!$A$7:$G$16,3,FALSE),0),0)</f>
        <v>0</v>
      </c>
      <c r="R65" s="48">
        <f>IFERROR(IF(VLOOKUP(K65,Inputs!$A$20:$G$29,4,FALSE)="Base Increase",VLOOKUP(K65,Inputs!$A$7:$G$16,4,FALSE),0),0)</f>
        <v>0</v>
      </c>
      <c r="S65" s="48">
        <f ca="1">IFERROR(IF(H65=1,IF(VLOOKUP(K65,Inputs!$A$20:$G$29,5,FALSE)="Base Increase",VLOOKUP(K65,Inputs!$A$7:$G$16,5,FALSE),0),0),0)</f>
        <v>0</v>
      </c>
      <c r="T65" s="48">
        <f ca="1">IFERROR(IF(I65=1,IF(VLOOKUP(K65,Inputs!$A$20:$G$29,6,FALSE)="Base Increase",VLOOKUP(K65,Inputs!$A$7:$G$16,6,FALSE),0),0),0)</f>
        <v>0</v>
      </c>
      <c r="U65" s="48">
        <f ca="1">IFERROR(IF(J65=1,IF(VLOOKUP(K65,Inputs!$A$20:$G$29,7,FALSE)="Base Increase",VLOOKUP(K65,Inputs!$A$7:$G$16,7,FALSE),0),0),0)</f>
        <v>0</v>
      </c>
      <c r="V65" s="48">
        <f t="shared" ca="1" si="2"/>
        <v>0</v>
      </c>
      <c r="W65" s="48">
        <f t="shared" ca="1" si="3"/>
        <v>0</v>
      </c>
      <c r="X65" s="48">
        <f t="shared" ca="1" si="4"/>
        <v>0</v>
      </c>
      <c r="Y65" s="48">
        <f t="shared" ca="1" si="5"/>
        <v>0</v>
      </c>
      <c r="Z65" s="48">
        <f ca="1">IF(AND(K65&lt;=4,X65&gt;Inputs!$B$32),MAX(C65,Inputs!$B$32),X65)</f>
        <v>0</v>
      </c>
      <c r="AA65" s="48">
        <f ca="1">IF(AND(K65&lt;=4,Y65&gt;Inputs!$B$32),MAX(C65,Inputs!$B$32),Y65)</f>
        <v>0</v>
      </c>
      <c r="AB65" s="48">
        <f ca="1">IF(AND(K65&lt;=7,Z65&gt;Inputs!$B$33),MAX(C65,Inputs!$B$33),Z65)</f>
        <v>0</v>
      </c>
      <c r="AC65" s="48">
        <f ca="1">IF(Y65&gt;Inputs!$B$34,Inputs!$B$34,AA65)</f>
        <v>0</v>
      </c>
      <c r="AD65" s="48">
        <f ca="1">IF(AB65&gt;Inputs!$B$34,Inputs!$B$34,AB65)</f>
        <v>0</v>
      </c>
      <c r="AE65" s="48">
        <f ca="1">IF(AC65&gt;Inputs!$B$34,Inputs!$B$34,AC65)</f>
        <v>0</v>
      </c>
      <c r="AF65" s="49">
        <f ca="1">IF(AND(E65=1,G65=0),Inputs!$B$3,AD65)</f>
        <v>0</v>
      </c>
      <c r="AG65" s="49">
        <f ca="1">IF(AND(E65=1,G65=0),Inputs!$B$3,AE65)</f>
        <v>0</v>
      </c>
    </row>
    <row r="66" spans="1:33" x14ac:dyDescent="0.25">
      <c r="A66" s="6">
        <f>'Salary and Rating'!A67</f>
        <v>0</v>
      </c>
      <c r="B66" s="6">
        <f>'Salary and Rating'!B67</f>
        <v>0</v>
      </c>
      <c r="C66" s="14">
        <f>'Salary and Rating'!C67</f>
        <v>0</v>
      </c>
      <c r="D66" s="44">
        <f>'Salary and Rating'!D67</f>
        <v>0</v>
      </c>
      <c r="E66" s="48">
        <f t="shared" si="0"/>
        <v>0</v>
      </c>
      <c r="F66" s="42">
        <f>IF('Salary and Rating'!E67=1,VLOOKUP(D66,'Attrition Probabilities'!$A$5:$E$45,2,TRUE),IF('Salary and Rating'!E67=2,VLOOKUP(D66,'Attrition Probabilities'!$A$5:$E$45,3,TRUE),IF('Salary and Rating'!E67=3,VLOOKUP(D66,'Attrition Probabilities'!$A$5:$E$45,4,TRUE),IF('Salary and Rating'!E67=4,VLOOKUP(D66,'Attrition Probabilities'!$A$5:$E$45,5,TRUE),0))))</f>
        <v>0</v>
      </c>
      <c r="G66" s="48">
        <f t="shared" ca="1" si="1"/>
        <v>0</v>
      </c>
      <c r="H66" s="48">
        <f ca="1">IF(E66=0,0,IF(RAND()&lt;'Demand Component Probability'!$B$4,1,0))</f>
        <v>0</v>
      </c>
      <c r="I66" s="48">
        <f ca="1">IF(E66=0,0,IF(RAND()&lt;'Demand Component Probability'!$B$5,1,0))</f>
        <v>0</v>
      </c>
      <c r="J66" s="48">
        <f ca="1">IF(E66=0,0,IF(RAND()&lt;'Demand Component Probability'!$B$6,1,0))</f>
        <v>0</v>
      </c>
      <c r="K66" s="48">
        <f>'Salary and Rating'!K67</f>
        <v>0</v>
      </c>
      <c r="L66" s="48">
        <f>IFERROR(IF(VLOOKUP(K66,Inputs!$A$20:$G$29,3,FALSE)="Stipend Award",VLOOKUP(K66,Inputs!$A$7:$G$16,3,FALSE),0),0)</f>
        <v>0</v>
      </c>
      <c r="M66" s="48">
        <f>IFERROR(IF(VLOOKUP(K66,Inputs!$A$20:$G$29,4,FALSE)="Stipend Award",VLOOKUP(K66,Inputs!$A$7:$G$16,4,FALSE),0),0)</f>
        <v>0</v>
      </c>
      <c r="N66" s="48">
        <f ca="1">IFERROR(IF(H66=1,IF(VLOOKUP(K66,Inputs!$A$20:$G$29,5,FALSE)="Stipend Award",VLOOKUP(K66,Inputs!$A$7:$G$16,5,FALSE),0),0),0)</f>
        <v>0</v>
      </c>
      <c r="O66" s="48">
        <f ca="1">IFERROR(IF(I66=1,IF(VLOOKUP(K66,Inputs!$A$20:$G$29,6,FALSE)="Stipend Award",VLOOKUP(K66,Inputs!$A$7:$G$16,6,FALSE),0),0),0)</f>
        <v>0</v>
      </c>
      <c r="P66" s="48">
        <f ca="1">IFERROR(IF(J66=1,IF(VLOOKUP(K66,Inputs!$A$20:$G$29,7,FALSE)="Stipend Award",VLOOKUP(K66,Inputs!$A$7:$G$16,7,FALSE),0),0),0)</f>
        <v>0</v>
      </c>
      <c r="Q66" s="48">
        <f>IFERROR(IF(VLOOKUP(K66,Inputs!$A$20:$G$29,3,FALSE)="Base Increase",VLOOKUP(K66,Inputs!$A$7:$G$16,3,FALSE),0),0)</f>
        <v>0</v>
      </c>
      <c r="R66" s="48">
        <f>IFERROR(IF(VLOOKUP(K66,Inputs!$A$20:$G$29,4,FALSE)="Base Increase",VLOOKUP(K66,Inputs!$A$7:$G$16,4,FALSE),0),0)</f>
        <v>0</v>
      </c>
      <c r="S66" s="48">
        <f ca="1">IFERROR(IF(H66=1,IF(VLOOKUP(K66,Inputs!$A$20:$G$29,5,FALSE)="Base Increase",VLOOKUP(K66,Inputs!$A$7:$G$16,5,FALSE),0),0),0)</f>
        <v>0</v>
      </c>
      <c r="T66" s="48">
        <f ca="1">IFERROR(IF(I66=1,IF(VLOOKUP(K66,Inputs!$A$20:$G$29,6,FALSE)="Base Increase",VLOOKUP(K66,Inputs!$A$7:$G$16,6,FALSE),0),0),0)</f>
        <v>0</v>
      </c>
      <c r="U66" s="48">
        <f ca="1">IFERROR(IF(J66=1,IF(VLOOKUP(K66,Inputs!$A$20:$G$29,7,FALSE)="Base Increase",VLOOKUP(K66,Inputs!$A$7:$G$16,7,FALSE),0),0),0)</f>
        <v>0</v>
      </c>
      <c r="V66" s="48">
        <f t="shared" ca="1" si="2"/>
        <v>0</v>
      </c>
      <c r="W66" s="48">
        <f t="shared" ca="1" si="3"/>
        <v>0</v>
      </c>
      <c r="X66" s="48">
        <f t="shared" ca="1" si="4"/>
        <v>0</v>
      </c>
      <c r="Y66" s="48">
        <f t="shared" ca="1" si="5"/>
        <v>0</v>
      </c>
      <c r="Z66" s="48">
        <f ca="1">IF(AND(K66&lt;=4,X66&gt;Inputs!$B$32),MAX(C66,Inputs!$B$32),X66)</f>
        <v>0</v>
      </c>
      <c r="AA66" s="48">
        <f ca="1">IF(AND(K66&lt;=4,Y66&gt;Inputs!$B$32),MAX(C66,Inputs!$B$32),Y66)</f>
        <v>0</v>
      </c>
      <c r="AB66" s="48">
        <f ca="1">IF(AND(K66&lt;=7,Z66&gt;Inputs!$B$33),MAX(C66,Inputs!$B$33),Z66)</f>
        <v>0</v>
      </c>
      <c r="AC66" s="48">
        <f ca="1">IF(Y66&gt;Inputs!$B$34,Inputs!$B$34,AA66)</f>
        <v>0</v>
      </c>
      <c r="AD66" s="48">
        <f ca="1">IF(AB66&gt;Inputs!$B$34,Inputs!$B$34,AB66)</f>
        <v>0</v>
      </c>
      <c r="AE66" s="48">
        <f ca="1">IF(AC66&gt;Inputs!$B$34,Inputs!$B$34,AC66)</f>
        <v>0</v>
      </c>
      <c r="AF66" s="49">
        <f ca="1">IF(AND(E66=1,G66=0),Inputs!$B$3,AD66)</f>
        <v>0</v>
      </c>
      <c r="AG66" s="49">
        <f ca="1">IF(AND(E66=1,G66=0),Inputs!$B$3,AE66)</f>
        <v>0</v>
      </c>
    </row>
    <row r="67" spans="1:33" x14ac:dyDescent="0.25">
      <c r="A67" s="6">
        <f>'Salary and Rating'!A68</f>
        <v>0</v>
      </c>
      <c r="B67" s="6">
        <f>'Salary and Rating'!B68</f>
        <v>0</v>
      </c>
      <c r="C67" s="14">
        <f>'Salary and Rating'!C68</f>
        <v>0</v>
      </c>
      <c r="D67" s="44">
        <f>'Salary and Rating'!D68</f>
        <v>0</v>
      </c>
      <c r="E67" s="48">
        <f t="shared" si="0"/>
        <v>0</v>
      </c>
      <c r="F67" s="42">
        <f>IF('Salary and Rating'!E68=1,VLOOKUP(D67,'Attrition Probabilities'!$A$5:$E$45,2,TRUE),IF('Salary and Rating'!E68=2,VLOOKUP(D67,'Attrition Probabilities'!$A$5:$E$45,3,TRUE),IF('Salary and Rating'!E68=3,VLOOKUP(D67,'Attrition Probabilities'!$A$5:$E$45,4,TRUE),IF('Salary and Rating'!E68=4,VLOOKUP(D67,'Attrition Probabilities'!$A$5:$E$45,5,TRUE),0))))</f>
        <v>0</v>
      </c>
      <c r="G67" s="48">
        <f t="shared" ca="1" si="1"/>
        <v>0</v>
      </c>
      <c r="H67" s="48">
        <f ca="1">IF(E67=0,0,IF(RAND()&lt;'Demand Component Probability'!$B$4,1,0))</f>
        <v>0</v>
      </c>
      <c r="I67" s="48">
        <f ca="1">IF(E67=0,0,IF(RAND()&lt;'Demand Component Probability'!$B$5,1,0))</f>
        <v>0</v>
      </c>
      <c r="J67" s="48">
        <f ca="1">IF(E67=0,0,IF(RAND()&lt;'Demand Component Probability'!$B$6,1,0))</f>
        <v>0</v>
      </c>
      <c r="K67" s="48">
        <f>'Salary and Rating'!K68</f>
        <v>0</v>
      </c>
      <c r="L67" s="48">
        <f>IFERROR(IF(VLOOKUP(K67,Inputs!$A$20:$G$29,3,FALSE)="Stipend Award",VLOOKUP(K67,Inputs!$A$7:$G$16,3,FALSE),0),0)</f>
        <v>0</v>
      </c>
      <c r="M67" s="48">
        <f>IFERROR(IF(VLOOKUP(K67,Inputs!$A$20:$G$29,4,FALSE)="Stipend Award",VLOOKUP(K67,Inputs!$A$7:$G$16,4,FALSE),0),0)</f>
        <v>0</v>
      </c>
      <c r="N67" s="48">
        <f ca="1">IFERROR(IF(H67=1,IF(VLOOKUP(K67,Inputs!$A$20:$G$29,5,FALSE)="Stipend Award",VLOOKUP(K67,Inputs!$A$7:$G$16,5,FALSE),0),0),0)</f>
        <v>0</v>
      </c>
      <c r="O67" s="48">
        <f ca="1">IFERROR(IF(I67=1,IF(VLOOKUP(K67,Inputs!$A$20:$G$29,6,FALSE)="Stipend Award",VLOOKUP(K67,Inputs!$A$7:$G$16,6,FALSE),0),0),0)</f>
        <v>0</v>
      </c>
      <c r="P67" s="48">
        <f ca="1">IFERROR(IF(J67=1,IF(VLOOKUP(K67,Inputs!$A$20:$G$29,7,FALSE)="Stipend Award",VLOOKUP(K67,Inputs!$A$7:$G$16,7,FALSE),0),0),0)</f>
        <v>0</v>
      </c>
      <c r="Q67" s="48">
        <f>IFERROR(IF(VLOOKUP(K67,Inputs!$A$20:$G$29,3,FALSE)="Base Increase",VLOOKUP(K67,Inputs!$A$7:$G$16,3,FALSE),0),0)</f>
        <v>0</v>
      </c>
      <c r="R67" s="48">
        <f>IFERROR(IF(VLOOKUP(K67,Inputs!$A$20:$G$29,4,FALSE)="Base Increase",VLOOKUP(K67,Inputs!$A$7:$G$16,4,FALSE),0),0)</f>
        <v>0</v>
      </c>
      <c r="S67" s="48">
        <f ca="1">IFERROR(IF(H67=1,IF(VLOOKUP(K67,Inputs!$A$20:$G$29,5,FALSE)="Base Increase",VLOOKUP(K67,Inputs!$A$7:$G$16,5,FALSE),0),0),0)</f>
        <v>0</v>
      </c>
      <c r="T67" s="48">
        <f ca="1">IFERROR(IF(I67=1,IF(VLOOKUP(K67,Inputs!$A$20:$G$29,6,FALSE)="Base Increase",VLOOKUP(K67,Inputs!$A$7:$G$16,6,FALSE),0),0),0)</f>
        <v>0</v>
      </c>
      <c r="U67" s="48">
        <f ca="1">IFERROR(IF(J67=1,IF(VLOOKUP(K67,Inputs!$A$20:$G$29,7,FALSE)="Base Increase",VLOOKUP(K67,Inputs!$A$7:$G$16,7,FALSE),0),0),0)</f>
        <v>0</v>
      </c>
      <c r="V67" s="48">
        <f t="shared" ca="1" si="2"/>
        <v>0</v>
      </c>
      <c r="W67" s="48">
        <f t="shared" ca="1" si="3"/>
        <v>0</v>
      </c>
      <c r="X67" s="48">
        <f t="shared" ca="1" si="4"/>
        <v>0</v>
      </c>
      <c r="Y67" s="48">
        <f t="shared" ca="1" si="5"/>
        <v>0</v>
      </c>
      <c r="Z67" s="48">
        <f ca="1">IF(AND(K67&lt;=4,X67&gt;Inputs!$B$32),MAX(C67,Inputs!$B$32),X67)</f>
        <v>0</v>
      </c>
      <c r="AA67" s="48">
        <f ca="1">IF(AND(K67&lt;=4,Y67&gt;Inputs!$B$32),MAX(C67,Inputs!$B$32),Y67)</f>
        <v>0</v>
      </c>
      <c r="AB67" s="48">
        <f ca="1">IF(AND(K67&lt;=7,Z67&gt;Inputs!$B$33),MAX(C67,Inputs!$B$33),Z67)</f>
        <v>0</v>
      </c>
      <c r="AC67" s="48">
        <f ca="1">IF(Y67&gt;Inputs!$B$34,Inputs!$B$34,AA67)</f>
        <v>0</v>
      </c>
      <c r="AD67" s="48">
        <f ca="1">IF(AB67&gt;Inputs!$B$34,Inputs!$B$34,AB67)</f>
        <v>0</v>
      </c>
      <c r="AE67" s="48">
        <f ca="1">IF(AC67&gt;Inputs!$B$34,Inputs!$B$34,AC67)</f>
        <v>0</v>
      </c>
      <c r="AF67" s="49">
        <f ca="1">IF(AND(E67=1,G67=0),Inputs!$B$3,AD67)</f>
        <v>0</v>
      </c>
      <c r="AG67" s="49">
        <f ca="1">IF(AND(E67=1,G67=0),Inputs!$B$3,AE67)</f>
        <v>0</v>
      </c>
    </row>
    <row r="68" spans="1:33" x14ac:dyDescent="0.25">
      <c r="A68" s="6">
        <f>'Salary and Rating'!A69</f>
        <v>0</v>
      </c>
      <c r="B68" s="6">
        <f>'Salary and Rating'!B69</f>
        <v>0</v>
      </c>
      <c r="C68" s="14">
        <f>'Salary and Rating'!C69</f>
        <v>0</v>
      </c>
      <c r="D68" s="44">
        <f>'Salary and Rating'!D69</f>
        <v>0</v>
      </c>
      <c r="E68" s="48">
        <f t="shared" si="0"/>
        <v>0</v>
      </c>
      <c r="F68" s="42">
        <f>IF('Salary and Rating'!E69=1,VLOOKUP(D68,'Attrition Probabilities'!$A$5:$E$45,2,TRUE),IF('Salary and Rating'!E69=2,VLOOKUP(D68,'Attrition Probabilities'!$A$5:$E$45,3,TRUE),IF('Salary and Rating'!E69=3,VLOOKUP(D68,'Attrition Probabilities'!$A$5:$E$45,4,TRUE),IF('Salary and Rating'!E69=4,VLOOKUP(D68,'Attrition Probabilities'!$A$5:$E$45,5,TRUE),0))))</f>
        <v>0</v>
      </c>
      <c r="G68" s="48">
        <f t="shared" ca="1" si="1"/>
        <v>0</v>
      </c>
      <c r="H68" s="48">
        <f ca="1">IF(E68=0,0,IF(RAND()&lt;'Demand Component Probability'!$B$4,1,0))</f>
        <v>0</v>
      </c>
      <c r="I68" s="48">
        <f ca="1">IF(E68=0,0,IF(RAND()&lt;'Demand Component Probability'!$B$5,1,0))</f>
        <v>0</v>
      </c>
      <c r="J68" s="48">
        <f ca="1">IF(E68=0,0,IF(RAND()&lt;'Demand Component Probability'!$B$6,1,0))</f>
        <v>0</v>
      </c>
      <c r="K68" s="48">
        <f>'Salary and Rating'!K69</f>
        <v>0</v>
      </c>
      <c r="L68" s="48">
        <f>IFERROR(IF(VLOOKUP(K68,Inputs!$A$20:$G$29,3,FALSE)="Stipend Award",VLOOKUP(K68,Inputs!$A$7:$G$16,3,FALSE),0),0)</f>
        <v>0</v>
      </c>
      <c r="M68" s="48">
        <f>IFERROR(IF(VLOOKUP(K68,Inputs!$A$20:$G$29,4,FALSE)="Stipend Award",VLOOKUP(K68,Inputs!$A$7:$G$16,4,FALSE),0),0)</f>
        <v>0</v>
      </c>
      <c r="N68" s="48">
        <f ca="1">IFERROR(IF(H68=1,IF(VLOOKUP(K68,Inputs!$A$20:$G$29,5,FALSE)="Stipend Award",VLOOKUP(K68,Inputs!$A$7:$G$16,5,FALSE),0),0),0)</f>
        <v>0</v>
      </c>
      <c r="O68" s="48">
        <f ca="1">IFERROR(IF(I68=1,IF(VLOOKUP(K68,Inputs!$A$20:$G$29,6,FALSE)="Stipend Award",VLOOKUP(K68,Inputs!$A$7:$G$16,6,FALSE),0),0),0)</f>
        <v>0</v>
      </c>
      <c r="P68" s="48">
        <f ca="1">IFERROR(IF(J68=1,IF(VLOOKUP(K68,Inputs!$A$20:$G$29,7,FALSE)="Stipend Award",VLOOKUP(K68,Inputs!$A$7:$G$16,7,FALSE),0),0),0)</f>
        <v>0</v>
      </c>
      <c r="Q68" s="48">
        <f>IFERROR(IF(VLOOKUP(K68,Inputs!$A$20:$G$29,3,FALSE)="Base Increase",VLOOKUP(K68,Inputs!$A$7:$G$16,3,FALSE),0),0)</f>
        <v>0</v>
      </c>
      <c r="R68" s="48">
        <f>IFERROR(IF(VLOOKUP(K68,Inputs!$A$20:$G$29,4,FALSE)="Base Increase",VLOOKUP(K68,Inputs!$A$7:$G$16,4,FALSE),0),0)</f>
        <v>0</v>
      </c>
      <c r="S68" s="48">
        <f ca="1">IFERROR(IF(H68=1,IF(VLOOKUP(K68,Inputs!$A$20:$G$29,5,FALSE)="Base Increase",VLOOKUP(K68,Inputs!$A$7:$G$16,5,FALSE),0),0),0)</f>
        <v>0</v>
      </c>
      <c r="T68" s="48">
        <f ca="1">IFERROR(IF(I68=1,IF(VLOOKUP(K68,Inputs!$A$20:$G$29,6,FALSE)="Base Increase",VLOOKUP(K68,Inputs!$A$7:$G$16,6,FALSE),0),0),0)</f>
        <v>0</v>
      </c>
      <c r="U68" s="48">
        <f ca="1">IFERROR(IF(J68=1,IF(VLOOKUP(K68,Inputs!$A$20:$G$29,7,FALSE)="Base Increase",VLOOKUP(K68,Inputs!$A$7:$G$16,7,FALSE),0),0),0)</f>
        <v>0</v>
      </c>
      <c r="V68" s="48">
        <f t="shared" ca="1" si="2"/>
        <v>0</v>
      </c>
      <c r="W68" s="48">
        <f t="shared" ca="1" si="3"/>
        <v>0</v>
      </c>
      <c r="X68" s="48">
        <f t="shared" ca="1" si="4"/>
        <v>0</v>
      </c>
      <c r="Y68" s="48">
        <f t="shared" ca="1" si="5"/>
        <v>0</v>
      </c>
      <c r="Z68" s="48">
        <f ca="1">IF(AND(K68&lt;=4,X68&gt;Inputs!$B$32),MAX(C68,Inputs!$B$32),X68)</f>
        <v>0</v>
      </c>
      <c r="AA68" s="48">
        <f ca="1">IF(AND(K68&lt;=4,Y68&gt;Inputs!$B$32),MAX(C68,Inputs!$B$32),Y68)</f>
        <v>0</v>
      </c>
      <c r="AB68" s="48">
        <f ca="1">IF(AND(K68&lt;=7,Z68&gt;Inputs!$B$33),MAX(C68,Inputs!$B$33),Z68)</f>
        <v>0</v>
      </c>
      <c r="AC68" s="48">
        <f ca="1">IF(Y68&gt;Inputs!$B$34,Inputs!$B$34,AA68)</f>
        <v>0</v>
      </c>
      <c r="AD68" s="48">
        <f ca="1">IF(AB68&gt;Inputs!$B$34,Inputs!$B$34,AB68)</f>
        <v>0</v>
      </c>
      <c r="AE68" s="48">
        <f ca="1">IF(AC68&gt;Inputs!$B$34,Inputs!$B$34,AC68)</f>
        <v>0</v>
      </c>
      <c r="AF68" s="49">
        <f ca="1">IF(AND(E68=1,G68=0),Inputs!$B$3,AD68)</f>
        <v>0</v>
      </c>
      <c r="AG68" s="49">
        <f ca="1">IF(AND(E68=1,G68=0),Inputs!$B$3,AE68)</f>
        <v>0</v>
      </c>
    </row>
    <row r="69" spans="1:33" x14ac:dyDescent="0.25">
      <c r="A69" s="6">
        <f>'Salary and Rating'!A70</f>
        <v>0</v>
      </c>
      <c r="B69" s="6">
        <f>'Salary and Rating'!B70</f>
        <v>0</v>
      </c>
      <c r="C69" s="14">
        <f>'Salary and Rating'!C70</f>
        <v>0</v>
      </c>
      <c r="D69" s="44">
        <f>'Salary and Rating'!D70</f>
        <v>0</v>
      </c>
      <c r="E69" s="48">
        <f t="shared" ref="E69:E132" si="6">IF(C69&gt;0,1,0)</f>
        <v>0</v>
      </c>
      <c r="F69" s="42">
        <f>IF('Salary and Rating'!E70=1,VLOOKUP(D69,'Attrition Probabilities'!$A$5:$E$45,2,TRUE),IF('Salary and Rating'!E70=2,VLOOKUP(D69,'Attrition Probabilities'!$A$5:$E$45,3,TRUE),IF('Salary and Rating'!E70=3,VLOOKUP(D69,'Attrition Probabilities'!$A$5:$E$45,4,TRUE),IF('Salary and Rating'!E70=4,VLOOKUP(D69,'Attrition Probabilities'!$A$5:$E$45,5,TRUE),0))))</f>
        <v>0</v>
      </c>
      <c r="G69" s="48">
        <f t="shared" ref="G69:G132" ca="1" si="7">IF(E69=0,0,IF(RAND()&lt;F69,0,1))</f>
        <v>0</v>
      </c>
      <c r="H69" s="48">
        <f ca="1">IF(E69=0,0,IF(RAND()&lt;'Demand Component Probability'!$B$4,1,0))</f>
        <v>0</v>
      </c>
      <c r="I69" s="48">
        <f ca="1">IF(E69=0,0,IF(RAND()&lt;'Demand Component Probability'!$B$5,1,0))</f>
        <v>0</v>
      </c>
      <c r="J69" s="48">
        <f ca="1">IF(E69=0,0,IF(RAND()&lt;'Demand Component Probability'!$B$6,1,0))</f>
        <v>0</v>
      </c>
      <c r="K69" s="48">
        <f>'Salary and Rating'!K70</f>
        <v>0</v>
      </c>
      <c r="L69" s="48">
        <f>IFERROR(IF(VLOOKUP(K69,Inputs!$A$20:$G$29,3,FALSE)="Stipend Award",VLOOKUP(K69,Inputs!$A$7:$G$16,3,FALSE),0),0)</f>
        <v>0</v>
      </c>
      <c r="M69" s="48">
        <f>IFERROR(IF(VLOOKUP(K69,Inputs!$A$20:$G$29,4,FALSE)="Stipend Award",VLOOKUP(K69,Inputs!$A$7:$G$16,4,FALSE),0),0)</f>
        <v>0</v>
      </c>
      <c r="N69" s="48">
        <f ca="1">IFERROR(IF(H69=1,IF(VLOOKUP(K69,Inputs!$A$20:$G$29,5,FALSE)="Stipend Award",VLOOKUP(K69,Inputs!$A$7:$G$16,5,FALSE),0),0),0)</f>
        <v>0</v>
      </c>
      <c r="O69" s="48">
        <f ca="1">IFERROR(IF(I69=1,IF(VLOOKUP(K69,Inputs!$A$20:$G$29,6,FALSE)="Stipend Award",VLOOKUP(K69,Inputs!$A$7:$G$16,6,FALSE),0),0),0)</f>
        <v>0</v>
      </c>
      <c r="P69" s="48">
        <f ca="1">IFERROR(IF(J69=1,IF(VLOOKUP(K69,Inputs!$A$20:$G$29,7,FALSE)="Stipend Award",VLOOKUP(K69,Inputs!$A$7:$G$16,7,FALSE),0),0),0)</f>
        <v>0</v>
      </c>
      <c r="Q69" s="48">
        <f>IFERROR(IF(VLOOKUP(K69,Inputs!$A$20:$G$29,3,FALSE)="Base Increase",VLOOKUP(K69,Inputs!$A$7:$G$16,3,FALSE),0),0)</f>
        <v>0</v>
      </c>
      <c r="R69" s="48">
        <f>IFERROR(IF(VLOOKUP(K69,Inputs!$A$20:$G$29,4,FALSE)="Base Increase",VLOOKUP(K69,Inputs!$A$7:$G$16,4,FALSE),0),0)</f>
        <v>0</v>
      </c>
      <c r="S69" s="48">
        <f ca="1">IFERROR(IF(H69=1,IF(VLOOKUP(K69,Inputs!$A$20:$G$29,5,FALSE)="Base Increase",VLOOKUP(K69,Inputs!$A$7:$G$16,5,FALSE),0),0),0)</f>
        <v>0</v>
      </c>
      <c r="T69" s="48">
        <f ca="1">IFERROR(IF(I69=1,IF(VLOOKUP(K69,Inputs!$A$20:$G$29,6,FALSE)="Base Increase",VLOOKUP(K69,Inputs!$A$7:$G$16,6,FALSE),0),0),0)</f>
        <v>0</v>
      </c>
      <c r="U69" s="48">
        <f ca="1">IFERROR(IF(J69=1,IF(VLOOKUP(K69,Inputs!$A$20:$G$29,7,FALSE)="Base Increase",VLOOKUP(K69,Inputs!$A$7:$G$16,7,FALSE),0),0),0)</f>
        <v>0</v>
      </c>
      <c r="V69" s="48">
        <f t="shared" ref="V69:V132" ca="1" si="8">SUM(L69:P69)</f>
        <v>0</v>
      </c>
      <c r="W69" s="48">
        <f t="shared" ref="W69:W132" ca="1" si="9">SUM(Q69:U69)</f>
        <v>0</v>
      </c>
      <c r="X69" s="48">
        <f t="shared" ref="X69:X132" ca="1" si="10">W69+C69</f>
        <v>0</v>
      </c>
      <c r="Y69" s="48">
        <f t="shared" ref="Y69:Y132" ca="1" si="11">W69+V69+C69</f>
        <v>0</v>
      </c>
      <c r="Z69" s="48">
        <f ca="1">IF(AND(K69&lt;=4,X69&gt;Inputs!$B$32),MAX(C69,Inputs!$B$32),X69)</f>
        <v>0</v>
      </c>
      <c r="AA69" s="48">
        <f ca="1">IF(AND(K69&lt;=4,Y69&gt;Inputs!$B$32),MAX(C69,Inputs!$B$32),Y69)</f>
        <v>0</v>
      </c>
      <c r="AB69" s="48">
        <f ca="1">IF(AND(K69&lt;=7,Z69&gt;Inputs!$B$33),MAX(C69,Inputs!$B$33),Z69)</f>
        <v>0</v>
      </c>
      <c r="AC69" s="48">
        <f ca="1">IF(Y69&gt;Inputs!$B$34,Inputs!$B$34,AA69)</f>
        <v>0</v>
      </c>
      <c r="AD69" s="48">
        <f ca="1">IF(AB69&gt;Inputs!$B$34,Inputs!$B$34,AB69)</f>
        <v>0</v>
      </c>
      <c r="AE69" s="48">
        <f ca="1">IF(AC69&gt;Inputs!$B$34,Inputs!$B$34,AC69)</f>
        <v>0</v>
      </c>
      <c r="AF69" s="49">
        <f ca="1">IF(AND(E69=1,G69=0),Inputs!$B$3,AD69)</f>
        <v>0</v>
      </c>
      <c r="AG69" s="49">
        <f ca="1">IF(AND(E69=1,G69=0),Inputs!$B$3,AE69)</f>
        <v>0</v>
      </c>
    </row>
    <row r="70" spans="1:33" x14ac:dyDescent="0.25">
      <c r="A70" s="6">
        <f>'Salary and Rating'!A71</f>
        <v>0</v>
      </c>
      <c r="B70" s="6">
        <f>'Salary and Rating'!B71</f>
        <v>0</v>
      </c>
      <c r="C70" s="14">
        <f>'Salary and Rating'!C71</f>
        <v>0</v>
      </c>
      <c r="D70" s="44">
        <f>'Salary and Rating'!D71</f>
        <v>0</v>
      </c>
      <c r="E70" s="48">
        <f t="shared" si="6"/>
        <v>0</v>
      </c>
      <c r="F70" s="42">
        <f>IF('Salary and Rating'!E71=1,VLOOKUP(D70,'Attrition Probabilities'!$A$5:$E$45,2,TRUE),IF('Salary and Rating'!E71=2,VLOOKUP(D70,'Attrition Probabilities'!$A$5:$E$45,3,TRUE),IF('Salary and Rating'!E71=3,VLOOKUP(D70,'Attrition Probabilities'!$A$5:$E$45,4,TRUE),IF('Salary and Rating'!E71=4,VLOOKUP(D70,'Attrition Probabilities'!$A$5:$E$45,5,TRUE),0))))</f>
        <v>0</v>
      </c>
      <c r="G70" s="48">
        <f t="shared" ca="1" si="7"/>
        <v>0</v>
      </c>
      <c r="H70" s="48">
        <f ca="1">IF(E70=0,0,IF(RAND()&lt;'Demand Component Probability'!$B$4,1,0))</f>
        <v>0</v>
      </c>
      <c r="I70" s="48">
        <f ca="1">IF(E70=0,0,IF(RAND()&lt;'Demand Component Probability'!$B$5,1,0))</f>
        <v>0</v>
      </c>
      <c r="J70" s="48">
        <f ca="1">IF(E70=0,0,IF(RAND()&lt;'Demand Component Probability'!$B$6,1,0))</f>
        <v>0</v>
      </c>
      <c r="K70" s="48">
        <f>'Salary and Rating'!K71</f>
        <v>0</v>
      </c>
      <c r="L70" s="48">
        <f>IFERROR(IF(VLOOKUP(K70,Inputs!$A$20:$G$29,3,FALSE)="Stipend Award",VLOOKUP(K70,Inputs!$A$7:$G$16,3,FALSE),0),0)</f>
        <v>0</v>
      </c>
      <c r="M70" s="48">
        <f>IFERROR(IF(VLOOKUP(K70,Inputs!$A$20:$G$29,4,FALSE)="Stipend Award",VLOOKUP(K70,Inputs!$A$7:$G$16,4,FALSE),0),0)</f>
        <v>0</v>
      </c>
      <c r="N70" s="48">
        <f ca="1">IFERROR(IF(H70=1,IF(VLOOKUP(K70,Inputs!$A$20:$G$29,5,FALSE)="Stipend Award",VLOOKUP(K70,Inputs!$A$7:$G$16,5,FALSE),0),0),0)</f>
        <v>0</v>
      </c>
      <c r="O70" s="48">
        <f ca="1">IFERROR(IF(I70=1,IF(VLOOKUP(K70,Inputs!$A$20:$G$29,6,FALSE)="Stipend Award",VLOOKUP(K70,Inputs!$A$7:$G$16,6,FALSE),0),0),0)</f>
        <v>0</v>
      </c>
      <c r="P70" s="48">
        <f ca="1">IFERROR(IF(J70=1,IF(VLOOKUP(K70,Inputs!$A$20:$G$29,7,FALSE)="Stipend Award",VLOOKUP(K70,Inputs!$A$7:$G$16,7,FALSE),0),0),0)</f>
        <v>0</v>
      </c>
      <c r="Q70" s="48">
        <f>IFERROR(IF(VLOOKUP(K70,Inputs!$A$20:$G$29,3,FALSE)="Base Increase",VLOOKUP(K70,Inputs!$A$7:$G$16,3,FALSE),0),0)</f>
        <v>0</v>
      </c>
      <c r="R70" s="48">
        <f>IFERROR(IF(VLOOKUP(K70,Inputs!$A$20:$G$29,4,FALSE)="Base Increase",VLOOKUP(K70,Inputs!$A$7:$G$16,4,FALSE),0),0)</f>
        <v>0</v>
      </c>
      <c r="S70" s="48">
        <f ca="1">IFERROR(IF(H70=1,IF(VLOOKUP(K70,Inputs!$A$20:$G$29,5,FALSE)="Base Increase",VLOOKUP(K70,Inputs!$A$7:$G$16,5,FALSE),0),0),0)</f>
        <v>0</v>
      </c>
      <c r="T70" s="48">
        <f ca="1">IFERROR(IF(I70=1,IF(VLOOKUP(K70,Inputs!$A$20:$G$29,6,FALSE)="Base Increase",VLOOKUP(K70,Inputs!$A$7:$G$16,6,FALSE),0),0),0)</f>
        <v>0</v>
      </c>
      <c r="U70" s="48">
        <f ca="1">IFERROR(IF(J70=1,IF(VLOOKUP(K70,Inputs!$A$20:$G$29,7,FALSE)="Base Increase",VLOOKUP(K70,Inputs!$A$7:$G$16,7,FALSE),0),0),0)</f>
        <v>0</v>
      </c>
      <c r="V70" s="48">
        <f t="shared" ca="1" si="8"/>
        <v>0</v>
      </c>
      <c r="W70" s="48">
        <f t="shared" ca="1" si="9"/>
        <v>0</v>
      </c>
      <c r="X70" s="48">
        <f t="shared" ca="1" si="10"/>
        <v>0</v>
      </c>
      <c r="Y70" s="48">
        <f t="shared" ca="1" si="11"/>
        <v>0</v>
      </c>
      <c r="Z70" s="48">
        <f ca="1">IF(AND(K70&lt;=4,X70&gt;Inputs!$B$32),MAX(C70,Inputs!$B$32),X70)</f>
        <v>0</v>
      </c>
      <c r="AA70" s="48">
        <f ca="1">IF(AND(K70&lt;=4,Y70&gt;Inputs!$B$32),MAX(C70,Inputs!$B$32),Y70)</f>
        <v>0</v>
      </c>
      <c r="AB70" s="48">
        <f ca="1">IF(AND(K70&lt;=7,Z70&gt;Inputs!$B$33),MAX(C70,Inputs!$B$33),Z70)</f>
        <v>0</v>
      </c>
      <c r="AC70" s="48">
        <f ca="1">IF(Y70&gt;Inputs!$B$34,Inputs!$B$34,AA70)</f>
        <v>0</v>
      </c>
      <c r="AD70" s="48">
        <f ca="1">IF(AB70&gt;Inputs!$B$34,Inputs!$B$34,AB70)</f>
        <v>0</v>
      </c>
      <c r="AE70" s="48">
        <f ca="1">IF(AC70&gt;Inputs!$B$34,Inputs!$B$34,AC70)</f>
        <v>0</v>
      </c>
      <c r="AF70" s="49">
        <f ca="1">IF(AND(E70=1,G70=0),Inputs!$B$3,AD70)</f>
        <v>0</v>
      </c>
      <c r="AG70" s="49">
        <f ca="1">IF(AND(E70=1,G70=0),Inputs!$B$3,AE70)</f>
        <v>0</v>
      </c>
    </row>
    <row r="71" spans="1:33" x14ac:dyDescent="0.25">
      <c r="A71" s="6">
        <f>'Salary and Rating'!A72</f>
        <v>0</v>
      </c>
      <c r="B71" s="6">
        <f>'Salary and Rating'!B72</f>
        <v>0</v>
      </c>
      <c r="C71" s="14">
        <f>'Salary and Rating'!C72</f>
        <v>0</v>
      </c>
      <c r="D71" s="44">
        <f>'Salary and Rating'!D72</f>
        <v>0</v>
      </c>
      <c r="E71" s="48">
        <f t="shared" si="6"/>
        <v>0</v>
      </c>
      <c r="F71" s="42">
        <f>IF('Salary and Rating'!E72=1,VLOOKUP(D71,'Attrition Probabilities'!$A$5:$E$45,2,TRUE),IF('Salary and Rating'!E72=2,VLOOKUP(D71,'Attrition Probabilities'!$A$5:$E$45,3,TRUE),IF('Salary and Rating'!E72=3,VLOOKUP(D71,'Attrition Probabilities'!$A$5:$E$45,4,TRUE),IF('Salary and Rating'!E72=4,VLOOKUP(D71,'Attrition Probabilities'!$A$5:$E$45,5,TRUE),0))))</f>
        <v>0</v>
      </c>
      <c r="G71" s="48">
        <f t="shared" ca="1" si="7"/>
        <v>0</v>
      </c>
      <c r="H71" s="48">
        <f ca="1">IF(E71=0,0,IF(RAND()&lt;'Demand Component Probability'!$B$4,1,0))</f>
        <v>0</v>
      </c>
      <c r="I71" s="48">
        <f ca="1">IF(E71=0,0,IF(RAND()&lt;'Demand Component Probability'!$B$5,1,0))</f>
        <v>0</v>
      </c>
      <c r="J71" s="48">
        <f ca="1">IF(E71=0,0,IF(RAND()&lt;'Demand Component Probability'!$B$6,1,0))</f>
        <v>0</v>
      </c>
      <c r="K71" s="48">
        <f>'Salary and Rating'!K72</f>
        <v>0</v>
      </c>
      <c r="L71" s="48">
        <f>IFERROR(IF(VLOOKUP(K71,Inputs!$A$20:$G$29,3,FALSE)="Stipend Award",VLOOKUP(K71,Inputs!$A$7:$G$16,3,FALSE),0),0)</f>
        <v>0</v>
      </c>
      <c r="M71" s="48">
        <f>IFERROR(IF(VLOOKUP(K71,Inputs!$A$20:$G$29,4,FALSE)="Stipend Award",VLOOKUP(K71,Inputs!$A$7:$G$16,4,FALSE),0),0)</f>
        <v>0</v>
      </c>
      <c r="N71" s="48">
        <f ca="1">IFERROR(IF(H71=1,IF(VLOOKUP(K71,Inputs!$A$20:$G$29,5,FALSE)="Stipend Award",VLOOKUP(K71,Inputs!$A$7:$G$16,5,FALSE),0),0),0)</f>
        <v>0</v>
      </c>
      <c r="O71" s="48">
        <f ca="1">IFERROR(IF(I71=1,IF(VLOOKUP(K71,Inputs!$A$20:$G$29,6,FALSE)="Stipend Award",VLOOKUP(K71,Inputs!$A$7:$G$16,6,FALSE),0),0),0)</f>
        <v>0</v>
      </c>
      <c r="P71" s="48">
        <f ca="1">IFERROR(IF(J71=1,IF(VLOOKUP(K71,Inputs!$A$20:$G$29,7,FALSE)="Stipend Award",VLOOKUP(K71,Inputs!$A$7:$G$16,7,FALSE),0),0),0)</f>
        <v>0</v>
      </c>
      <c r="Q71" s="48">
        <f>IFERROR(IF(VLOOKUP(K71,Inputs!$A$20:$G$29,3,FALSE)="Base Increase",VLOOKUP(K71,Inputs!$A$7:$G$16,3,FALSE),0),0)</f>
        <v>0</v>
      </c>
      <c r="R71" s="48">
        <f>IFERROR(IF(VLOOKUP(K71,Inputs!$A$20:$G$29,4,FALSE)="Base Increase",VLOOKUP(K71,Inputs!$A$7:$G$16,4,FALSE),0),0)</f>
        <v>0</v>
      </c>
      <c r="S71" s="48">
        <f ca="1">IFERROR(IF(H71=1,IF(VLOOKUP(K71,Inputs!$A$20:$G$29,5,FALSE)="Base Increase",VLOOKUP(K71,Inputs!$A$7:$G$16,5,FALSE),0),0),0)</f>
        <v>0</v>
      </c>
      <c r="T71" s="48">
        <f ca="1">IFERROR(IF(I71=1,IF(VLOOKUP(K71,Inputs!$A$20:$G$29,6,FALSE)="Base Increase",VLOOKUP(K71,Inputs!$A$7:$G$16,6,FALSE),0),0),0)</f>
        <v>0</v>
      </c>
      <c r="U71" s="48">
        <f ca="1">IFERROR(IF(J71=1,IF(VLOOKUP(K71,Inputs!$A$20:$G$29,7,FALSE)="Base Increase",VLOOKUP(K71,Inputs!$A$7:$G$16,7,FALSE),0),0),0)</f>
        <v>0</v>
      </c>
      <c r="V71" s="48">
        <f t="shared" ca="1" si="8"/>
        <v>0</v>
      </c>
      <c r="W71" s="48">
        <f t="shared" ca="1" si="9"/>
        <v>0</v>
      </c>
      <c r="X71" s="48">
        <f t="shared" ca="1" si="10"/>
        <v>0</v>
      </c>
      <c r="Y71" s="48">
        <f t="shared" ca="1" si="11"/>
        <v>0</v>
      </c>
      <c r="Z71" s="48">
        <f ca="1">IF(AND(K71&lt;=4,X71&gt;Inputs!$B$32),MAX(C71,Inputs!$B$32),X71)</f>
        <v>0</v>
      </c>
      <c r="AA71" s="48">
        <f ca="1">IF(AND(K71&lt;=4,Y71&gt;Inputs!$B$32),MAX(C71,Inputs!$B$32),Y71)</f>
        <v>0</v>
      </c>
      <c r="AB71" s="48">
        <f ca="1">IF(AND(K71&lt;=7,Z71&gt;Inputs!$B$33),MAX(C71,Inputs!$B$33),Z71)</f>
        <v>0</v>
      </c>
      <c r="AC71" s="48">
        <f ca="1">IF(Y71&gt;Inputs!$B$34,Inputs!$B$34,AA71)</f>
        <v>0</v>
      </c>
      <c r="AD71" s="48">
        <f ca="1">IF(AB71&gt;Inputs!$B$34,Inputs!$B$34,AB71)</f>
        <v>0</v>
      </c>
      <c r="AE71" s="48">
        <f ca="1">IF(AC71&gt;Inputs!$B$34,Inputs!$B$34,AC71)</f>
        <v>0</v>
      </c>
      <c r="AF71" s="49">
        <f ca="1">IF(AND(E71=1,G71=0),Inputs!$B$3,AD71)</f>
        <v>0</v>
      </c>
      <c r="AG71" s="49">
        <f ca="1">IF(AND(E71=1,G71=0),Inputs!$B$3,AE71)</f>
        <v>0</v>
      </c>
    </row>
    <row r="72" spans="1:33" x14ac:dyDescent="0.25">
      <c r="A72" s="6">
        <f>'Salary and Rating'!A73</f>
        <v>0</v>
      </c>
      <c r="B72" s="6">
        <f>'Salary and Rating'!B73</f>
        <v>0</v>
      </c>
      <c r="C72" s="14">
        <f>'Salary and Rating'!C73</f>
        <v>0</v>
      </c>
      <c r="D72" s="44">
        <f>'Salary and Rating'!D73</f>
        <v>0</v>
      </c>
      <c r="E72" s="48">
        <f t="shared" si="6"/>
        <v>0</v>
      </c>
      <c r="F72" s="42">
        <f>IF('Salary and Rating'!E73=1,VLOOKUP(D72,'Attrition Probabilities'!$A$5:$E$45,2,TRUE),IF('Salary and Rating'!E73=2,VLOOKUP(D72,'Attrition Probabilities'!$A$5:$E$45,3,TRUE),IF('Salary and Rating'!E73=3,VLOOKUP(D72,'Attrition Probabilities'!$A$5:$E$45,4,TRUE),IF('Salary and Rating'!E73=4,VLOOKUP(D72,'Attrition Probabilities'!$A$5:$E$45,5,TRUE),0))))</f>
        <v>0</v>
      </c>
      <c r="G72" s="48">
        <f t="shared" ca="1" si="7"/>
        <v>0</v>
      </c>
      <c r="H72" s="48">
        <f ca="1">IF(E72=0,0,IF(RAND()&lt;'Demand Component Probability'!$B$4,1,0))</f>
        <v>0</v>
      </c>
      <c r="I72" s="48">
        <f ca="1">IF(E72=0,0,IF(RAND()&lt;'Demand Component Probability'!$B$5,1,0))</f>
        <v>0</v>
      </c>
      <c r="J72" s="48">
        <f ca="1">IF(E72=0,0,IF(RAND()&lt;'Demand Component Probability'!$B$6,1,0))</f>
        <v>0</v>
      </c>
      <c r="K72" s="48">
        <f>'Salary and Rating'!K73</f>
        <v>0</v>
      </c>
      <c r="L72" s="48">
        <f>IFERROR(IF(VLOOKUP(K72,Inputs!$A$20:$G$29,3,FALSE)="Stipend Award",VLOOKUP(K72,Inputs!$A$7:$G$16,3,FALSE),0),0)</f>
        <v>0</v>
      </c>
      <c r="M72" s="48">
        <f>IFERROR(IF(VLOOKUP(K72,Inputs!$A$20:$G$29,4,FALSE)="Stipend Award",VLOOKUP(K72,Inputs!$A$7:$G$16,4,FALSE),0),0)</f>
        <v>0</v>
      </c>
      <c r="N72" s="48">
        <f ca="1">IFERROR(IF(H72=1,IF(VLOOKUP(K72,Inputs!$A$20:$G$29,5,FALSE)="Stipend Award",VLOOKUP(K72,Inputs!$A$7:$G$16,5,FALSE),0),0),0)</f>
        <v>0</v>
      </c>
      <c r="O72" s="48">
        <f ca="1">IFERROR(IF(I72=1,IF(VLOOKUP(K72,Inputs!$A$20:$G$29,6,FALSE)="Stipend Award",VLOOKUP(K72,Inputs!$A$7:$G$16,6,FALSE),0),0),0)</f>
        <v>0</v>
      </c>
      <c r="P72" s="48">
        <f ca="1">IFERROR(IF(J72=1,IF(VLOOKUP(K72,Inputs!$A$20:$G$29,7,FALSE)="Stipend Award",VLOOKUP(K72,Inputs!$A$7:$G$16,7,FALSE),0),0),0)</f>
        <v>0</v>
      </c>
      <c r="Q72" s="48">
        <f>IFERROR(IF(VLOOKUP(K72,Inputs!$A$20:$G$29,3,FALSE)="Base Increase",VLOOKUP(K72,Inputs!$A$7:$G$16,3,FALSE),0),0)</f>
        <v>0</v>
      </c>
      <c r="R72" s="48">
        <f>IFERROR(IF(VLOOKUP(K72,Inputs!$A$20:$G$29,4,FALSE)="Base Increase",VLOOKUP(K72,Inputs!$A$7:$G$16,4,FALSE),0),0)</f>
        <v>0</v>
      </c>
      <c r="S72" s="48">
        <f ca="1">IFERROR(IF(H72=1,IF(VLOOKUP(K72,Inputs!$A$20:$G$29,5,FALSE)="Base Increase",VLOOKUP(K72,Inputs!$A$7:$G$16,5,FALSE),0),0),0)</f>
        <v>0</v>
      </c>
      <c r="T72" s="48">
        <f ca="1">IFERROR(IF(I72=1,IF(VLOOKUP(K72,Inputs!$A$20:$G$29,6,FALSE)="Base Increase",VLOOKUP(K72,Inputs!$A$7:$G$16,6,FALSE),0),0),0)</f>
        <v>0</v>
      </c>
      <c r="U72" s="48">
        <f ca="1">IFERROR(IF(J72=1,IF(VLOOKUP(K72,Inputs!$A$20:$G$29,7,FALSE)="Base Increase",VLOOKUP(K72,Inputs!$A$7:$G$16,7,FALSE),0),0),0)</f>
        <v>0</v>
      </c>
      <c r="V72" s="48">
        <f t="shared" ca="1" si="8"/>
        <v>0</v>
      </c>
      <c r="W72" s="48">
        <f t="shared" ca="1" si="9"/>
        <v>0</v>
      </c>
      <c r="X72" s="48">
        <f t="shared" ca="1" si="10"/>
        <v>0</v>
      </c>
      <c r="Y72" s="48">
        <f t="shared" ca="1" si="11"/>
        <v>0</v>
      </c>
      <c r="Z72" s="48">
        <f ca="1">IF(AND(K72&lt;=4,X72&gt;Inputs!$B$32),MAX(C72,Inputs!$B$32),X72)</f>
        <v>0</v>
      </c>
      <c r="AA72" s="48">
        <f ca="1">IF(AND(K72&lt;=4,Y72&gt;Inputs!$B$32),MAX(C72,Inputs!$B$32),Y72)</f>
        <v>0</v>
      </c>
      <c r="AB72" s="48">
        <f ca="1">IF(AND(K72&lt;=7,Z72&gt;Inputs!$B$33),MAX(C72,Inputs!$B$33),Z72)</f>
        <v>0</v>
      </c>
      <c r="AC72" s="48">
        <f ca="1">IF(Y72&gt;Inputs!$B$34,Inputs!$B$34,AA72)</f>
        <v>0</v>
      </c>
      <c r="AD72" s="48">
        <f ca="1">IF(AB72&gt;Inputs!$B$34,Inputs!$B$34,AB72)</f>
        <v>0</v>
      </c>
      <c r="AE72" s="48">
        <f ca="1">IF(AC72&gt;Inputs!$B$34,Inputs!$B$34,AC72)</f>
        <v>0</v>
      </c>
      <c r="AF72" s="49">
        <f ca="1">IF(AND(E72=1,G72=0),Inputs!$B$3,AD72)</f>
        <v>0</v>
      </c>
      <c r="AG72" s="49">
        <f ca="1">IF(AND(E72=1,G72=0),Inputs!$B$3,AE72)</f>
        <v>0</v>
      </c>
    </row>
    <row r="73" spans="1:33" x14ac:dyDescent="0.25">
      <c r="A73" s="6">
        <f>'Salary and Rating'!A74</f>
        <v>0</v>
      </c>
      <c r="B73" s="6">
        <f>'Salary and Rating'!B74</f>
        <v>0</v>
      </c>
      <c r="C73" s="14">
        <f>'Salary and Rating'!C74</f>
        <v>0</v>
      </c>
      <c r="D73" s="44">
        <f>'Salary and Rating'!D74</f>
        <v>0</v>
      </c>
      <c r="E73" s="48">
        <f t="shared" si="6"/>
        <v>0</v>
      </c>
      <c r="F73" s="42">
        <f>IF('Salary and Rating'!E74=1,VLOOKUP(D73,'Attrition Probabilities'!$A$5:$E$45,2,TRUE),IF('Salary and Rating'!E74=2,VLOOKUP(D73,'Attrition Probabilities'!$A$5:$E$45,3,TRUE),IF('Salary and Rating'!E74=3,VLOOKUP(D73,'Attrition Probabilities'!$A$5:$E$45,4,TRUE),IF('Salary and Rating'!E74=4,VLOOKUP(D73,'Attrition Probabilities'!$A$5:$E$45,5,TRUE),0))))</f>
        <v>0</v>
      </c>
      <c r="G73" s="48">
        <f t="shared" ca="1" si="7"/>
        <v>0</v>
      </c>
      <c r="H73" s="48">
        <f ca="1">IF(E73=0,0,IF(RAND()&lt;'Demand Component Probability'!$B$4,1,0))</f>
        <v>0</v>
      </c>
      <c r="I73" s="48">
        <f ca="1">IF(E73=0,0,IF(RAND()&lt;'Demand Component Probability'!$B$5,1,0))</f>
        <v>0</v>
      </c>
      <c r="J73" s="48">
        <f ca="1">IF(E73=0,0,IF(RAND()&lt;'Demand Component Probability'!$B$6,1,0))</f>
        <v>0</v>
      </c>
      <c r="K73" s="48">
        <f>'Salary and Rating'!K74</f>
        <v>0</v>
      </c>
      <c r="L73" s="48">
        <f>IFERROR(IF(VLOOKUP(K73,Inputs!$A$20:$G$29,3,FALSE)="Stipend Award",VLOOKUP(K73,Inputs!$A$7:$G$16,3,FALSE),0),0)</f>
        <v>0</v>
      </c>
      <c r="M73" s="48">
        <f>IFERROR(IF(VLOOKUP(K73,Inputs!$A$20:$G$29,4,FALSE)="Stipend Award",VLOOKUP(K73,Inputs!$A$7:$G$16,4,FALSE),0),0)</f>
        <v>0</v>
      </c>
      <c r="N73" s="48">
        <f ca="1">IFERROR(IF(H73=1,IF(VLOOKUP(K73,Inputs!$A$20:$G$29,5,FALSE)="Stipend Award",VLOOKUP(K73,Inputs!$A$7:$G$16,5,FALSE),0),0),0)</f>
        <v>0</v>
      </c>
      <c r="O73" s="48">
        <f ca="1">IFERROR(IF(I73=1,IF(VLOOKUP(K73,Inputs!$A$20:$G$29,6,FALSE)="Stipend Award",VLOOKUP(K73,Inputs!$A$7:$G$16,6,FALSE),0),0),0)</f>
        <v>0</v>
      </c>
      <c r="P73" s="48">
        <f ca="1">IFERROR(IF(J73=1,IF(VLOOKUP(K73,Inputs!$A$20:$G$29,7,FALSE)="Stipend Award",VLOOKUP(K73,Inputs!$A$7:$G$16,7,FALSE),0),0),0)</f>
        <v>0</v>
      </c>
      <c r="Q73" s="48">
        <f>IFERROR(IF(VLOOKUP(K73,Inputs!$A$20:$G$29,3,FALSE)="Base Increase",VLOOKUP(K73,Inputs!$A$7:$G$16,3,FALSE),0),0)</f>
        <v>0</v>
      </c>
      <c r="R73" s="48">
        <f>IFERROR(IF(VLOOKUP(K73,Inputs!$A$20:$G$29,4,FALSE)="Base Increase",VLOOKUP(K73,Inputs!$A$7:$G$16,4,FALSE),0),0)</f>
        <v>0</v>
      </c>
      <c r="S73" s="48">
        <f ca="1">IFERROR(IF(H73=1,IF(VLOOKUP(K73,Inputs!$A$20:$G$29,5,FALSE)="Base Increase",VLOOKUP(K73,Inputs!$A$7:$G$16,5,FALSE),0),0),0)</f>
        <v>0</v>
      </c>
      <c r="T73" s="48">
        <f ca="1">IFERROR(IF(I73=1,IF(VLOOKUP(K73,Inputs!$A$20:$G$29,6,FALSE)="Base Increase",VLOOKUP(K73,Inputs!$A$7:$G$16,6,FALSE),0),0),0)</f>
        <v>0</v>
      </c>
      <c r="U73" s="48">
        <f ca="1">IFERROR(IF(J73=1,IF(VLOOKUP(K73,Inputs!$A$20:$G$29,7,FALSE)="Base Increase",VLOOKUP(K73,Inputs!$A$7:$G$16,7,FALSE),0),0),0)</f>
        <v>0</v>
      </c>
      <c r="V73" s="48">
        <f t="shared" ca="1" si="8"/>
        <v>0</v>
      </c>
      <c r="W73" s="48">
        <f t="shared" ca="1" si="9"/>
        <v>0</v>
      </c>
      <c r="X73" s="48">
        <f t="shared" ca="1" si="10"/>
        <v>0</v>
      </c>
      <c r="Y73" s="48">
        <f t="shared" ca="1" si="11"/>
        <v>0</v>
      </c>
      <c r="Z73" s="48">
        <f ca="1">IF(AND(K73&lt;=4,X73&gt;Inputs!$B$32),MAX(C73,Inputs!$B$32),X73)</f>
        <v>0</v>
      </c>
      <c r="AA73" s="48">
        <f ca="1">IF(AND(K73&lt;=4,Y73&gt;Inputs!$B$32),MAX(C73,Inputs!$B$32),Y73)</f>
        <v>0</v>
      </c>
      <c r="AB73" s="48">
        <f ca="1">IF(AND(K73&lt;=7,Z73&gt;Inputs!$B$33),MAX(C73,Inputs!$B$33),Z73)</f>
        <v>0</v>
      </c>
      <c r="AC73" s="48">
        <f ca="1">IF(Y73&gt;Inputs!$B$34,Inputs!$B$34,AA73)</f>
        <v>0</v>
      </c>
      <c r="AD73" s="48">
        <f ca="1">IF(AB73&gt;Inputs!$B$34,Inputs!$B$34,AB73)</f>
        <v>0</v>
      </c>
      <c r="AE73" s="48">
        <f ca="1">IF(AC73&gt;Inputs!$B$34,Inputs!$B$34,AC73)</f>
        <v>0</v>
      </c>
      <c r="AF73" s="49">
        <f ca="1">IF(AND(E73=1,G73=0),Inputs!$B$3,AD73)</f>
        <v>0</v>
      </c>
      <c r="AG73" s="49">
        <f ca="1">IF(AND(E73=1,G73=0),Inputs!$B$3,AE73)</f>
        <v>0</v>
      </c>
    </row>
    <row r="74" spans="1:33" x14ac:dyDescent="0.25">
      <c r="A74" s="6">
        <f>'Salary and Rating'!A75</f>
        <v>0</v>
      </c>
      <c r="B74" s="6">
        <f>'Salary and Rating'!B75</f>
        <v>0</v>
      </c>
      <c r="C74" s="14">
        <f>'Salary and Rating'!C75</f>
        <v>0</v>
      </c>
      <c r="D74" s="44">
        <f>'Salary and Rating'!D75</f>
        <v>0</v>
      </c>
      <c r="E74" s="48">
        <f t="shared" si="6"/>
        <v>0</v>
      </c>
      <c r="F74" s="42">
        <f>IF('Salary and Rating'!E75=1,VLOOKUP(D74,'Attrition Probabilities'!$A$5:$E$45,2,TRUE),IF('Salary and Rating'!E75=2,VLOOKUP(D74,'Attrition Probabilities'!$A$5:$E$45,3,TRUE),IF('Salary and Rating'!E75=3,VLOOKUP(D74,'Attrition Probabilities'!$A$5:$E$45,4,TRUE),IF('Salary and Rating'!E75=4,VLOOKUP(D74,'Attrition Probabilities'!$A$5:$E$45,5,TRUE),0))))</f>
        <v>0</v>
      </c>
      <c r="G74" s="48">
        <f t="shared" ca="1" si="7"/>
        <v>0</v>
      </c>
      <c r="H74" s="48">
        <f ca="1">IF(E74=0,0,IF(RAND()&lt;'Demand Component Probability'!$B$4,1,0))</f>
        <v>0</v>
      </c>
      <c r="I74" s="48">
        <f ca="1">IF(E74=0,0,IF(RAND()&lt;'Demand Component Probability'!$B$5,1,0))</f>
        <v>0</v>
      </c>
      <c r="J74" s="48">
        <f ca="1">IF(E74=0,0,IF(RAND()&lt;'Demand Component Probability'!$B$6,1,0))</f>
        <v>0</v>
      </c>
      <c r="K74" s="48">
        <f>'Salary and Rating'!K75</f>
        <v>0</v>
      </c>
      <c r="L74" s="48">
        <f>IFERROR(IF(VLOOKUP(K74,Inputs!$A$20:$G$29,3,FALSE)="Stipend Award",VLOOKUP(K74,Inputs!$A$7:$G$16,3,FALSE),0),0)</f>
        <v>0</v>
      </c>
      <c r="M74" s="48">
        <f>IFERROR(IF(VLOOKUP(K74,Inputs!$A$20:$G$29,4,FALSE)="Stipend Award",VLOOKUP(K74,Inputs!$A$7:$G$16,4,FALSE),0),0)</f>
        <v>0</v>
      </c>
      <c r="N74" s="48">
        <f ca="1">IFERROR(IF(H74=1,IF(VLOOKUP(K74,Inputs!$A$20:$G$29,5,FALSE)="Stipend Award",VLOOKUP(K74,Inputs!$A$7:$G$16,5,FALSE),0),0),0)</f>
        <v>0</v>
      </c>
      <c r="O74" s="48">
        <f ca="1">IFERROR(IF(I74=1,IF(VLOOKUP(K74,Inputs!$A$20:$G$29,6,FALSE)="Stipend Award",VLOOKUP(K74,Inputs!$A$7:$G$16,6,FALSE),0),0),0)</f>
        <v>0</v>
      </c>
      <c r="P74" s="48">
        <f ca="1">IFERROR(IF(J74=1,IF(VLOOKUP(K74,Inputs!$A$20:$G$29,7,FALSE)="Stipend Award",VLOOKUP(K74,Inputs!$A$7:$G$16,7,FALSE),0),0),0)</f>
        <v>0</v>
      </c>
      <c r="Q74" s="48">
        <f>IFERROR(IF(VLOOKUP(K74,Inputs!$A$20:$G$29,3,FALSE)="Base Increase",VLOOKUP(K74,Inputs!$A$7:$G$16,3,FALSE),0),0)</f>
        <v>0</v>
      </c>
      <c r="R74" s="48">
        <f>IFERROR(IF(VLOOKUP(K74,Inputs!$A$20:$G$29,4,FALSE)="Base Increase",VLOOKUP(K74,Inputs!$A$7:$G$16,4,FALSE),0),0)</f>
        <v>0</v>
      </c>
      <c r="S74" s="48">
        <f ca="1">IFERROR(IF(H74=1,IF(VLOOKUP(K74,Inputs!$A$20:$G$29,5,FALSE)="Base Increase",VLOOKUP(K74,Inputs!$A$7:$G$16,5,FALSE),0),0),0)</f>
        <v>0</v>
      </c>
      <c r="T74" s="48">
        <f ca="1">IFERROR(IF(I74=1,IF(VLOOKUP(K74,Inputs!$A$20:$G$29,6,FALSE)="Base Increase",VLOOKUP(K74,Inputs!$A$7:$G$16,6,FALSE),0),0),0)</f>
        <v>0</v>
      </c>
      <c r="U74" s="48">
        <f ca="1">IFERROR(IF(J74=1,IF(VLOOKUP(K74,Inputs!$A$20:$G$29,7,FALSE)="Base Increase",VLOOKUP(K74,Inputs!$A$7:$G$16,7,FALSE),0),0),0)</f>
        <v>0</v>
      </c>
      <c r="V74" s="48">
        <f t="shared" ca="1" si="8"/>
        <v>0</v>
      </c>
      <c r="W74" s="48">
        <f t="shared" ca="1" si="9"/>
        <v>0</v>
      </c>
      <c r="X74" s="48">
        <f t="shared" ca="1" si="10"/>
        <v>0</v>
      </c>
      <c r="Y74" s="48">
        <f t="shared" ca="1" si="11"/>
        <v>0</v>
      </c>
      <c r="Z74" s="48">
        <f ca="1">IF(AND(K74&lt;=4,X74&gt;Inputs!$B$32),MAX(C74,Inputs!$B$32),X74)</f>
        <v>0</v>
      </c>
      <c r="AA74" s="48">
        <f ca="1">IF(AND(K74&lt;=4,Y74&gt;Inputs!$B$32),MAX(C74,Inputs!$B$32),Y74)</f>
        <v>0</v>
      </c>
      <c r="AB74" s="48">
        <f ca="1">IF(AND(K74&lt;=7,Z74&gt;Inputs!$B$33),MAX(C74,Inputs!$B$33),Z74)</f>
        <v>0</v>
      </c>
      <c r="AC74" s="48">
        <f ca="1">IF(Y74&gt;Inputs!$B$34,Inputs!$B$34,AA74)</f>
        <v>0</v>
      </c>
      <c r="AD74" s="48">
        <f ca="1">IF(AB74&gt;Inputs!$B$34,Inputs!$B$34,AB74)</f>
        <v>0</v>
      </c>
      <c r="AE74" s="48">
        <f ca="1">IF(AC74&gt;Inputs!$B$34,Inputs!$B$34,AC74)</f>
        <v>0</v>
      </c>
      <c r="AF74" s="49">
        <f ca="1">IF(AND(E74=1,G74=0),Inputs!$B$3,AD74)</f>
        <v>0</v>
      </c>
      <c r="AG74" s="49">
        <f ca="1">IF(AND(E74=1,G74=0),Inputs!$B$3,AE74)</f>
        <v>0</v>
      </c>
    </row>
    <row r="75" spans="1:33" x14ac:dyDescent="0.25">
      <c r="A75" s="6">
        <f>'Salary and Rating'!A76</f>
        <v>0</v>
      </c>
      <c r="B75" s="6">
        <f>'Salary and Rating'!B76</f>
        <v>0</v>
      </c>
      <c r="C75" s="14">
        <f>'Salary and Rating'!C76</f>
        <v>0</v>
      </c>
      <c r="D75" s="44">
        <f>'Salary and Rating'!D76</f>
        <v>0</v>
      </c>
      <c r="E75" s="48">
        <f t="shared" si="6"/>
        <v>0</v>
      </c>
      <c r="F75" s="42">
        <f>IF('Salary and Rating'!E76=1,VLOOKUP(D75,'Attrition Probabilities'!$A$5:$E$45,2,TRUE),IF('Salary and Rating'!E76=2,VLOOKUP(D75,'Attrition Probabilities'!$A$5:$E$45,3,TRUE),IF('Salary and Rating'!E76=3,VLOOKUP(D75,'Attrition Probabilities'!$A$5:$E$45,4,TRUE),IF('Salary and Rating'!E76=4,VLOOKUP(D75,'Attrition Probabilities'!$A$5:$E$45,5,TRUE),0))))</f>
        <v>0</v>
      </c>
      <c r="G75" s="48">
        <f t="shared" ca="1" si="7"/>
        <v>0</v>
      </c>
      <c r="H75" s="48">
        <f ca="1">IF(E75=0,0,IF(RAND()&lt;'Demand Component Probability'!$B$4,1,0))</f>
        <v>0</v>
      </c>
      <c r="I75" s="48">
        <f ca="1">IF(E75=0,0,IF(RAND()&lt;'Demand Component Probability'!$B$5,1,0))</f>
        <v>0</v>
      </c>
      <c r="J75" s="48">
        <f ca="1">IF(E75=0,0,IF(RAND()&lt;'Demand Component Probability'!$B$6,1,0))</f>
        <v>0</v>
      </c>
      <c r="K75" s="48">
        <f>'Salary and Rating'!K76</f>
        <v>0</v>
      </c>
      <c r="L75" s="48">
        <f>IFERROR(IF(VLOOKUP(K75,Inputs!$A$20:$G$29,3,FALSE)="Stipend Award",VLOOKUP(K75,Inputs!$A$7:$G$16,3,FALSE),0),0)</f>
        <v>0</v>
      </c>
      <c r="M75" s="48">
        <f>IFERROR(IF(VLOOKUP(K75,Inputs!$A$20:$G$29,4,FALSE)="Stipend Award",VLOOKUP(K75,Inputs!$A$7:$G$16,4,FALSE),0),0)</f>
        <v>0</v>
      </c>
      <c r="N75" s="48">
        <f ca="1">IFERROR(IF(H75=1,IF(VLOOKUP(K75,Inputs!$A$20:$G$29,5,FALSE)="Stipend Award",VLOOKUP(K75,Inputs!$A$7:$G$16,5,FALSE),0),0),0)</f>
        <v>0</v>
      </c>
      <c r="O75" s="48">
        <f ca="1">IFERROR(IF(I75=1,IF(VLOOKUP(K75,Inputs!$A$20:$G$29,6,FALSE)="Stipend Award",VLOOKUP(K75,Inputs!$A$7:$G$16,6,FALSE),0),0),0)</f>
        <v>0</v>
      </c>
      <c r="P75" s="48">
        <f ca="1">IFERROR(IF(J75=1,IF(VLOOKUP(K75,Inputs!$A$20:$G$29,7,FALSE)="Stipend Award",VLOOKUP(K75,Inputs!$A$7:$G$16,7,FALSE),0),0),0)</f>
        <v>0</v>
      </c>
      <c r="Q75" s="48">
        <f>IFERROR(IF(VLOOKUP(K75,Inputs!$A$20:$G$29,3,FALSE)="Base Increase",VLOOKUP(K75,Inputs!$A$7:$G$16,3,FALSE),0),0)</f>
        <v>0</v>
      </c>
      <c r="R75" s="48">
        <f>IFERROR(IF(VLOOKUP(K75,Inputs!$A$20:$G$29,4,FALSE)="Base Increase",VLOOKUP(K75,Inputs!$A$7:$G$16,4,FALSE),0),0)</f>
        <v>0</v>
      </c>
      <c r="S75" s="48">
        <f ca="1">IFERROR(IF(H75=1,IF(VLOOKUP(K75,Inputs!$A$20:$G$29,5,FALSE)="Base Increase",VLOOKUP(K75,Inputs!$A$7:$G$16,5,FALSE),0),0),0)</f>
        <v>0</v>
      </c>
      <c r="T75" s="48">
        <f ca="1">IFERROR(IF(I75=1,IF(VLOOKUP(K75,Inputs!$A$20:$G$29,6,FALSE)="Base Increase",VLOOKUP(K75,Inputs!$A$7:$G$16,6,FALSE),0),0),0)</f>
        <v>0</v>
      </c>
      <c r="U75" s="48">
        <f ca="1">IFERROR(IF(J75=1,IF(VLOOKUP(K75,Inputs!$A$20:$G$29,7,FALSE)="Base Increase",VLOOKUP(K75,Inputs!$A$7:$G$16,7,FALSE),0),0),0)</f>
        <v>0</v>
      </c>
      <c r="V75" s="48">
        <f t="shared" ca="1" si="8"/>
        <v>0</v>
      </c>
      <c r="W75" s="48">
        <f t="shared" ca="1" si="9"/>
        <v>0</v>
      </c>
      <c r="X75" s="48">
        <f t="shared" ca="1" si="10"/>
        <v>0</v>
      </c>
      <c r="Y75" s="48">
        <f t="shared" ca="1" si="11"/>
        <v>0</v>
      </c>
      <c r="Z75" s="48">
        <f ca="1">IF(AND(K75&lt;=4,X75&gt;Inputs!$B$32),MAX(C75,Inputs!$B$32),X75)</f>
        <v>0</v>
      </c>
      <c r="AA75" s="48">
        <f ca="1">IF(AND(K75&lt;=4,Y75&gt;Inputs!$B$32),MAX(C75,Inputs!$B$32),Y75)</f>
        <v>0</v>
      </c>
      <c r="AB75" s="48">
        <f ca="1">IF(AND(K75&lt;=7,Z75&gt;Inputs!$B$33),MAX(C75,Inputs!$B$33),Z75)</f>
        <v>0</v>
      </c>
      <c r="AC75" s="48">
        <f ca="1">IF(Y75&gt;Inputs!$B$34,Inputs!$B$34,AA75)</f>
        <v>0</v>
      </c>
      <c r="AD75" s="48">
        <f ca="1">IF(AB75&gt;Inputs!$B$34,Inputs!$B$34,AB75)</f>
        <v>0</v>
      </c>
      <c r="AE75" s="48">
        <f ca="1">IF(AC75&gt;Inputs!$B$34,Inputs!$B$34,AC75)</f>
        <v>0</v>
      </c>
      <c r="AF75" s="49">
        <f ca="1">IF(AND(E75=1,G75=0),Inputs!$B$3,AD75)</f>
        <v>0</v>
      </c>
      <c r="AG75" s="49">
        <f ca="1">IF(AND(E75=1,G75=0),Inputs!$B$3,AE75)</f>
        <v>0</v>
      </c>
    </row>
    <row r="76" spans="1:33" x14ac:dyDescent="0.25">
      <c r="A76" s="6">
        <f>'Salary and Rating'!A77</f>
        <v>0</v>
      </c>
      <c r="B76" s="6">
        <f>'Salary and Rating'!B77</f>
        <v>0</v>
      </c>
      <c r="C76" s="14">
        <f>'Salary and Rating'!C77</f>
        <v>0</v>
      </c>
      <c r="D76" s="44">
        <f>'Salary and Rating'!D77</f>
        <v>0</v>
      </c>
      <c r="E76" s="48">
        <f t="shared" si="6"/>
        <v>0</v>
      </c>
      <c r="F76" s="42">
        <f>IF('Salary and Rating'!E77=1,VLOOKUP(D76,'Attrition Probabilities'!$A$5:$E$45,2,TRUE),IF('Salary and Rating'!E77=2,VLOOKUP(D76,'Attrition Probabilities'!$A$5:$E$45,3,TRUE),IF('Salary and Rating'!E77=3,VLOOKUP(D76,'Attrition Probabilities'!$A$5:$E$45,4,TRUE),IF('Salary and Rating'!E77=4,VLOOKUP(D76,'Attrition Probabilities'!$A$5:$E$45,5,TRUE),0))))</f>
        <v>0</v>
      </c>
      <c r="G76" s="48">
        <f t="shared" ca="1" si="7"/>
        <v>0</v>
      </c>
      <c r="H76" s="48">
        <f ca="1">IF(E76=0,0,IF(RAND()&lt;'Demand Component Probability'!$B$4,1,0))</f>
        <v>0</v>
      </c>
      <c r="I76" s="48">
        <f ca="1">IF(E76=0,0,IF(RAND()&lt;'Demand Component Probability'!$B$5,1,0))</f>
        <v>0</v>
      </c>
      <c r="J76" s="48">
        <f ca="1">IF(E76=0,0,IF(RAND()&lt;'Demand Component Probability'!$B$6,1,0))</f>
        <v>0</v>
      </c>
      <c r="K76" s="48">
        <f>'Salary and Rating'!K77</f>
        <v>0</v>
      </c>
      <c r="L76" s="48">
        <f>IFERROR(IF(VLOOKUP(K76,Inputs!$A$20:$G$29,3,FALSE)="Stipend Award",VLOOKUP(K76,Inputs!$A$7:$G$16,3,FALSE),0),0)</f>
        <v>0</v>
      </c>
      <c r="M76" s="48">
        <f>IFERROR(IF(VLOOKUP(K76,Inputs!$A$20:$G$29,4,FALSE)="Stipend Award",VLOOKUP(K76,Inputs!$A$7:$G$16,4,FALSE),0),0)</f>
        <v>0</v>
      </c>
      <c r="N76" s="48">
        <f ca="1">IFERROR(IF(H76=1,IF(VLOOKUP(K76,Inputs!$A$20:$G$29,5,FALSE)="Stipend Award",VLOOKUP(K76,Inputs!$A$7:$G$16,5,FALSE),0),0),0)</f>
        <v>0</v>
      </c>
      <c r="O76" s="48">
        <f ca="1">IFERROR(IF(I76=1,IF(VLOOKUP(K76,Inputs!$A$20:$G$29,6,FALSE)="Stipend Award",VLOOKUP(K76,Inputs!$A$7:$G$16,6,FALSE),0),0),0)</f>
        <v>0</v>
      </c>
      <c r="P76" s="48">
        <f ca="1">IFERROR(IF(J76=1,IF(VLOOKUP(K76,Inputs!$A$20:$G$29,7,FALSE)="Stipend Award",VLOOKUP(K76,Inputs!$A$7:$G$16,7,FALSE),0),0),0)</f>
        <v>0</v>
      </c>
      <c r="Q76" s="48">
        <f>IFERROR(IF(VLOOKUP(K76,Inputs!$A$20:$G$29,3,FALSE)="Base Increase",VLOOKUP(K76,Inputs!$A$7:$G$16,3,FALSE),0),0)</f>
        <v>0</v>
      </c>
      <c r="R76" s="48">
        <f>IFERROR(IF(VLOOKUP(K76,Inputs!$A$20:$G$29,4,FALSE)="Base Increase",VLOOKUP(K76,Inputs!$A$7:$G$16,4,FALSE),0),0)</f>
        <v>0</v>
      </c>
      <c r="S76" s="48">
        <f ca="1">IFERROR(IF(H76=1,IF(VLOOKUP(K76,Inputs!$A$20:$G$29,5,FALSE)="Base Increase",VLOOKUP(K76,Inputs!$A$7:$G$16,5,FALSE),0),0),0)</f>
        <v>0</v>
      </c>
      <c r="T76" s="48">
        <f ca="1">IFERROR(IF(I76=1,IF(VLOOKUP(K76,Inputs!$A$20:$G$29,6,FALSE)="Base Increase",VLOOKUP(K76,Inputs!$A$7:$G$16,6,FALSE),0),0),0)</f>
        <v>0</v>
      </c>
      <c r="U76" s="48">
        <f ca="1">IFERROR(IF(J76=1,IF(VLOOKUP(K76,Inputs!$A$20:$G$29,7,FALSE)="Base Increase",VLOOKUP(K76,Inputs!$A$7:$G$16,7,FALSE),0),0),0)</f>
        <v>0</v>
      </c>
      <c r="V76" s="48">
        <f t="shared" ca="1" si="8"/>
        <v>0</v>
      </c>
      <c r="W76" s="48">
        <f t="shared" ca="1" si="9"/>
        <v>0</v>
      </c>
      <c r="X76" s="48">
        <f t="shared" ca="1" si="10"/>
        <v>0</v>
      </c>
      <c r="Y76" s="48">
        <f t="shared" ca="1" si="11"/>
        <v>0</v>
      </c>
      <c r="Z76" s="48">
        <f ca="1">IF(AND(K76&lt;=4,X76&gt;Inputs!$B$32),MAX(C76,Inputs!$B$32),X76)</f>
        <v>0</v>
      </c>
      <c r="AA76" s="48">
        <f ca="1">IF(AND(K76&lt;=4,Y76&gt;Inputs!$B$32),MAX(C76,Inputs!$B$32),Y76)</f>
        <v>0</v>
      </c>
      <c r="AB76" s="48">
        <f ca="1">IF(AND(K76&lt;=7,Z76&gt;Inputs!$B$33),MAX(C76,Inputs!$B$33),Z76)</f>
        <v>0</v>
      </c>
      <c r="AC76" s="48">
        <f ca="1">IF(Y76&gt;Inputs!$B$34,Inputs!$B$34,AA76)</f>
        <v>0</v>
      </c>
      <c r="AD76" s="48">
        <f ca="1">IF(AB76&gt;Inputs!$B$34,Inputs!$B$34,AB76)</f>
        <v>0</v>
      </c>
      <c r="AE76" s="48">
        <f ca="1">IF(AC76&gt;Inputs!$B$34,Inputs!$B$34,AC76)</f>
        <v>0</v>
      </c>
      <c r="AF76" s="49">
        <f ca="1">IF(AND(E76=1,G76=0),Inputs!$B$3,AD76)</f>
        <v>0</v>
      </c>
      <c r="AG76" s="49">
        <f ca="1">IF(AND(E76=1,G76=0),Inputs!$B$3,AE76)</f>
        <v>0</v>
      </c>
    </row>
    <row r="77" spans="1:33" x14ac:dyDescent="0.25">
      <c r="A77" s="6">
        <f>'Salary and Rating'!A78</f>
        <v>0</v>
      </c>
      <c r="B77" s="6">
        <f>'Salary and Rating'!B78</f>
        <v>0</v>
      </c>
      <c r="C77" s="14">
        <f>'Salary and Rating'!C78</f>
        <v>0</v>
      </c>
      <c r="D77" s="44">
        <f>'Salary and Rating'!D78</f>
        <v>0</v>
      </c>
      <c r="E77" s="48">
        <f t="shared" si="6"/>
        <v>0</v>
      </c>
      <c r="F77" s="42">
        <f>IF('Salary and Rating'!E78=1,VLOOKUP(D77,'Attrition Probabilities'!$A$5:$E$45,2,TRUE),IF('Salary and Rating'!E78=2,VLOOKUP(D77,'Attrition Probabilities'!$A$5:$E$45,3,TRUE),IF('Salary and Rating'!E78=3,VLOOKUP(D77,'Attrition Probabilities'!$A$5:$E$45,4,TRUE),IF('Salary and Rating'!E78=4,VLOOKUP(D77,'Attrition Probabilities'!$A$5:$E$45,5,TRUE),0))))</f>
        <v>0</v>
      </c>
      <c r="G77" s="48">
        <f t="shared" ca="1" si="7"/>
        <v>0</v>
      </c>
      <c r="H77" s="48">
        <f ca="1">IF(E77=0,0,IF(RAND()&lt;'Demand Component Probability'!$B$4,1,0))</f>
        <v>0</v>
      </c>
      <c r="I77" s="48">
        <f ca="1">IF(E77=0,0,IF(RAND()&lt;'Demand Component Probability'!$B$5,1,0))</f>
        <v>0</v>
      </c>
      <c r="J77" s="48">
        <f ca="1">IF(E77=0,0,IF(RAND()&lt;'Demand Component Probability'!$B$6,1,0))</f>
        <v>0</v>
      </c>
      <c r="K77" s="48">
        <f>'Salary and Rating'!K78</f>
        <v>0</v>
      </c>
      <c r="L77" s="48">
        <f>IFERROR(IF(VLOOKUP(K77,Inputs!$A$20:$G$29,3,FALSE)="Stipend Award",VLOOKUP(K77,Inputs!$A$7:$G$16,3,FALSE),0),0)</f>
        <v>0</v>
      </c>
      <c r="M77" s="48">
        <f>IFERROR(IF(VLOOKUP(K77,Inputs!$A$20:$G$29,4,FALSE)="Stipend Award",VLOOKUP(K77,Inputs!$A$7:$G$16,4,FALSE),0),0)</f>
        <v>0</v>
      </c>
      <c r="N77" s="48">
        <f ca="1">IFERROR(IF(H77=1,IF(VLOOKUP(K77,Inputs!$A$20:$G$29,5,FALSE)="Stipend Award",VLOOKUP(K77,Inputs!$A$7:$G$16,5,FALSE),0),0),0)</f>
        <v>0</v>
      </c>
      <c r="O77" s="48">
        <f ca="1">IFERROR(IF(I77=1,IF(VLOOKUP(K77,Inputs!$A$20:$G$29,6,FALSE)="Stipend Award",VLOOKUP(K77,Inputs!$A$7:$G$16,6,FALSE),0),0),0)</f>
        <v>0</v>
      </c>
      <c r="P77" s="48">
        <f ca="1">IFERROR(IF(J77=1,IF(VLOOKUP(K77,Inputs!$A$20:$G$29,7,FALSE)="Stipend Award",VLOOKUP(K77,Inputs!$A$7:$G$16,7,FALSE),0),0),0)</f>
        <v>0</v>
      </c>
      <c r="Q77" s="48">
        <f>IFERROR(IF(VLOOKUP(K77,Inputs!$A$20:$G$29,3,FALSE)="Base Increase",VLOOKUP(K77,Inputs!$A$7:$G$16,3,FALSE),0),0)</f>
        <v>0</v>
      </c>
      <c r="R77" s="48">
        <f>IFERROR(IF(VLOOKUP(K77,Inputs!$A$20:$G$29,4,FALSE)="Base Increase",VLOOKUP(K77,Inputs!$A$7:$G$16,4,FALSE),0),0)</f>
        <v>0</v>
      </c>
      <c r="S77" s="48">
        <f ca="1">IFERROR(IF(H77=1,IF(VLOOKUP(K77,Inputs!$A$20:$G$29,5,FALSE)="Base Increase",VLOOKUP(K77,Inputs!$A$7:$G$16,5,FALSE),0),0),0)</f>
        <v>0</v>
      </c>
      <c r="T77" s="48">
        <f ca="1">IFERROR(IF(I77=1,IF(VLOOKUP(K77,Inputs!$A$20:$G$29,6,FALSE)="Base Increase",VLOOKUP(K77,Inputs!$A$7:$G$16,6,FALSE),0),0),0)</f>
        <v>0</v>
      </c>
      <c r="U77" s="48">
        <f ca="1">IFERROR(IF(J77=1,IF(VLOOKUP(K77,Inputs!$A$20:$G$29,7,FALSE)="Base Increase",VLOOKUP(K77,Inputs!$A$7:$G$16,7,FALSE),0),0),0)</f>
        <v>0</v>
      </c>
      <c r="V77" s="48">
        <f t="shared" ca="1" si="8"/>
        <v>0</v>
      </c>
      <c r="W77" s="48">
        <f t="shared" ca="1" si="9"/>
        <v>0</v>
      </c>
      <c r="X77" s="48">
        <f t="shared" ca="1" si="10"/>
        <v>0</v>
      </c>
      <c r="Y77" s="48">
        <f t="shared" ca="1" si="11"/>
        <v>0</v>
      </c>
      <c r="Z77" s="48">
        <f ca="1">IF(AND(K77&lt;=4,X77&gt;Inputs!$B$32),MAX(C77,Inputs!$B$32),X77)</f>
        <v>0</v>
      </c>
      <c r="AA77" s="48">
        <f ca="1">IF(AND(K77&lt;=4,Y77&gt;Inputs!$B$32),MAX(C77,Inputs!$B$32),Y77)</f>
        <v>0</v>
      </c>
      <c r="AB77" s="48">
        <f ca="1">IF(AND(K77&lt;=7,Z77&gt;Inputs!$B$33),MAX(C77,Inputs!$B$33),Z77)</f>
        <v>0</v>
      </c>
      <c r="AC77" s="48">
        <f ca="1">IF(Y77&gt;Inputs!$B$34,Inputs!$B$34,AA77)</f>
        <v>0</v>
      </c>
      <c r="AD77" s="48">
        <f ca="1">IF(AB77&gt;Inputs!$B$34,Inputs!$B$34,AB77)</f>
        <v>0</v>
      </c>
      <c r="AE77" s="48">
        <f ca="1">IF(AC77&gt;Inputs!$B$34,Inputs!$B$34,AC77)</f>
        <v>0</v>
      </c>
      <c r="AF77" s="49">
        <f ca="1">IF(AND(E77=1,G77=0),Inputs!$B$3,AD77)</f>
        <v>0</v>
      </c>
      <c r="AG77" s="49">
        <f ca="1">IF(AND(E77=1,G77=0),Inputs!$B$3,AE77)</f>
        <v>0</v>
      </c>
    </row>
    <row r="78" spans="1:33" x14ac:dyDescent="0.25">
      <c r="A78" s="6">
        <f>'Salary and Rating'!A79</f>
        <v>0</v>
      </c>
      <c r="B78" s="6">
        <f>'Salary and Rating'!B79</f>
        <v>0</v>
      </c>
      <c r="C78" s="14">
        <f>'Salary and Rating'!C79</f>
        <v>0</v>
      </c>
      <c r="D78" s="44">
        <f>'Salary and Rating'!D79</f>
        <v>0</v>
      </c>
      <c r="E78" s="48">
        <f t="shared" si="6"/>
        <v>0</v>
      </c>
      <c r="F78" s="42">
        <f>IF('Salary and Rating'!E79=1,VLOOKUP(D78,'Attrition Probabilities'!$A$5:$E$45,2,TRUE),IF('Salary and Rating'!E79=2,VLOOKUP(D78,'Attrition Probabilities'!$A$5:$E$45,3,TRUE),IF('Salary and Rating'!E79=3,VLOOKUP(D78,'Attrition Probabilities'!$A$5:$E$45,4,TRUE),IF('Salary and Rating'!E79=4,VLOOKUP(D78,'Attrition Probabilities'!$A$5:$E$45,5,TRUE),0))))</f>
        <v>0</v>
      </c>
      <c r="G78" s="48">
        <f t="shared" ca="1" si="7"/>
        <v>0</v>
      </c>
      <c r="H78" s="48">
        <f ca="1">IF(E78=0,0,IF(RAND()&lt;'Demand Component Probability'!$B$4,1,0))</f>
        <v>0</v>
      </c>
      <c r="I78" s="48">
        <f ca="1">IF(E78=0,0,IF(RAND()&lt;'Demand Component Probability'!$B$5,1,0))</f>
        <v>0</v>
      </c>
      <c r="J78" s="48">
        <f ca="1">IF(E78=0,0,IF(RAND()&lt;'Demand Component Probability'!$B$6,1,0))</f>
        <v>0</v>
      </c>
      <c r="K78" s="48">
        <f>'Salary and Rating'!K79</f>
        <v>0</v>
      </c>
      <c r="L78" s="48">
        <f>IFERROR(IF(VLOOKUP(K78,Inputs!$A$20:$G$29,3,FALSE)="Stipend Award",VLOOKUP(K78,Inputs!$A$7:$G$16,3,FALSE),0),0)</f>
        <v>0</v>
      </c>
      <c r="M78" s="48">
        <f>IFERROR(IF(VLOOKUP(K78,Inputs!$A$20:$G$29,4,FALSE)="Stipend Award",VLOOKUP(K78,Inputs!$A$7:$G$16,4,FALSE),0),0)</f>
        <v>0</v>
      </c>
      <c r="N78" s="48">
        <f ca="1">IFERROR(IF(H78=1,IF(VLOOKUP(K78,Inputs!$A$20:$G$29,5,FALSE)="Stipend Award",VLOOKUP(K78,Inputs!$A$7:$G$16,5,FALSE),0),0),0)</f>
        <v>0</v>
      </c>
      <c r="O78" s="48">
        <f ca="1">IFERROR(IF(I78=1,IF(VLOOKUP(K78,Inputs!$A$20:$G$29,6,FALSE)="Stipend Award",VLOOKUP(K78,Inputs!$A$7:$G$16,6,FALSE),0),0),0)</f>
        <v>0</v>
      </c>
      <c r="P78" s="48">
        <f ca="1">IFERROR(IF(J78=1,IF(VLOOKUP(K78,Inputs!$A$20:$G$29,7,FALSE)="Stipend Award",VLOOKUP(K78,Inputs!$A$7:$G$16,7,FALSE),0),0),0)</f>
        <v>0</v>
      </c>
      <c r="Q78" s="48">
        <f>IFERROR(IF(VLOOKUP(K78,Inputs!$A$20:$G$29,3,FALSE)="Base Increase",VLOOKUP(K78,Inputs!$A$7:$G$16,3,FALSE),0),0)</f>
        <v>0</v>
      </c>
      <c r="R78" s="48">
        <f>IFERROR(IF(VLOOKUP(K78,Inputs!$A$20:$G$29,4,FALSE)="Base Increase",VLOOKUP(K78,Inputs!$A$7:$G$16,4,FALSE),0),0)</f>
        <v>0</v>
      </c>
      <c r="S78" s="48">
        <f ca="1">IFERROR(IF(H78=1,IF(VLOOKUP(K78,Inputs!$A$20:$G$29,5,FALSE)="Base Increase",VLOOKUP(K78,Inputs!$A$7:$G$16,5,FALSE),0),0),0)</f>
        <v>0</v>
      </c>
      <c r="T78" s="48">
        <f ca="1">IFERROR(IF(I78=1,IF(VLOOKUP(K78,Inputs!$A$20:$G$29,6,FALSE)="Base Increase",VLOOKUP(K78,Inputs!$A$7:$G$16,6,FALSE),0),0),0)</f>
        <v>0</v>
      </c>
      <c r="U78" s="48">
        <f ca="1">IFERROR(IF(J78=1,IF(VLOOKUP(K78,Inputs!$A$20:$G$29,7,FALSE)="Base Increase",VLOOKUP(K78,Inputs!$A$7:$G$16,7,FALSE),0),0),0)</f>
        <v>0</v>
      </c>
      <c r="V78" s="48">
        <f t="shared" ca="1" si="8"/>
        <v>0</v>
      </c>
      <c r="W78" s="48">
        <f t="shared" ca="1" si="9"/>
        <v>0</v>
      </c>
      <c r="X78" s="48">
        <f t="shared" ca="1" si="10"/>
        <v>0</v>
      </c>
      <c r="Y78" s="48">
        <f t="shared" ca="1" si="11"/>
        <v>0</v>
      </c>
      <c r="Z78" s="48">
        <f ca="1">IF(AND(K78&lt;=4,X78&gt;Inputs!$B$32),MAX(C78,Inputs!$B$32),X78)</f>
        <v>0</v>
      </c>
      <c r="AA78" s="48">
        <f ca="1">IF(AND(K78&lt;=4,Y78&gt;Inputs!$B$32),MAX(C78,Inputs!$B$32),Y78)</f>
        <v>0</v>
      </c>
      <c r="AB78" s="48">
        <f ca="1">IF(AND(K78&lt;=7,Z78&gt;Inputs!$B$33),MAX(C78,Inputs!$B$33),Z78)</f>
        <v>0</v>
      </c>
      <c r="AC78" s="48">
        <f ca="1">IF(Y78&gt;Inputs!$B$34,Inputs!$B$34,AA78)</f>
        <v>0</v>
      </c>
      <c r="AD78" s="48">
        <f ca="1">IF(AB78&gt;Inputs!$B$34,Inputs!$B$34,AB78)</f>
        <v>0</v>
      </c>
      <c r="AE78" s="48">
        <f ca="1">IF(AC78&gt;Inputs!$B$34,Inputs!$B$34,AC78)</f>
        <v>0</v>
      </c>
      <c r="AF78" s="49">
        <f ca="1">IF(AND(E78=1,G78=0),Inputs!$B$3,AD78)</f>
        <v>0</v>
      </c>
      <c r="AG78" s="49">
        <f ca="1">IF(AND(E78=1,G78=0),Inputs!$B$3,AE78)</f>
        <v>0</v>
      </c>
    </row>
    <row r="79" spans="1:33" x14ac:dyDescent="0.25">
      <c r="A79" s="6">
        <f>'Salary and Rating'!A80</f>
        <v>0</v>
      </c>
      <c r="B79" s="6">
        <f>'Salary and Rating'!B80</f>
        <v>0</v>
      </c>
      <c r="C79" s="14">
        <f>'Salary and Rating'!C80</f>
        <v>0</v>
      </c>
      <c r="D79" s="44">
        <f>'Salary and Rating'!D80</f>
        <v>0</v>
      </c>
      <c r="E79" s="48">
        <f t="shared" si="6"/>
        <v>0</v>
      </c>
      <c r="F79" s="42">
        <f>IF('Salary and Rating'!E80=1,VLOOKUP(D79,'Attrition Probabilities'!$A$5:$E$45,2,TRUE),IF('Salary and Rating'!E80=2,VLOOKUP(D79,'Attrition Probabilities'!$A$5:$E$45,3,TRUE),IF('Salary and Rating'!E80=3,VLOOKUP(D79,'Attrition Probabilities'!$A$5:$E$45,4,TRUE),IF('Salary and Rating'!E80=4,VLOOKUP(D79,'Attrition Probabilities'!$A$5:$E$45,5,TRUE),0))))</f>
        <v>0</v>
      </c>
      <c r="G79" s="48">
        <f t="shared" ca="1" si="7"/>
        <v>0</v>
      </c>
      <c r="H79" s="48">
        <f ca="1">IF(E79=0,0,IF(RAND()&lt;'Demand Component Probability'!$B$4,1,0))</f>
        <v>0</v>
      </c>
      <c r="I79" s="48">
        <f ca="1">IF(E79=0,0,IF(RAND()&lt;'Demand Component Probability'!$B$5,1,0))</f>
        <v>0</v>
      </c>
      <c r="J79" s="48">
        <f ca="1">IF(E79=0,0,IF(RAND()&lt;'Demand Component Probability'!$B$6,1,0))</f>
        <v>0</v>
      </c>
      <c r="K79" s="48">
        <f>'Salary and Rating'!K80</f>
        <v>0</v>
      </c>
      <c r="L79" s="48">
        <f>IFERROR(IF(VLOOKUP(K79,Inputs!$A$20:$G$29,3,FALSE)="Stipend Award",VLOOKUP(K79,Inputs!$A$7:$G$16,3,FALSE),0),0)</f>
        <v>0</v>
      </c>
      <c r="M79" s="48">
        <f>IFERROR(IF(VLOOKUP(K79,Inputs!$A$20:$G$29,4,FALSE)="Stipend Award",VLOOKUP(K79,Inputs!$A$7:$G$16,4,FALSE),0),0)</f>
        <v>0</v>
      </c>
      <c r="N79" s="48">
        <f ca="1">IFERROR(IF(H79=1,IF(VLOOKUP(K79,Inputs!$A$20:$G$29,5,FALSE)="Stipend Award",VLOOKUP(K79,Inputs!$A$7:$G$16,5,FALSE),0),0),0)</f>
        <v>0</v>
      </c>
      <c r="O79" s="48">
        <f ca="1">IFERROR(IF(I79=1,IF(VLOOKUP(K79,Inputs!$A$20:$G$29,6,FALSE)="Stipend Award",VLOOKUP(K79,Inputs!$A$7:$G$16,6,FALSE),0),0),0)</f>
        <v>0</v>
      </c>
      <c r="P79" s="48">
        <f ca="1">IFERROR(IF(J79=1,IF(VLOOKUP(K79,Inputs!$A$20:$G$29,7,FALSE)="Stipend Award",VLOOKUP(K79,Inputs!$A$7:$G$16,7,FALSE),0),0),0)</f>
        <v>0</v>
      </c>
      <c r="Q79" s="48">
        <f>IFERROR(IF(VLOOKUP(K79,Inputs!$A$20:$G$29,3,FALSE)="Base Increase",VLOOKUP(K79,Inputs!$A$7:$G$16,3,FALSE),0),0)</f>
        <v>0</v>
      </c>
      <c r="R79" s="48">
        <f>IFERROR(IF(VLOOKUP(K79,Inputs!$A$20:$G$29,4,FALSE)="Base Increase",VLOOKUP(K79,Inputs!$A$7:$G$16,4,FALSE),0),0)</f>
        <v>0</v>
      </c>
      <c r="S79" s="48">
        <f ca="1">IFERROR(IF(H79=1,IF(VLOOKUP(K79,Inputs!$A$20:$G$29,5,FALSE)="Base Increase",VLOOKUP(K79,Inputs!$A$7:$G$16,5,FALSE),0),0),0)</f>
        <v>0</v>
      </c>
      <c r="T79" s="48">
        <f ca="1">IFERROR(IF(I79=1,IF(VLOOKUP(K79,Inputs!$A$20:$G$29,6,FALSE)="Base Increase",VLOOKUP(K79,Inputs!$A$7:$G$16,6,FALSE),0),0),0)</f>
        <v>0</v>
      </c>
      <c r="U79" s="48">
        <f ca="1">IFERROR(IF(J79=1,IF(VLOOKUP(K79,Inputs!$A$20:$G$29,7,FALSE)="Base Increase",VLOOKUP(K79,Inputs!$A$7:$G$16,7,FALSE),0),0),0)</f>
        <v>0</v>
      </c>
      <c r="V79" s="48">
        <f t="shared" ca="1" si="8"/>
        <v>0</v>
      </c>
      <c r="W79" s="48">
        <f t="shared" ca="1" si="9"/>
        <v>0</v>
      </c>
      <c r="X79" s="48">
        <f t="shared" ca="1" si="10"/>
        <v>0</v>
      </c>
      <c r="Y79" s="48">
        <f t="shared" ca="1" si="11"/>
        <v>0</v>
      </c>
      <c r="Z79" s="48">
        <f ca="1">IF(AND(K79&lt;=4,X79&gt;Inputs!$B$32),MAX(C79,Inputs!$B$32),X79)</f>
        <v>0</v>
      </c>
      <c r="AA79" s="48">
        <f ca="1">IF(AND(K79&lt;=4,Y79&gt;Inputs!$B$32),MAX(C79,Inputs!$B$32),Y79)</f>
        <v>0</v>
      </c>
      <c r="AB79" s="48">
        <f ca="1">IF(AND(K79&lt;=7,Z79&gt;Inputs!$B$33),MAX(C79,Inputs!$B$33),Z79)</f>
        <v>0</v>
      </c>
      <c r="AC79" s="48">
        <f ca="1">IF(Y79&gt;Inputs!$B$34,Inputs!$B$34,AA79)</f>
        <v>0</v>
      </c>
      <c r="AD79" s="48">
        <f ca="1">IF(AB79&gt;Inputs!$B$34,Inputs!$B$34,AB79)</f>
        <v>0</v>
      </c>
      <c r="AE79" s="48">
        <f ca="1">IF(AC79&gt;Inputs!$B$34,Inputs!$B$34,AC79)</f>
        <v>0</v>
      </c>
      <c r="AF79" s="49">
        <f ca="1">IF(AND(E79=1,G79=0),Inputs!$B$3,AD79)</f>
        <v>0</v>
      </c>
      <c r="AG79" s="49">
        <f ca="1">IF(AND(E79=1,G79=0),Inputs!$B$3,AE79)</f>
        <v>0</v>
      </c>
    </row>
    <row r="80" spans="1:33" x14ac:dyDescent="0.25">
      <c r="A80" s="6">
        <f>'Salary and Rating'!A81</f>
        <v>0</v>
      </c>
      <c r="B80" s="6">
        <f>'Salary and Rating'!B81</f>
        <v>0</v>
      </c>
      <c r="C80" s="14">
        <f>'Salary and Rating'!C81</f>
        <v>0</v>
      </c>
      <c r="D80" s="44">
        <f>'Salary and Rating'!D81</f>
        <v>0</v>
      </c>
      <c r="E80" s="48">
        <f t="shared" si="6"/>
        <v>0</v>
      </c>
      <c r="F80" s="42">
        <f>IF('Salary and Rating'!E81=1,VLOOKUP(D80,'Attrition Probabilities'!$A$5:$E$45,2,TRUE),IF('Salary and Rating'!E81=2,VLOOKUP(D80,'Attrition Probabilities'!$A$5:$E$45,3,TRUE),IF('Salary and Rating'!E81=3,VLOOKUP(D80,'Attrition Probabilities'!$A$5:$E$45,4,TRUE),IF('Salary and Rating'!E81=4,VLOOKUP(D80,'Attrition Probabilities'!$A$5:$E$45,5,TRUE),0))))</f>
        <v>0</v>
      </c>
      <c r="G80" s="48">
        <f t="shared" ca="1" si="7"/>
        <v>0</v>
      </c>
      <c r="H80" s="48">
        <f ca="1">IF(E80=0,0,IF(RAND()&lt;'Demand Component Probability'!$B$4,1,0))</f>
        <v>0</v>
      </c>
      <c r="I80" s="48">
        <f ca="1">IF(E80=0,0,IF(RAND()&lt;'Demand Component Probability'!$B$5,1,0))</f>
        <v>0</v>
      </c>
      <c r="J80" s="48">
        <f ca="1">IF(E80=0,0,IF(RAND()&lt;'Demand Component Probability'!$B$6,1,0))</f>
        <v>0</v>
      </c>
      <c r="K80" s="48">
        <f>'Salary and Rating'!K81</f>
        <v>0</v>
      </c>
      <c r="L80" s="48">
        <f>IFERROR(IF(VLOOKUP(K80,Inputs!$A$20:$G$29,3,FALSE)="Stipend Award",VLOOKUP(K80,Inputs!$A$7:$G$16,3,FALSE),0),0)</f>
        <v>0</v>
      </c>
      <c r="M80" s="48">
        <f>IFERROR(IF(VLOOKUP(K80,Inputs!$A$20:$G$29,4,FALSE)="Stipend Award",VLOOKUP(K80,Inputs!$A$7:$G$16,4,FALSE),0),0)</f>
        <v>0</v>
      </c>
      <c r="N80" s="48">
        <f ca="1">IFERROR(IF(H80=1,IF(VLOOKUP(K80,Inputs!$A$20:$G$29,5,FALSE)="Stipend Award",VLOOKUP(K80,Inputs!$A$7:$G$16,5,FALSE),0),0),0)</f>
        <v>0</v>
      </c>
      <c r="O80" s="48">
        <f ca="1">IFERROR(IF(I80=1,IF(VLOOKUP(K80,Inputs!$A$20:$G$29,6,FALSE)="Stipend Award",VLOOKUP(K80,Inputs!$A$7:$G$16,6,FALSE),0),0),0)</f>
        <v>0</v>
      </c>
      <c r="P80" s="48">
        <f ca="1">IFERROR(IF(J80=1,IF(VLOOKUP(K80,Inputs!$A$20:$G$29,7,FALSE)="Stipend Award",VLOOKUP(K80,Inputs!$A$7:$G$16,7,FALSE),0),0),0)</f>
        <v>0</v>
      </c>
      <c r="Q80" s="48">
        <f>IFERROR(IF(VLOOKUP(K80,Inputs!$A$20:$G$29,3,FALSE)="Base Increase",VLOOKUP(K80,Inputs!$A$7:$G$16,3,FALSE),0),0)</f>
        <v>0</v>
      </c>
      <c r="R80" s="48">
        <f>IFERROR(IF(VLOOKUP(K80,Inputs!$A$20:$G$29,4,FALSE)="Base Increase",VLOOKUP(K80,Inputs!$A$7:$G$16,4,FALSE),0),0)</f>
        <v>0</v>
      </c>
      <c r="S80" s="48">
        <f ca="1">IFERROR(IF(H80=1,IF(VLOOKUP(K80,Inputs!$A$20:$G$29,5,FALSE)="Base Increase",VLOOKUP(K80,Inputs!$A$7:$G$16,5,FALSE),0),0),0)</f>
        <v>0</v>
      </c>
      <c r="T80" s="48">
        <f ca="1">IFERROR(IF(I80=1,IF(VLOOKUP(K80,Inputs!$A$20:$G$29,6,FALSE)="Base Increase",VLOOKUP(K80,Inputs!$A$7:$G$16,6,FALSE),0),0),0)</f>
        <v>0</v>
      </c>
      <c r="U80" s="48">
        <f ca="1">IFERROR(IF(J80=1,IF(VLOOKUP(K80,Inputs!$A$20:$G$29,7,FALSE)="Base Increase",VLOOKUP(K80,Inputs!$A$7:$G$16,7,FALSE),0),0),0)</f>
        <v>0</v>
      </c>
      <c r="V80" s="48">
        <f t="shared" ca="1" si="8"/>
        <v>0</v>
      </c>
      <c r="W80" s="48">
        <f t="shared" ca="1" si="9"/>
        <v>0</v>
      </c>
      <c r="X80" s="48">
        <f t="shared" ca="1" si="10"/>
        <v>0</v>
      </c>
      <c r="Y80" s="48">
        <f t="shared" ca="1" si="11"/>
        <v>0</v>
      </c>
      <c r="Z80" s="48">
        <f ca="1">IF(AND(K80&lt;=4,X80&gt;Inputs!$B$32),MAX(C80,Inputs!$B$32),X80)</f>
        <v>0</v>
      </c>
      <c r="AA80" s="48">
        <f ca="1">IF(AND(K80&lt;=4,Y80&gt;Inputs!$B$32),MAX(C80,Inputs!$B$32),Y80)</f>
        <v>0</v>
      </c>
      <c r="AB80" s="48">
        <f ca="1">IF(AND(K80&lt;=7,Z80&gt;Inputs!$B$33),MAX(C80,Inputs!$B$33),Z80)</f>
        <v>0</v>
      </c>
      <c r="AC80" s="48">
        <f ca="1">IF(Y80&gt;Inputs!$B$34,Inputs!$B$34,AA80)</f>
        <v>0</v>
      </c>
      <c r="AD80" s="48">
        <f ca="1">IF(AB80&gt;Inputs!$B$34,Inputs!$B$34,AB80)</f>
        <v>0</v>
      </c>
      <c r="AE80" s="48">
        <f ca="1">IF(AC80&gt;Inputs!$B$34,Inputs!$B$34,AC80)</f>
        <v>0</v>
      </c>
      <c r="AF80" s="49">
        <f ca="1">IF(AND(E80=1,G80=0),Inputs!$B$3,AD80)</f>
        <v>0</v>
      </c>
      <c r="AG80" s="49">
        <f ca="1">IF(AND(E80=1,G80=0),Inputs!$B$3,AE80)</f>
        <v>0</v>
      </c>
    </row>
    <row r="81" spans="1:33" x14ac:dyDescent="0.25">
      <c r="A81" s="6">
        <f>'Salary and Rating'!A82</f>
        <v>0</v>
      </c>
      <c r="B81" s="6">
        <f>'Salary and Rating'!B82</f>
        <v>0</v>
      </c>
      <c r="C81" s="14">
        <f>'Salary and Rating'!C82</f>
        <v>0</v>
      </c>
      <c r="D81" s="44">
        <f>'Salary and Rating'!D82</f>
        <v>0</v>
      </c>
      <c r="E81" s="48">
        <f t="shared" si="6"/>
        <v>0</v>
      </c>
      <c r="F81" s="42">
        <f>IF('Salary and Rating'!E82=1,VLOOKUP(D81,'Attrition Probabilities'!$A$5:$E$45,2,TRUE),IF('Salary and Rating'!E82=2,VLOOKUP(D81,'Attrition Probabilities'!$A$5:$E$45,3,TRUE),IF('Salary and Rating'!E82=3,VLOOKUP(D81,'Attrition Probabilities'!$A$5:$E$45,4,TRUE),IF('Salary and Rating'!E82=4,VLOOKUP(D81,'Attrition Probabilities'!$A$5:$E$45,5,TRUE),0))))</f>
        <v>0</v>
      </c>
      <c r="G81" s="48">
        <f t="shared" ca="1" si="7"/>
        <v>0</v>
      </c>
      <c r="H81" s="48">
        <f ca="1">IF(E81=0,0,IF(RAND()&lt;'Demand Component Probability'!$B$4,1,0))</f>
        <v>0</v>
      </c>
      <c r="I81" s="48">
        <f ca="1">IF(E81=0,0,IF(RAND()&lt;'Demand Component Probability'!$B$5,1,0))</f>
        <v>0</v>
      </c>
      <c r="J81" s="48">
        <f ca="1">IF(E81=0,0,IF(RAND()&lt;'Demand Component Probability'!$B$6,1,0))</f>
        <v>0</v>
      </c>
      <c r="K81" s="48">
        <f>'Salary and Rating'!K82</f>
        <v>0</v>
      </c>
      <c r="L81" s="48">
        <f>IFERROR(IF(VLOOKUP(K81,Inputs!$A$20:$G$29,3,FALSE)="Stipend Award",VLOOKUP(K81,Inputs!$A$7:$G$16,3,FALSE),0),0)</f>
        <v>0</v>
      </c>
      <c r="M81" s="48">
        <f>IFERROR(IF(VLOOKUP(K81,Inputs!$A$20:$G$29,4,FALSE)="Stipend Award",VLOOKUP(K81,Inputs!$A$7:$G$16,4,FALSE),0),0)</f>
        <v>0</v>
      </c>
      <c r="N81" s="48">
        <f ca="1">IFERROR(IF(H81=1,IF(VLOOKUP(K81,Inputs!$A$20:$G$29,5,FALSE)="Stipend Award",VLOOKUP(K81,Inputs!$A$7:$G$16,5,FALSE),0),0),0)</f>
        <v>0</v>
      </c>
      <c r="O81" s="48">
        <f ca="1">IFERROR(IF(I81=1,IF(VLOOKUP(K81,Inputs!$A$20:$G$29,6,FALSE)="Stipend Award",VLOOKUP(K81,Inputs!$A$7:$G$16,6,FALSE),0),0),0)</f>
        <v>0</v>
      </c>
      <c r="P81" s="48">
        <f ca="1">IFERROR(IF(J81=1,IF(VLOOKUP(K81,Inputs!$A$20:$G$29,7,FALSE)="Stipend Award",VLOOKUP(K81,Inputs!$A$7:$G$16,7,FALSE),0),0),0)</f>
        <v>0</v>
      </c>
      <c r="Q81" s="48">
        <f>IFERROR(IF(VLOOKUP(K81,Inputs!$A$20:$G$29,3,FALSE)="Base Increase",VLOOKUP(K81,Inputs!$A$7:$G$16,3,FALSE),0),0)</f>
        <v>0</v>
      </c>
      <c r="R81" s="48">
        <f>IFERROR(IF(VLOOKUP(K81,Inputs!$A$20:$G$29,4,FALSE)="Base Increase",VLOOKUP(K81,Inputs!$A$7:$G$16,4,FALSE),0),0)</f>
        <v>0</v>
      </c>
      <c r="S81" s="48">
        <f ca="1">IFERROR(IF(H81=1,IF(VLOOKUP(K81,Inputs!$A$20:$G$29,5,FALSE)="Base Increase",VLOOKUP(K81,Inputs!$A$7:$G$16,5,FALSE),0),0),0)</f>
        <v>0</v>
      </c>
      <c r="T81" s="48">
        <f ca="1">IFERROR(IF(I81=1,IF(VLOOKUP(K81,Inputs!$A$20:$G$29,6,FALSE)="Base Increase",VLOOKUP(K81,Inputs!$A$7:$G$16,6,FALSE),0),0),0)</f>
        <v>0</v>
      </c>
      <c r="U81" s="48">
        <f ca="1">IFERROR(IF(J81=1,IF(VLOOKUP(K81,Inputs!$A$20:$G$29,7,FALSE)="Base Increase",VLOOKUP(K81,Inputs!$A$7:$G$16,7,FALSE),0),0),0)</f>
        <v>0</v>
      </c>
      <c r="V81" s="48">
        <f t="shared" ca="1" si="8"/>
        <v>0</v>
      </c>
      <c r="W81" s="48">
        <f t="shared" ca="1" si="9"/>
        <v>0</v>
      </c>
      <c r="X81" s="48">
        <f t="shared" ca="1" si="10"/>
        <v>0</v>
      </c>
      <c r="Y81" s="48">
        <f t="shared" ca="1" si="11"/>
        <v>0</v>
      </c>
      <c r="Z81" s="48">
        <f ca="1">IF(AND(K81&lt;=4,X81&gt;Inputs!$B$32),MAX(C81,Inputs!$B$32),X81)</f>
        <v>0</v>
      </c>
      <c r="AA81" s="48">
        <f ca="1">IF(AND(K81&lt;=4,Y81&gt;Inputs!$B$32),MAX(C81,Inputs!$B$32),Y81)</f>
        <v>0</v>
      </c>
      <c r="AB81" s="48">
        <f ca="1">IF(AND(K81&lt;=7,Z81&gt;Inputs!$B$33),MAX(C81,Inputs!$B$33),Z81)</f>
        <v>0</v>
      </c>
      <c r="AC81" s="48">
        <f ca="1">IF(Y81&gt;Inputs!$B$34,Inputs!$B$34,AA81)</f>
        <v>0</v>
      </c>
      <c r="AD81" s="48">
        <f ca="1">IF(AB81&gt;Inputs!$B$34,Inputs!$B$34,AB81)</f>
        <v>0</v>
      </c>
      <c r="AE81" s="48">
        <f ca="1">IF(AC81&gt;Inputs!$B$34,Inputs!$B$34,AC81)</f>
        <v>0</v>
      </c>
      <c r="AF81" s="49">
        <f ca="1">IF(AND(E81=1,G81=0),Inputs!$B$3,AD81)</f>
        <v>0</v>
      </c>
      <c r="AG81" s="49">
        <f ca="1">IF(AND(E81=1,G81=0),Inputs!$B$3,AE81)</f>
        <v>0</v>
      </c>
    </row>
    <row r="82" spans="1:33" x14ac:dyDescent="0.25">
      <c r="A82" s="6">
        <f>'Salary and Rating'!A83</f>
        <v>0</v>
      </c>
      <c r="B82" s="6">
        <f>'Salary and Rating'!B83</f>
        <v>0</v>
      </c>
      <c r="C82" s="14">
        <f>'Salary and Rating'!C83</f>
        <v>0</v>
      </c>
      <c r="D82" s="44">
        <f>'Salary and Rating'!D83</f>
        <v>0</v>
      </c>
      <c r="E82" s="48">
        <f t="shared" si="6"/>
        <v>0</v>
      </c>
      <c r="F82" s="42">
        <f>IF('Salary and Rating'!E83=1,VLOOKUP(D82,'Attrition Probabilities'!$A$5:$E$45,2,TRUE),IF('Salary and Rating'!E83=2,VLOOKUP(D82,'Attrition Probabilities'!$A$5:$E$45,3,TRUE),IF('Salary and Rating'!E83=3,VLOOKUP(D82,'Attrition Probabilities'!$A$5:$E$45,4,TRUE),IF('Salary and Rating'!E83=4,VLOOKUP(D82,'Attrition Probabilities'!$A$5:$E$45,5,TRUE),0))))</f>
        <v>0</v>
      </c>
      <c r="G82" s="48">
        <f t="shared" ca="1" si="7"/>
        <v>0</v>
      </c>
      <c r="H82" s="48">
        <f ca="1">IF(E82=0,0,IF(RAND()&lt;'Demand Component Probability'!$B$4,1,0))</f>
        <v>0</v>
      </c>
      <c r="I82" s="48">
        <f ca="1">IF(E82=0,0,IF(RAND()&lt;'Demand Component Probability'!$B$5,1,0))</f>
        <v>0</v>
      </c>
      <c r="J82" s="48">
        <f ca="1">IF(E82=0,0,IF(RAND()&lt;'Demand Component Probability'!$B$6,1,0))</f>
        <v>0</v>
      </c>
      <c r="K82" s="48">
        <f>'Salary and Rating'!K83</f>
        <v>0</v>
      </c>
      <c r="L82" s="48">
        <f>IFERROR(IF(VLOOKUP(K82,Inputs!$A$20:$G$29,3,FALSE)="Stipend Award",VLOOKUP(K82,Inputs!$A$7:$G$16,3,FALSE),0),0)</f>
        <v>0</v>
      </c>
      <c r="M82" s="48">
        <f>IFERROR(IF(VLOOKUP(K82,Inputs!$A$20:$G$29,4,FALSE)="Stipend Award",VLOOKUP(K82,Inputs!$A$7:$G$16,4,FALSE),0),0)</f>
        <v>0</v>
      </c>
      <c r="N82" s="48">
        <f ca="1">IFERROR(IF(H82=1,IF(VLOOKUP(K82,Inputs!$A$20:$G$29,5,FALSE)="Stipend Award",VLOOKUP(K82,Inputs!$A$7:$G$16,5,FALSE),0),0),0)</f>
        <v>0</v>
      </c>
      <c r="O82" s="48">
        <f ca="1">IFERROR(IF(I82=1,IF(VLOOKUP(K82,Inputs!$A$20:$G$29,6,FALSE)="Stipend Award",VLOOKUP(K82,Inputs!$A$7:$G$16,6,FALSE),0),0),0)</f>
        <v>0</v>
      </c>
      <c r="P82" s="48">
        <f ca="1">IFERROR(IF(J82=1,IF(VLOOKUP(K82,Inputs!$A$20:$G$29,7,FALSE)="Stipend Award",VLOOKUP(K82,Inputs!$A$7:$G$16,7,FALSE),0),0),0)</f>
        <v>0</v>
      </c>
      <c r="Q82" s="48">
        <f>IFERROR(IF(VLOOKUP(K82,Inputs!$A$20:$G$29,3,FALSE)="Base Increase",VLOOKUP(K82,Inputs!$A$7:$G$16,3,FALSE),0),0)</f>
        <v>0</v>
      </c>
      <c r="R82" s="48">
        <f>IFERROR(IF(VLOOKUP(K82,Inputs!$A$20:$G$29,4,FALSE)="Base Increase",VLOOKUP(K82,Inputs!$A$7:$G$16,4,FALSE),0),0)</f>
        <v>0</v>
      </c>
      <c r="S82" s="48">
        <f ca="1">IFERROR(IF(H82=1,IF(VLOOKUP(K82,Inputs!$A$20:$G$29,5,FALSE)="Base Increase",VLOOKUP(K82,Inputs!$A$7:$G$16,5,FALSE),0),0),0)</f>
        <v>0</v>
      </c>
      <c r="T82" s="48">
        <f ca="1">IFERROR(IF(I82=1,IF(VLOOKUP(K82,Inputs!$A$20:$G$29,6,FALSE)="Base Increase",VLOOKUP(K82,Inputs!$A$7:$G$16,6,FALSE),0),0),0)</f>
        <v>0</v>
      </c>
      <c r="U82" s="48">
        <f ca="1">IFERROR(IF(J82=1,IF(VLOOKUP(K82,Inputs!$A$20:$G$29,7,FALSE)="Base Increase",VLOOKUP(K82,Inputs!$A$7:$G$16,7,FALSE),0),0),0)</f>
        <v>0</v>
      </c>
      <c r="V82" s="48">
        <f t="shared" ca="1" si="8"/>
        <v>0</v>
      </c>
      <c r="W82" s="48">
        <f t="shared" ca="1" si="9"/>
        <v>0</v>
      </c>
      <c r="X82" s="48">
        <f t="shared" ca="1" si="10"/>
        <v>0</v>
      </c>
      <c r="Y82" s="48">
        <f t="shared" ca="1" si="11"/>
        <v>0</v>
      </c>
      <c r="Z82" s="48">
        <f ca="1">IF(AND(K82&lt;=4,X82&gt;Inputs!$B$32),MAX(C82,Inputs!$B$32),X82)</f>
        <v>0</v>
      </c>
      <c r="AA82" s="48">
        <f ca="1">IF(AND(K82&lt;=4,Y82&gt;Inputs!$B$32),MAX(C82,Inputs!$B$32),Y82)</f>
        <v>0</v>
      </c>
      <c r="AB82" s="48">
        <f ca="1">IF(AND(K82&lt;=7,Z82&gt;Inputs!$B$33),MAX(C82,Inputs!$B$33),Z82)</f>
        <v>0</v>
      </c>
      <c r="AC82" s="48">
        <f ca="1">IF(Y82&gt;Inputs!$B$34,Inputs!$B$34,AA82)</f>
        <v>0</v>
      </c>
      <c r="AD82" s="48">
        <f ca="1">IF(AB82&gt;Inputs!$B$34,Inputs!$B$34,AB82)</f>
        <v>0</v>
      </c>
      <c r="AE82" s="48">
        <f ca="1">IF(AC82&gt;Inputs!$B$34,Inputs!$B$34,AC82)</f>
        <v>0</v>
      </c>
      <c r="AF82" s="49">
        <f ca="1">IF(AND(E82=1,G82=0),Inputs!$B$3,AD82)</f>
        <v>0</v>
      </c>
      <c r="AG82" s="49">
        <f ca="1">IF(AND(E82=1,G82=0),Inputs!$B$3,AE82)</f>
        <v>0</v>
      </c>
    </row>
    <row r="83" spans="1:33" x14ac:dyDescent="0.25">
      <c r="A83" s="6">
        <f>'Salary and Rating'!A84</f>
        <v>0</v>
      </c>
      <c r="B83" s="6">
        <f>'Salary and Rating'!B84</f>
        <v>0</v>
      </c>
      <c r="C83" s="14">
        <f>'Salary and Rating'!C84</f>
        <v>0</v>
      </c>
      <c r="D83" s="44">
        <f>'Salary and Rating'!D84</f>
        <v>0</v>
      </c>
      <c r="E83" s="48">
        <f t="shared" si="6"/>
        <v>0</v>
      </c>
      <c r="F83" s="42">
        <f>IF('Salary and Rating'!E84=1,VLOOKUP(D83,'Attrition Probabilities'!$A$5:$E$45,2,TRUE),IF('Salary and Rating'!E84=2,VLOOKUP(D83,'Attrition Probabilities'!$A$5:$E$45,3,TRUE),IF('Salary and Rating'!E84=3,VLOOKUP(D83,'Attrition Probabilities'!$A$5:$E$45,4,TRUE),IF('Salary and Rating'!E84=4,VLOOKUP(D83,'Attrition Probabilities'!$A$5:$E$45,5,TRUE),0))))</f>
        <v>0</v>
      </c>
      <c r="G83" s="48">
        <f t="shared" ca="1" si="7"/>
        <v>0</v>
      </c>
      <c r="H83" s="48">
        <f ca="1">IF(E83=0,0,IF(RAND()&lt;'Demand Component Probability'!$B$4,1,0))</f>
        <v>0</v>
      </c>
      <c r="I83" s="48">
        <f ca="1">IF(E83=0,0,IF(RAND()&lt;'Demand Component Probability'!$B$5,1,0))</f>
        <v>0</v>
      </c>
      <c r="J83" s="48">
        <f ca="1">IF(E83=0,0,IF(RAND()&lt;'Demand Component Probability'!$B$6,1,0))</f>
        <v>0</v>
      </c>
      <c r="K83" s="48">
        <f>'Salary and Rating'!K84</f>
        <v>0</v>
      </c>
      <c r="L83" s="48">
        <f>IFERROR(IF(VLOOKUP(K83,Inputs!$A$20:$G$29,3,FALSE)="Stipend Award",VLOOKUP(K83,Inputs!$A$7:$G$16,3,FALSE),0),0)</f>
        <v>0</v>
      </c>
      <c r="M83" s="48">
        <f>IFERROR(IF(VLOOKUP(K83,Inputs!$A$20:$G$29,4,FALSE)="Stipend Award",VLOOKUP(K83,Inputs!$A$7:$G$16,4,FALSE),0),0)</f>
        <v>0</v>
      </c>
      <c r="N83" s="48">
        <f ca="1">IFERROR(IF(H83=1,IF(VLOOKUP(K83,Inputs!$A$20:$G$29,5,FALSE)="Stipend Award",VLOOKUP(K83,Inputs!$A$7:$G$16,5,FALSE),0),0),0)</f>
        <v>0</v>
      </c>
      <c r="O83" s="48">
        <f ca="1">IFERROR(IF(I83=1,IF(VLOOKUP(K83,Inputs!$A$20:$G$29,6,FALSE)="Stipend Award",VLOOKUP(K83,Inputs!$A$7:$G$16,6,FALSE),0),0),0)</f>
        <v>0</v>
      </c>
      <c r="P83" s="48">
        <f ca="1">IFERROR(IF(J83=1,IF(VLOOKUP(K83,Inputs!$A$20:$G$29,7,FALSE)="Stipend Award",VLOOKUP(K83,Inputs!$A$7:$G$16,7,FALSE),0),0),0)</f>
        <v>0</v>
      </c>
      <c r="Q83" s="48">
        <f>IFERROR(IF(VLOOKUP(K83,Inputs!$A$20:$G$29,3,FALSE)="Base Increase",VLOOKUP(K83,Inputs!$A$7:$G$16,3,FALSE),0),0)</f>
        <v>0</v>
      </c>
      <c r="R83" s="48">
        <f>IFERROR(IF(VLOOKUP(K83,Inputs!$A$20:$G$29,4,FALSE)="Base Increase",VLOOKUP(K83,Inputs!$A$7:$G$16,4,FALSE),0),0)</f>
        <v>0</v>
      </c>
      <c r="S83" s="48">
        <f ca="1">IFERROR(IF(H83=1,IF(VLOOKUP(K83,Inputs!$A$20:$G$29,5,FALSE)="Base Increase",VLOOKUP(K83,Inputs!$A$7:$G$16,5,FALSE),0),0),0)</f>
        <v>0</v>
      </c>
      <c r="T83" s="48">
        <f ca="1">IFERROR(IF(I83=1,IF(VLOOKUP(K83,Inputs!$A$20:$G$29,6,FALSE)="Base Increase",VLOOKUP(K83,Inputs!$A$7:$G$16,6,FALSE),0),0),0)</f>
        <v>0</v>
      </c>
      <c r="U83" s="48">
        <f ca="1">IFERROR(IF(J83=1,IF(VLOOKUP(K83,Inputs!$A$20:$G$29,7,FALSE)="Base Increase",VLOOKUP(K83,Inputs!$A$7:$G$16,7,FALSE),0),0),0)</f>
        <v>0</v>
      </c>
      <c r="V83" s="48">
        <f t="shared" ca="1" si="8"/>
        <v>0</v>
      </c>
      <c r="W83" s="48">
        <f t="shared" ca="1" si="9"/>
        <v>0</v>
      </c>
      <c r="X83" s="48">
        <f t="shared" ca="1" si="10"/>
        <v>0</v>
      </c>
      <c r="Y83" s="48">
        <f t="shared" ca="1" si="11"/>
        <v>0</v>
      </c>
      <c r="Z83" s="48">
        <f ca="1">IF(AND(K83&lt;=4,X83&gt;Inputs!$B$32),MAX(C83,Inputs!$B$32),X83)</f>
        <v>0</v>
      </c>
      <c r="AA83" s="48">
        <f ca="1">IF(AND(K83&lt;=4,Y83&gt;Inputs!$B$32),MAX(C83,Inputs!$B$32),Y83)</f>
        <v>0</v>
      </c>
      <c r="AB83" s="48">
        <f ca="1">IF(AND(K83&lt;=7,Z83&gt;Inputs!$B$33),MAX(C83,Inputs!$B$33),Z83)</f>
        <v>0</v>
      </c>
      <c r="AC83" s="48">
        <f ca="1">IF(Y83&gt;Inputs!$B$34,Inputs!$B$34,AA83)</f>
        <v>0</v>
      </c>
      <c r="AD83" s="48">
        <f ca="1">IF(AB83&gt;Inputs!$B$34,Inputs!$B$34,AB83)</f>
        <v>0</v>
      </c>
      <c r="AE83" s="48">
        <f ca="1">IF(AC83&gt;Inputs!$B$34,Inputs!$B$34,AC83)</f>
        <v>0</v>
      </c>
      <c r="AF83" s="49">
        <f ca="1">IF(AND(E83=1,G83=0),Inputs!$B$3,AD83)</f>
        <v>0</v>
      </c>
      <c r="AG83" s="49">
        <f ca="1">IF(AND(E83=1,G83=0),Inputs!$B$3,AE83)</f>
        <v>0</v>
      </c>
    </row>
    <row r="84" spans="1:33" x14ac:dyDescent="0.25">
      <c r="A84" s="6">
        <f>'Salary and Rating'!A85</f>
        <v>0</v>
      </c>
      <c r="B84" s="6">
        <f>'Salary and Rating'!B85</f>
        <v>0</v>
      </c>
      <c r="C84" s="14">
        <f>'Salary and Rating'!C85</f>
        <v>0</v>
      </c>
      <c r="D84" s="44">
        <f>'Salary and Rating'!D85</f>
        <v>0</v>
      </c>
      <c r="E84" s="48">
        <f t="shared" si="6"/>
        <v>0</v>
      </c>
      <c r="F84" s="42">
        <f>IF('Salary and Rating'!E85=1,VLOOKUP(D84,'Attrition Probabilities'!$A$5:$E$45,2,TRUE),IF('Salary and Rating'!E85=2,VLOOKUP(D84,'Attrition Probabilities'!$A$5:$E$45,3,TRUE),IF('Salary and Rating'!E85=3,VLOOKUP(D84,'Attrition Probabilities'!$A$5:$E$45,4,TRUE),IF('Salary and Rating'!E85=4,VLOOKUP(D84,'Attrition Probabilities'!$A$5:$E$45,5,TRUE),0))))</f>
        <v>0</v>
      </c>
      <c r="G84" s="48">
        <f t="shared" ca="1" si="7"/>
        <v>0</v>
      </c>
      <c r="H84" s="48">
        <f ca="1">IF(E84=0,0,IF(RAND()&lt;'Demand Component Probability'!$B$4,1,0))</f>
        <v>0</v>
      </c>
      <c r="I84" s="48">
        <f ca="1">IF(E84=0,0,IF(RAND()&lt;'Demand Component Probability'!$B$5,1,0))</f>
        <v>0</v>
      </c>
      <c r="J84" s="48">
        <f ca="1">IF(E84=0,0,IF(RAND()&lt;'Demand Component Probability'!$B$6,1,0))</f>
        <v>0</v>
      </c>
      <c r="K84" s="48">
        <f>'Salary and Rating'!K85</f>
        <v>0</v>
      </c>
      <c r="L84" s="48">
        <f>IFERROR(IF(VLOOKUP(K84,Inputs!$A$20:$G$29,3,FALSE)="Stipend Award",VLOOKUP(K84,Inputs!$A$7:$G$16,3,FALSE),0),0)</f>
        <v>0</v>
      </c>
      <c r="M84" s="48">
        <f>IFERROR(IF(VLOOKUP(K84,Inputs!$A$20:$G$29,4,FALSE)="Stipend Award",VLOOKUP(K84,Inputs!$A$7:$G$16,4,FALSE),0),0)</f>
        <v>0</v>
      </c>
      <c r="N84" s="48">
        <f ca="1">IFERROR(IF(H84=1,IF(VLOOKUP(K84,Inputs!$A$20:$G$29,5,FALSE)="Stipend Award",VLOOKUP(K84,Inputs!$A$7:$G$16,5,FALSE),0),0),0)</f>
        <v>0</v>
      </c>
      <c r="O84" s="48">
        <f ca="1">IFERROR(IF(I84=1,IF(VLOOKUP(K84,Inputs!$A$20:$G$29,6,FALSE)="Stipend Award",VLOOKUP(K84,Inputs!$A$7:$G$16,6,FALSE),0),0),0)</f>
        <v>0</v>
      </c>
      <c r="P84" s="48">
        <f ca="1">IFERROR(IF(J84=1,IF(VLOOKUP(K84,Inputs!$A$20:$G$29,7,FALSE)="Stipend Award",VLOOKUP(K84,Inputs!$A$7:$G$16,7,FALSE),0),0),0)</f>
        <v>0</v>
      </c>
      <c r="Q84" s="48">
        <f>IFERROR(IF(VLOOKUP(K84,Inputs!$A$20:$G$29,3,FALSE)="Base Increase",VLOOKUP(K84,Inputs!$A$7:$G$16,3,FALSE),0),0)</f>
        <v>0</v>
      </c>
      <c r="R84" s="48">
        <f>IFERROR(IF(VLOOKUP(K84,Inputs!$A$20:$G$29,4,FALSE)="Base Increase",VLOOKUP(K84,Inputs!$A$7:$G$16,4,FALSE),0),0)</f>
        <v>0</v>
      </c>
      <c r="S84" s="48">
        <f ca="1">IFERROR(IF(H84=1,IF(VLOOKUP(K84,Inputs!$A$20:$G$29,5,FALSE)="Base Increase",VLOOKUP(K84,Inputs!$A$7:$G$16,5,FALSE),0),0),0)</f>
        <v>0</v>
      </c>
      <c r="T84" s="48">
        <f ca="1">IFERROR(IF(I84=1,IF(VLOOKUP(K84,Inputs!$A$20:$G$29,6,FALSE)="Base Increase",VLOOKUP(K84,Inputs!$A$7:$G$16,6,FALSE),0),0),0)</f>
        <v>0</v>
      </c>
      <c r="U84" s="48">
        <f ca="1">IFERROR(IF(J84=1,IF(VLOOKUP(K84,Inputs!$A$20:$G$29,7,FALSE)="Base Increase",VLOOKUP(K84,Inputs!$A$7:$G$16,7,FALSE),0),0),0)</f>
        <v>0</v>
      </c>
      <c r="V84" s="48">
        <f t="shared" ca="1" si="8"/>
        <v>0</v>
      </c>
      <c r="W84" s="48">
        <f t="shared" ca="1" si="9"/>
        <v>0</v>
      </c>
      <c r="X84" s="48">
        <f t="shared" ca="1" si="10"/>
        <v>0</v>
      </c>
      <c r="Y84" s="48">
        <f t="shared" ca="1" si="11"/>
        <v>0</v>
      </c>
      <c r="Z84" s="48">
        <f ca="1">IF(AND(K84&lt;=4,X84&gt;Inputs!$B$32),MAX(C84,Inputs!$B$32),X84)</f>
        <v>0</v>
      </c>
      <c r="AA84" s="48">
        <f ca="1">IF(AND(K84&lt;=4,Y84&gt;Inputs!$B$32),MAX(C84,Inputs!$B$32),Y84)</f>
        <v>0</v>
      </c>
      <c r="AB84" s="48">
        <f ca="1">IF(AND(K84&lt;=7,Z84&gt;Inputs!$B$33),MAX(C84,Inputs!$B$33),Z84)</f>
        <v>0</v>
      </c>
      <c r="AC84" s="48">
        <f ca="1">IF(Y84&gt;Inputs!$B$34,Inputs!$B$34,AA84)</f>
        <v>0</v>
      </c>
      <c r="AD84" s="48">
        <f ca="1">IF(AB84&gt;Inputs!$B$34,Inputs!$B$34,AB84)</f>
        <v>0</v>
      </c>
      <c r="AE84" s="48">
        <f ca="1">IF(AC84&gt;Inputs!$B$34,Inputs!$B$34,AC84)</f>
        <v>0</v>
      </c>
      <c r="AF84" s="49">
        <f ca="1">IF(AND(E84=1,G84=0),Inputs!$B$3,AD84)</f>
        <v>0</v>
      </c>
      <c r="AG84" s="49">
        <f ca="1">IF(AND(E84=1,G84=0),Inputs!$B$3,AE84)</f>
        <v>0</v>
      </c>
    </row>
    <row r="85" spans="1:33" x14ac:dyDescent="0.25">
      <c r="A85" s="6">
        <f>'Salary and Rating'!A86</f>
        <v>0</v>
      </c>
      <c r="B85" s="6">
        <f>'Salary and Rating'!B86</f>
        <v>0</v>
      </c>
      <c r="C85" s="14">
        <f>'Salary and Rating'!C86</f>
        <v>0</v>
      </c>
      <c r="D85" s="44">
        <f>'Salary and Rating'!D86</f>
        <v>0</v>
      </c>
      <c r="E85" s="48">
        <f t="shared" si="6"/>
        <v>0</v>
      </c>
      <c r="F85" s="42">
        <f>IF('Salary and Rating'!E86=1,VLOOKUP(D85,'Attrition Probabilities'!$A$5:$E$45,2,TRUE),IF('Salary and Rating'!E86=2,VLOOKUP(D85,'Attrition Probabilities'!$A$5:$E$45,3,TRUE),IF('Salary and Rating'!E86=3,VLOOKUP(D85,'Attrition Probabilities'!$A$5:$E$45,4,TRUE),IF('Salary and Rating'!E86=4,VLOOKUP(D85,'Attrition Probabilities'!$A$5:$E$45,5,TRUE),0))))</f>
        <v>0</v>
      </c>
      <c r="G85" s="48">
        <f t="shared" ca="1" si="7"/>
        <v>0</v>
      </c>
      <c r="H85" s="48">
        <f ca="1">IF(E85=0,0,IF(RAND()&lt;'Demand Component Probability'!$B$4,1,0))</f>
        <v>0</v>
      </c>
      <c r="I85" s="48">
        <f ca="1">IF(E85=0,0,IF(RAND()&lt;'Demand Component Probability'!$B$5,1,0))</f>
        <v>0</v>
      </c>
      <c r="J85" s="48">
        <f ca="1">IF(E85=0,0,IF(RAND()&lt;'Demand Component Probability'!$B$6,1,0))</f>
        <v>0</v>
      </c>
      <c r="K85" s="48">
        <f>'Salary and Rating'!K86</f>
        <v>0</v>
      </c>
      <c r="L85" s="48">
        <f>IFERROR(IF(VLOOKUP(K85,Inputs!$A$20:$G$29,3,FALSE)="Stipend Award",VLOOKUP(K85,Inputs!$A$7:$G$16,3,FALSE),0),0)</f>
        <v>0</v>
      </c>
      <c r="M85" s="48">
        <f>IFERROR(IF(VLOOKUP(K85,Inputs!$A$20:$G$29,4,FALSE)="Stipend Award",VLOOKUP(K85,Inputs!$A$7:$G$16,4,FALSE),0),0)</f>
        <v>0</v>
      </c>
      <c r="N85" s="48">
        <f ca="1">IFERROR(IF(H85=1,IF(VLOOKUP(K85,Inputs!$A$20:$G$29,5,FALSE)="Stipend Award",VLOOKUP(K85,Inputs!$A$7:$G$16,5,FALSE),0),0),0)</f>
        <v>0</v>
      </c>
      <c r="O85" s="48">
        <f ca="1">IFERROR(IF(I85=1,IF(VLOOKUP(K85,Inputs!$A$20:$G$29,6,FALSE)="Stipend Award",VLOOKUP(K85,Inputs!$A$7:$G$16,6,FALSE),0),0),0)</f>
        <v>0</v>
      </c>
      <c r="P85" s="48">
        <f ca="1">IFERROR(IF(J85=1,IF(VLOOKUP(K85,Inputs!$A$20:$G$29,7,FALSE)="Stipend Award",VLOOKUP(K85,Inputs!$A$7:$G$16,7,FALSE),0),0),0)</f>
        <v>0</v>
      </c>
      <c r="Q85" s="48">
        <f>IFERROR(IF(VLOOKUP(K85,Inputs!$A$20:$G$29,3,FALSE)="Base Increase",VLOOKUP(K85,Inputs!$A$7:$G$16,3,FALSE),0),0)</f>
        <v>0</v>
      </c>
      <c r="R85" s="48">
        <f>IFERROR(IF(VLOOKUP(K85,Inputs!$A$20:$G$29,4,FALSE)="Base Increase",VLOOKUP(K85,Inputs!$A$7:$G$16,4,FALSE),0),0)</f>
        <v>0</v>
      </c>
      <c r="S85" s="48">
        <f ca="1">IFERROR(IF(H85=1,IF(VLOOKUP(K85,Inputs!$A$20:$G$29,5,FALSE)="Base Increase",VLOOKUP(K85,Inputs!$A$7:$G$16,5,FALSE),0),0),0)</f>
        <v>0</v>
      </c>
      <c r="T85" s="48">
        <f ca="1">IFERROR(IF(I85=1,IF(VLOOKUP(K85,Inputs!$A$20:$G$29,6,FALSE)="Base Increase",VLOOKUP(K85,Inputs!$A$7:$G$16,6,FALSE),0),0),0)</f>
        <v>0</v>
      </c>
      <c r="U85" s="48">
        <f ca="1">IFERROR(IF(J85=1,IF(VLOOKUP(K85,Inputs!$A$20:$G$29,7,FALSE)="Base Increase",VLOOKUP(K85,Inputs!$A$7:$G$16,7,FALSE),0),0),0)</f>
        <v>0</v>
      </c>
      <c r="V85" s="48">
        <f t="shared" ca="1" si="8"/>
        <v>0</v>
      </c>
      <c r="W85" s="48">
        <f t="shared" ca="1" si="9"/>
        <v>0</v>
      </c>
      <c r="X85" s="48">
        <f t="shared" ca="1" si="10"/>
        <v>0</v>
      </c>
      <c r="Y85" s="48">
        <f t="shared" ca="1" si="11"/>
        <v>0</v>
      </c>
      <c r="Z85" s="48">
        <f ca="1">IF(AND(K85&lt;=4,X85&gt;Inputs!$B$32),MAX(C85,Inputs!$B$32),X85)</f>
        <v>0</v>
      </c>
      <c r="AA85" s="48">
        <f ca="1">IF(AND(K85&lt;=4,Y85&gt;Inputs!$B$32),MAX(C85,Inputs!$B$32),Y85)</f>
        <v>0</v>
      </c>
      <c r="AB85" s="48">
        <f ca="1">IF(AND(K85&lt;=7,Z85&gt;Inputs!$B$33),MAX(C85,Inputs!$B$33),Z85)</f>
        <v>0</v>
      </c>
      <c r="AC85" s="48">
        <f ca="1">IF(Y85&gt;Inputs!$B$34,Inputs!$B$34,AA85)</f>
        <v>0</v>
      </c>
      <c r="AD85" s="48">
        <f ca="1">IF(AB85&gt;Inputs!$B$34,Inputs!$B$34,AB85)</f>
        <v>0</v>
      </c>
      <c r="AE85" s="48">
        <f ca="1">IF(AC85&gt;Inputs!$B$34,Inputs!$B$34,AC85)</f>
        <v>0</v>
      </c>
      <c r="AF85" s="49">
        <f ca="1">IF(AND(E85=1,G85=0),Inputs!$B$3,AD85)</f>
        <v>0</v>
      </c>
      <c r="AG85" s="49">
        <f ca="1">IF(AND(E85=1,G85=0),Inputs!$B$3,AE85)</f>
        <v>0</v>
      </c>
    </row>
    <row r="86" spans="1:33" x14ac:dyDescent="0.25">
      <c r="A86" s="6">
        <f>'Salary and Rating'!A87</f>
        <v>0</v>
      </c>
      <c r="B86" s="6">
        <f>'Salary and Rating'!B87</f>
        <v>0</v>
      </c>
      <c r="C86" s="14">
        <f>'Salary and Rating'!C87</f>
        <v>0</v>
      </c>
      <c r="D86" s="44">
        <f>'Salary and Rating'!D87</f>
        <v>0</v>
      </c>
      <c r="E86" s="48">
        <f t="shared" si="6"/>
        <v>0</v>
      </c>
      <c r="F86" s="42">
        <f>IF('Salary and Rating'!E87=1,VLOOKUP(D86,'Attrition Probabilities'!$A$5:$E$45,2,TRUE),IF('Salary and Rating'!E87=2,VLOOKUP(D86,'Attrition Probabilities'!$A$5:$E$45,3,TRUE),IF('Salary and Rating'!E87=3,VLOOKUP(D86,'Attrition Probabilities'!$A$5:$E$45,4,TRUE),IF('Salary and Rating'!E87=4,VLOOKUP(D86,'Attrition Probabilities'!$A$5:$E$45,5,TRUE),0))))</f>
        <v>0</v>
      </c>
      <c r="G86" s="48">
        <f t="shared" ca="1" si="7"/>
        <v>0</v>
      </c>
      <c r="H86" s="48">
        <f ca="1">IF(E86=0,0,IF(RAND()&lt;'Demand Component Probability'!$B$4,1,0))</f>
        <v>0</v>
      </c>
      <c r="I86" s="48">
        <f ca="1">IF(E86=0,0,IF(RAND()&lt;'Demand Component Probability'!$B$5,1,0))</f>
        <v>0</v>
      </c>
      <c r="J86" s="48">
        <f ca="1">IF(E86=0,0,IF(RAND()&lt;'Demand Component Probability'!$B$6,1,0))</f>
        <v>0</v>
      </c>
      <c r="K86" s="48">
        <f>'Salary and Rating'!K87</f>
        <v>0</v>
      </c>
      <c r="L86" s="48">
        <f>IFERROR(IF(VLOOKUP(K86,Inputs!$A$20:$G$29,3,FALSE)="Stipend Award",VLOOKUP(K86,Inputs!$A$7:$G$16,3,FALSE),0),0)</f>
        <v>0</v>
      </c>
      <c r="M86" s="48">
        <f>IFERROR(IF(VLOOKUP(K86,Inputs!$A$20:$G$29,4,FALSE)="Stipend Award",VLOOKUP(K86,Inputs!$A$7:$G$16,4,FALSE),0),0)</f>
        <v>0</v>
      </c>
      <c r="N86" s="48">
        <f ca="1">IFERROR(IF(H86=1,IF(VLOOKUP(K86,Inputs!$A$20:$G$29,5,FALSE)="Stipend Award",VLOOKUP(K86,Inputs!$A$7:$G$16,5,FALSE),0),0),0)</f>
        <v>0</v>
      </c>
      <c r="O86" s="48">
        <f ca="1">IFERROR(IF(I86=1,IF(VLOOKUP(K86,Inputs!$A$20:$G$29,6,FALSE)="Stipend Award",VLOOKUP(K86,Inputs!$A$7:$G$16,6,FALSE),0),0),0)</f>
        <v>0</v>
      </c>
      <c r="P86" s="48">
        <f ca="1">IFERROR(IF(J86=1,IF(VLOOKUP(K86,Inputs!$A$20:$G$29,7,FALSE)="Stipend Award",VLOOKUP(K86,Inputs!$A$7:$G$16,7,FALSE),0),0),0)</f>
        <v>0</v>
      </c>
      <c r="Q86" s="48">
        <f>IFERROR(IF(VLOOKUP(K86,Inputs!$A$20:$G$29,3,FALSE)="Base Increase",VLOOKUP(K86,Inputs!$A$7:$G$16,3,FALSE),0),0)</f>
        <v>0</v>
      </c>
      <c r="R86" s="48">
        <f>IFERROR(IF(VLOOKUP(K86,Inputs!$A$20:$G$29,4,FALSE)="Base Increase",VLOOKUP(K86,Inputs!$A$7:$G$16,4,FALSE),0),0)</f>
        <v>0</v>
      </c>
      <c r="S86" s="48">
        <f ca="1">IFERROR(IF(H86=1,IF(VLOOKUP(K86,Inputs!$A$20:$G$29,5,FALSE)="Base Increase",VLOOKUP(K86,Inputs!$A$7:$G$16,5,FALSE),0),0),0)</f>
        <v>0</v>
      </c>
      <c r="T86" s="48">
        <f ca="1">IFERROR(IF(I86=1,IF(VLOOKUP(K86,Inputs!$A$20:$G$29,6,FALSE)="Base Increase",VLOOKUP(K86,Inputs!$A$7:$G$16,6,FALSE),0),0),0)</f>
        <v>0</v>
      </c>
      <c r="U86" s="48">
        <f ca="1">IFERROR(IF(J86=1,IF(VLOOKUP(K86,Inputs!$A$20:$G$29,7,FALSE)="Base Increase",VLOOKUP(K86,Inputs!$A$7:$G$16,7,FALSE),0),0),0)</f>
        <v>0</v>
      </c>
      <c r="V86" s="48">
        <f t="shared" ca="1" si="8"/>
        <v>0</v>
      </c>
      <c r="W86" s="48">
        <f t="shared" ca="1" si="9"/>
        <v>0</v>
      </c>
      <c r="X86" s="48">
        <f t="shared" ca="1" si="10"/>
        <v>0</v>
      </c>
      <c r="Y86" s="48">
        <f t="shared" ca="1" si="11"/>
        <v>0</v>
      </c>
      <c r="Z86" s="48">
        <f ca="1">IF(AND(K86&lt;=4,X86&gt;Inputs!$B$32),MAX(C86,Inputs!$B$32),X86)</f>
        <v>0</v>
      </c>
      <c r="AA86" s="48">
        <f ca="1">IF(AND(K86&lt;=4,Y86&gt;Inputs!$B$32),MAX(C86,Inputs!$B$32),Y86)</f>
        <v>0</v>
      </c>
      <c r="AB86" s="48">
        <f ca="1">IF(AND(K86&lt;=7,Z86&gt;Inputs!$B$33),MAX(C86,Inputs!$B$33),Z86)</f>
        <v>0</v>
      </c>
      <c r="AC86" s="48">
        <f ca="1">IF(Y86&gt;Inputs!$B$34,Inputs!$B$34,AA86)</f>
        <v>0</v>
      </c>
      <c r="AD86" s="48">
        <f ca="1">IF(AB86&gt;Inputs!$B$34,Inputs!$B$34,AB86)</f>
        <v>0</v>
      </c>
      <c r="AE86" s="48">
        <f ca="1">IF(AC86&gt;Inputs!$B$34,Inputs!$B$34,AC86)</f>
        <v>0</v>
      </c>
      <c r="AF86" s="49">
        <f ca="1">IF(AND(E86=1,G86=0),Inputs!$B$3,AD86)</f>
        <v>0</v>
      </c>
      <c r="AG86" s="49">
        <f ca="1">IF(AND(E86=1,G86=0),Inputs!$B$3,AE86)</f>
        <v>0</v>
      </c>
    </row>
    <row r="87" spans="1:33" x14ac:dyDescent="0.25">
      <c r="A87" s="6">
        <f>'Salary and Rating'!A88</f>
        <v>0</v>
      </c>
      <c r="B87" s="6">
        <f>'Salary and Rating'!B88</f>
        <v>0</v>
      </c>
      <c r="C87" s="14">
        <f>'Salary and Rating'!C88</f>
        <v>0</v>
      </c>
      <c r="D87" s="44">
        <f>'Salary and Rating'!D88</f>
        <v>0</v>
      </c>
      <c r="E87" s="48">
        <f t="shared" si="6"/>
        <v>0</v>
      </c>
      <c r="F87" s="42">
        <f>IF('Salary and Rating'!E88=1,VLOOKUP(D87,'Attrition Probabilities'!$A$5:$E$45,2,TRUE),IF('Salary and Rating'!E88=2,VLOOKUP(D87,'Attrition Probabilities'!$A$5:$E$45,3,TRUE),IF('Salary and Rating'!E88=3,VLOOKUP(D87,'Attrition Probabilities'!$A$5:$E$45,4,TRUE),IF('Salary and Rating'!E88=4,VLOOKUP(D87,'Attrition Probabilities'!$A$5:$E$45,5,TRUE),0))))</f>
        <v>0</v>
      </c>
      <c r="G87" s="48">
        <f t="shared" ca="1" si="7"/>
        <v>0</v>
      </c>
      <c r="H87" s="48">
        <f ca="1">IF(E87=0,0,IF(RAND()&lt;'Demand Component Probability'!$B$4,1,0))</f>
        <v>0</v>
      </c>
      <c r="I87" s="48">
        <f ca="1">IF(E87=0,0,IF(RAND()&lt;'Demand Component Probability'!$B$5,1,0))</f>
        <v>0</v>
      </c>
      <c r="J87" s="48">
        <f ca="1">IF(E87=0,0,IF(RAND()&lt;'Demand Component Probability'!$B$6,1,0))</f>
        <v>0</v>
      </c>
      <c r="K87" s="48">
        <f>'Salary and Rating'!K88</f>
        <v>0</v>
      </c>
      <c r="L87" s="48">
        <f>IFERROR(IF(VLOOKUP(K87,Inputs!$A$20:$G$29,3,FALSE)="Stipend Award",VLOOKUP(K87,Inputs!$A$7:$G$16,3,FALSE),0),0)</f>
        <v>0</v>
      </c>
      <c r="M87" s="48">
        <f>IFERROR(IF(VLOOKUP(K87,Inputs!$A$20:$G$29,4,FALSE)="Stipend Award",VLOOKUP(K87,Inputs!$A$7:$G$16,4,FALSE),0),0)</f>
        <v>0</v>
      </c>
      <c r="N87" s="48">
        <f ca="1">IFERROR(IF(H87=1,IF(VLOOKUP(K87,Inputs!$A$20:$G$29,5,FALSE)="Stipend Award",VLOOKUP(K87,Inputs!$A$7:$G$16,5,FALSE),0),0),0)</f>
        <v>0</v>
      </c>
      <c r="O87" s="48">
        <f ca="1">IFERROR(IF(I87=1,IF(VLOOKUP(K87,Inputs!$A$20:$G$29,6,FALSE)="Stipend Award",VLOOKUP(K87,Inputs!$A$7:$G$16,6,FALSE),0),0),0)</f>
        <v>0</v>
      </c>
      <c r="P87" s="48">
        <f ca="1">IFERROR(IF(J87=1,IF(VLOOKUP(K87,Inputs!$A$20:$G$29,7,FALSE)="Stipend Award",VLOOKUP(K87,Inputs!$A$7:$G$16,7,FALSE),0),0),0)</f>
        <v>0</v>
      </c>
      <c r="Q87" s="48">
        <f>IFERROR(IF(VLOOKUP(K87,Inputs!$A$20:$G$29,3,FALSE)="Base Increase",VLOOKUP(K87,Inputs!$A$7:$G$16,3,FALSE),0),0)</f>
        <v>0</v>
      </c>
      <c r="R87" s="48">
        <f>IFERROR(IF(VLOOKUP(K87,Inputs!$A$20:$G$29,4,FALSE)="Base Increase",VLOOKUP(K87,Inputs!$A$7:$G$16,4,FALSE),0),0)</f>
        <v>0</v>
      </c>
      <c r="S87" s="48">
        <f ca="1">IFERROR(IF(H87=1,IF(VLOOKUP(K87,Inputs!$A$20:$G$29,5,FALSE)="Base Increase",VLOOKUP(K87,Inputs!$A$7:$G$16,5,FALSE),0),0),0)</f>
        <v>0</v>
      </c>
      <c r="T87" s="48">
        <f ca="1">IFERROR(IF(I87=1,IF(VLOOKUP(K87,Inputs!$A$20:$G$29,6,FALSE)="Base Increase",VLOOKUP(K87,Inputs!$A$7:$G$16,6,FALSE),0),0),0)</f>
        <v>0</v>
      </c>
      <c r="U87" s="48">
        <f ca="1">IFERROR(IF(J87=1,IF(VLOOKUP(K87,Inputs!$A$20:$G$29,7,FALSE)="Base Increase",VLOOKUP(K87,Inputs!$A$7:$G$16,7,FALSE),0),0),0)</f>
        <v>0</v>
      </c>
      <c r="V87" s="48">
        <f t="shared" ca="1" si="8"/>
        <v>0</v>
      </c>
      <c r="W87" s="48">
        <f t="shared" ca="1" si="9"/>
        <v>0</v>
      </c>
      <c r="X87" s="48">
        <f t="shared" ca="1" si="10"/>
        <v>0</v>
      </c>
      <c r="Y87" s="48">
        <f t="shared" ca="1" si="11"/>
        <v>0</v>
      </c>
      <c r="Z87" s="48">
        <f ca="1">IF(AND(K87&lt;=4,X87&gt;Inputs!$B$32),MAX(C87,Inputs!$B$32),X87)</f>
        <v>0</v>
      </c>
      <c r="AA87" s="48">
        <f ca="1">IF(AND(K87&lt;=4,Y87&gt;Inputs!$B$32),MAX(C87,Inputs!$B$32),Y87)</f>
        <v>0</v>
      </c>
      <c r="AB87" s="48">
        <f ca="1">IF(AND(K87&lt;=7,Z87&gt;Inputs!$B$33),MAX(C87,Inputs!$B$33),Z87)</f>
        <v>0</v>
      </c>
      <c r="AC87" s="48">
        <f ca="1">IF(Y87&gt;Inputs!$B$34,Inputs!$B$34,AA87)</f>
        <v>0</v>
      </c>
      <c r="AD87" s="48">
        <f ca="1">IF(AB87&gt;Inputs!$B$34,Inputs!$B$34,AB87)</f>
        <v>0</v>
      </c>
      <c r="AE87" s="48">
        <f ca="1">IF(AC87&gt;Inputs!$B$34,Inputs!$B$34,AC87)</f>
        <v>0</v>
      </c>
      <c r="AF87" s="49">
        <f ca="1">IF(AND(E87=1,G87=0),Inputs!$B$3,AD87)</f>
        <v>0</v>
      </c>
      <c r="AG87" s="49">
        <f ca="1">IF(AND(E87=1,G87=0),Inputs!$B$3,AE87)</f>
        <v>0</v>
      </c>
    </row>
    <row r="88" spans="1:33" x14ac:dyDescent="0.25">
      <c r="A88" s="6">
        <f>'Salary and Rating'!A89</f>
        <v>0</v>
      </c>
      <c r="B88" s="6">
        <f>'Salary and Rating'!B89</f>
        <v>0</v>
      </c>
      <c r="C88" s="14">
        <f>'Salary and Rating'!C89</f>
        <v>0</v>
      </c>
      <c r="D88" s="44">
        <f>'Salary and Rating'!D89</f>
        <v>0</v>
      </c>
      <c r="E88" s="48">
        <f t="shared" si="6"/>
        <v>0</v>
      </c>
      <c r="F88" s="42">
        <f>IF('Salary and Rating'!E89=1,VLOOKUP(D88,'Attrition Probabilities'!$A$5:$E$45,2,TRUE),IF('Salary and Rating'!E89=2,VLOOKUP(D88,'Attrition Probabilities'!$A$5:$E$45,3,TRUE),IF('Salary and Rating'!E89=3,VLOOKUP(D88,'Attrition Probabilities'!$A$5:$E$45,4,TRUE),IF('Salary and Rating'!E89=4,VLOOKUP(D88,'Attrition Probabilities'!$A$5:$E$45,5,TRUE),0))))</f>
        <v>0</v>
      </c>
      <c r="G88" s="48">
        <f t="shared" ca="1" si="7"/>
        <v>0</v>
      </c>
      <c r="H88" s="48">
        <f ca="1">IF(E88=0,0,IF(RAND()&lt;'Demand Component Probability'!$B$4,1,0))</f>
        <v>0</v>
      </c>
      <c r="I88" s="48">
        <f ca="1">IF(E88=0,0,IF(RAND()&lt;'Demand Component Probability'!$B$5,1,0))</f>
        <v>0</v>
      </c>
      <c r="J88" s="48">
        <f ca="1">IF(E88=0,0,IF(RAND()&lt;'Demand Component Probability'!$B$6,1,0))</f>
        <v>0</v>
      </c>
      <c r="K88" s="48">
        <f>'Salary and Rating'!K89</f>
        <v>0</v>
      </c>
      <c r="L88" s="48">
        <f>IFERROR(IF(VLOOKUP(K88,Inputs!$A$20:$G$29,3,FALSE)="Stipend Award",VLOOKUP(K88,Inputs!$A$7:$G$16,3,FALSE),0),0)</f>
        <v>0</v>
      </c>
      <c r="M88" s="48">
        <f>IFERROR(IF(VLOOKUP(K88,Inputs!$A$20:$G$29,4,FALSE)="Stipend Award",VLOOKUP(K88,Inputs!$A$7:$G$16,4,FALSE),0),0)</f>
        <v>0</v>
      </c>
      <c r="N88" s="48">
        <f ca="1">IFERROR(IF(H88=1,IF(VLOOKUP(K88,Inputs!$A$20:$G$29,5,FALSE)="Stipend Award",VLOOKUP(K88,Inputs!$A$7:$G$16,5,FALSE),0),0),0)</f>
        <v>0</v>
      </c>
      <c r="O88" s="48">
        <f ca="1">IFERROR(IF(I88=1,IF(VLOOKUP(K88,Inputs!$A$20:$G$29,6,FALSE)="Stipend Award",VLOOKUP(K88,Inputs!$A$7:$G$16,6,FALSE),0),0),0)</f>
        <v>0</v>
      </c>
      <c r="P88" s="48">
        <f ca="1">IFERROR(IF(J88=1,IF(VLOOKUP(K88,Inputs!$A$20:$G$29,7,FALSE)="Stipend Award",VLOOKUP(K88,Inputs!$A$7:$G$16,7,FALSE),0),0),0)</f>
        <v>0</v>
      </c>
      <c r="Q88" s="48">
        <f>IFERROR(IF(VLOOKUP(K88,Inputs!$A$20:$G$29,3,FALSE)="Base Increase",VLOOKUP(K88,Inputs!$A$7:$G$16,3,FALSE),0),0)</f>
        <v>0</v>
      </c>
      <c r="R88" s="48">
        <f>IFERROR(IF(VLOOKUP(K88,Inputs!$A$20:$G$29,4,FALSE)="Base Increase",VLOOKUP(K88,Inputs!$A$7:$G$16,4,FALSE),0),0)</f>
        <v>0</v>
      </c>
      <c r="S88" s="48">
        <f ca="1">IFERROR(IF(H88=1,IF(VLOOKUP(K88,Inputs!$A$20:$G$29,5,FALSE)="Base Increase",VLOOKUP(K88,Inputs!$A$7:$G$16,5,FALSE),0),0),0)</f>
        <v>0</v>
      </c>
      <c r="T88" s="48">
        <f ca="1">IFERROR(IF(I88=1,IF(VLOOKUP(K88,Inputs!$A$20:$G$29,6,FALSE)="Base Increase",VLOOKUP(K88,Inputs!$A$7:$G$16,6,FALSE),0),0),0)</f>
        <v>0</v>
      </c>
      <c r="U88" s="48">
        <f ca="1">IFERROR(IF(J88=1,IF(VLOOKUP(K88,Inputs!$A$20:$G$29,7,FALSE)="Base Increase",VLOOKUP(K88,Inputs!$A$7:$G$16,7,FALSE),0),0),0)</f>
        <v>0</v>
      </c>
      <c r="V88" s="48">
        <f t="shared" ca="1" si="8"/>
        <v>0</v>
      </c>
      <c r="W88" s="48">
        <f t="shared" ca="1" si="9"/>
        <v>0</v>
      </c>
      <c r="X88" s="48">
        <f t="shared" ca="1" si="10"/>
        <v>0</v>
      </c>
      <c r="Y88" s="48">
        <f t="shared" ca="1" si="11"/>
        <v>0</v>
      </c>
      <c r="Z88" s="48">
        <f ca="1">IF(AND(K88&lt;=4,X88&gt;Inputs!$B$32),MAX(C88,Inputs!$B$32),X88)</f>
        <v>0</v>
      </c>
      <c r="AA88" s="48">
        <f ca="1">IF(AND(K88&lt;=4,Y88&gt;Inputs!$B$32),MAX(C88,Inputs!$B$32),Y88)</f>
        <v>0</v>
      </c>
      <c r="AB88" s="48">
        <f ca="1">IF(AND(K88&lt;=7,Z88&gt;Inputs!$B$33),MAX(C88,Inputs!$B$33),Z88)</f>
        <v>0</v>
      </c>
      <c r="AC88" s="48">
        <f ca="1">IF(Y88&gt;Inputs!$B$34,Inputs!$B$34,AA88)</f>
        <v>0</v>
      </c>
      <c r="AD88" s="48">
        <f ca="1">IF(AB88&gt;Inputs!$B$34,Inputs!$B$34,AB88)</f>
        <v>0</v>
      </c>
      <c r="AE88" s="48">
        <f ca="1">IF(AC88&gt;Inputs!$B$34,Inputs!$B$34,AC88)</f>
        <v>0</v>
      </c>
      <c r="AF88" s="49">
        <f ca="1">IF(AND(E88=1,G88=0),Inputs!$B$3,AD88)</f>
        <v>0</v>
      </c>
      <c r="AG88" s="49">
        <f ca="1">IF(AND(E88=1,G88=0),Inputs!$B$3,AE88)</f>
        <v>0</v>
      </c>
    </row>
    <row r="89" spans="1:33" x14ac:dyDescent="0.25">
      <c r="A89" s="6">
        <f>'Salary and Rating'!A90</f>
        <v>0</v>
      </c>
      <c r="B89" s="6">
        <f>'Salary and Rating'!B90</f>
        <v>0</v>
      </c>
      <c r="C89" s="14">
        <f>'Salary and Rating'!C90</f>
        <v>0</v>
      </c>
      <c r="D89" s="44">
        <f>'Salary and Rating'!D90</f>
        <v>0</v>
      </c>
      <c r="E89" s="48">
        <f t="shared" si="6"/>
        <v>0</v>
      </c>
      <c r="F89" s="42">
        <f>IF('Salary and Rating'!E90=1,VLOOKUP(D89,'Attrition Probabilities'!$A$5:$E$45,2,TRUE),IF('Salary and Rating'!E90=2,VLOOKUP(D89,'Attrition Probabilities'!$A$5:$E$45,3,TRUE),IF('Salary and Rating'!E90=3,VLOOKUP(D89,'Attrition Probabilities'!$A$5:$E$45,4,TRUE),IF('Salary and Rating'!E90=4,VLOOKUP(D89,'Attrition Probabilities'!$A$5:$E$45,5,TRUE),0))))</f>
        <v>0</v>
      </c>
      <c r="G89" s="48">
        <f t="shared" ca="1" si="7"/>
        <v>0</v>
      </c>
      <c r="H89" s="48">
        <f ca="1">IF(E89=0,0,IF(RAND()&lt;'Demand Component Probability'!$B$4,1,0))</f>
        <v>0</v>
      </c>
      <c r="I89" s="48">
        <f ca="1">IF(E89=0,0,IF(RAND()&lt;'Demand Component Probability'!$B$5,1,0))</f>
        <v>0</v>
      </c>
      <c r="J89" s="48">
        <f ca="1">IF(E89=0,0,IF(RAND()&lt;'Demand Component Probability'!$B$6,1,0))</f>
        <v>0</v>
      </c>
      <c r="K89" s="48">
        <f>'Salary and Rating'!K90</f>
        <v>0</v>
      </c>
      <c r="L89" s="48">
        <f>IFERROR(IF(VLOOKUP(K89,Inputs!$A$20:$G$29,3,FALSE)="Stipend Award",VLOOKUP(K89,Inputs!$A$7:$G$16,3,FALSE),0),0)</f>
        <v>0</v>
      </c>
      <c r="M89" s="48">
        <f>IFERROR(IF(VLOOKUP(K89,Inputs!$A$20:$G$29,4,FALSE)="Stipend Award",VLOOKUP(K89,Inputs!$A$7:$G$16,4,FALSE),0),0)</f>
        <v>0</v>
      </c>
      <c r="N89" s="48">
        <f ca="1">IFERROR(IF(H89=1,IF(VLOOKUP(K89,Inputs!$A$20:$G$29,5,FALSE)="Stipend Award",VLOOKUP(K89,Inputs!$A$7:$G$16,5,FALSE),0),0),0)</f>
        <v>0</v>
      </c>
      <c r="O89" s="48">
        <f ca="1">IFERROR(IF(I89=1,IF(VLOOKUP(K89,Inputs!$A$20:$G$29,6,FALSE)="Stipend Award",VLOOKUP(K89,Inputs!$A$7:$G$16,6,FALSE),0),0),0)</f>
        <v>0</v>
      </c>
      <c r="P89" s="48">
        <f ca="1">IFERROR(IF(J89=1,IF(VLOOKUP(K89,Inputs!$A$20:$G$29,7,FALSE)="Stipend Award",VLOOKUP(K89,Inputs!$A$7:$G$16,7,FALSE),0),0),0)</f>
        <v>0</v>
      </c>
      <c r="Q89" s="48">
        <f>IFERROR(IF(VLOOKUP(K89,Inputs!$A$20:$G$29,3,FALSE)="Base Increase",VLOOKUP(K89,Inputs!$A$7:$G$16,3,FALSE),0),0)</f>
        <v>0</v>
      </c>
      <c r="R89" s="48">
        <f>IFERROR(IF(VLOOKUP(K89,Inputs!$A$20:$G$29,4,FALSE)="Base Increase",VLOOKUP(K89,Inputs!$A$7:$G$16,4,FALSE),0),0)</f>
        <v>0</v>
      </c>
      <c r="S89" s="48">
        <f ca="1">IFERROR(IF(H89=1,IF(VLOOKUP(K89,Inputs!$A$20:$G$29,5,FALSE)="Base Increase",VLOOKUP(K89,Inputs!$A$7:$G$16,5,FALSE),0),0),0)</f>
        <v>0</v>
      </c>
      <c r="T89" s="48">
        <f ca="1">IFERROR(IF(I89=1,IF(VLOOKUP(K89,Inputs!$A$20:$G$29,6,FALSE)="Base Increase",VLOOKUP(K89,Inputs!$A$7:$G$16,6,FALSE),0),0),0)</f>
        <v>0</v>
      </c>
      <c r="U89" s="48">
        <f ca="1">IFERROR(IF(J89=1,IF(VLOOKUP(K89,Inputs!$A$20:$G$29,7,FALSE)="Base Increase",VLOOKUP(K89,Inputs!$A$7:$G$16,7,FALSE),0),0),0)</f>
        <v>0</v>
      </c>
      <c r="V89" s="48">
        <f t="shared" ca="1" si="8"/>
        <v>0</v>
      </c>
      <c r="W89" s="48">
        <f t="shared" ca="1" si="9"/>
        <v>0</v>
      </c>
      <c r="X89" s="48">
        <f t="shared" ca="1" si="10"/>
        <v>0</v>
      </c>
      <c r="Y89" s="48">
        <f t="shared" ca="1" si="11"/>
        <v>0</v>
      </c>
      <c r="Z89" s="48">
        <f ca="1">IF(AND(K89&lt;=4,X89&gt;Inputs!$B$32),MAX(C89,Inputs!$B$32),X89)</f>
        <v>0</v>
      </c>
      <c r="AA89" s="48">
        <f ca="1">IF(AND(K89&lt;=4,Y89&gt;Inputs!$B$32),MAX(C89,Inputs!$B$32),Y89)</f>
        <v>0</v>
      </c>
      <c r="AB89" s="48">
        <f ca="1">IF(AND(K89&lt;=7,Z89&gt;Inputs!$B$33),MAX(C89,Inputs!$B$33),Z89)</f>
        <v>0</v>
      </c>
      <c r="AC89" s="48">
        <f ca="1">IF(Y89&gt;Inputs!$B$34,Inputs!$B$34,AA89)</f>
        <v>0</v>
      </c>
      <c r="AD89" s="48">
        <f ca="1">IF(AB89&gt;Inputs!$B$34,Inputs!$B$34,AB89)</f>
        <v>0</v>
      </c>
      <c r="AE89" s="48">
        <f ca="1">IF(AC89&gt;Inputs!$B$34,Inputs!$B$34,AC89)</f>
        <v>0</v>
      </c>
      <c r="AF89" s="49">
        <f ca="1">IF(AND(E89=1,G89=0),Inputs!$B$3,AD89)</f>
        <v>0</v>
      </c>
      <c r="AG89" s="49">
        <f ca="1">IF(AND(E89=1,G89=0),Inputs!$B$3,AE89)</f>
        <v>0</v>
      </c>
    </row>
    <row r="90" spans="1:33" x14ac:dyDescent="0.25">
      <c r="A90" s="6">
        <f>'Salary and Rating'!A91</f>
        <v>0</v>
      </c>
      <c r="B90" s="6">
        <f>'Salary and Rating'!B91</f>
        <v>0</v>
      </c>
      <c r="C90" s="14">
        <f>'Salary and Rating'!C91</f>
        <v>0</v>
      </c>
      <c r="D90" s="44">
        <f>'Salary and Rating'!D91</f>
        <v>0</v>
      </c>
      <c r="E90" s="48">
        <f t="shared" si="6"/>
        <v>0</v>
      </c>
      <c r="F90" s="42">
        <f>IF('Salary and Rating'!E91=1,VLOOKUP(D90,'Attrition Probabilities'!$A$5:$E$45,2,TRUE),IF('Salary and Rating'!E91=2,VLOOKUP(D90,'Attrition Probabilities'!$A$5:$E$45,3,TRUE),IF('Salary and Rating'!E91=3,VLOOKUP(D90,'Attrition Probabilities'!$A$5:$E$45,4,TRUE),IF('Salary and Rating'!E91=4,VLOOKUP(D90,'Attrition Probabilities'!$A$5:$E$45,5,TRUE),0))))</f>
        <v>0</v>
      </c>
      <c r="G90" s="48">
        <f t="shared" ca="1" si="7"/>
        <v>0</v>
      </c>
      <c r="H90" s="48">
        <f ca="1">IF(E90=0,0,IF(RAND()&lt;'Demand Component Probability'!$B$4,1,0))</f>
        <v>0</v>
      </c>
      <c r="I90" s="48">
        <f ca="1">IF(E90=0,0,IF(RAND()&lt;'Demand Component Probability'!$B$5,1,0))</f>
        <v>0</v>
      </c>
      <c r="J90" s="48">
        <f ca="1">IF(E90=0,0,IF(RAND()&lt;'Demand Component Probability'!$B$6,1,0))</f>
        <v>0</v>
      </c>
      <c r="K90" s="48">
        <f>'Salary and Rating'!K91</f>
        <v>0</v>
      </c>
      <c r="L90" s="48">
        <f>IFERROR(IF(VLOOKUP(K90,Inputs!$A$20:$G$29,3,FALSE)="Stipend Award",VLOOKUP(K90,Inputs!$A$7:$G$16,3,FALSE),0),0)</f>
        <v>0</v>
      </c>
      <c r="M90" s="48">
        <f>IFERROR(IF(VLOOKUP(K90,Inputs!$A$20:$G$29,4,FALSE)="Stipend Award",VLOOKUP(K90,Inputs!$A$7:$G$16,4,FALSE),0),0)</f>
        <v>0</v>
      </c>
      <c r="N90" s="48">
        <f ca="1">IFERROR(IF(H90=1,IF(VLOOKUP(K90,Inputs!$A$20:$G$29,5,FALSE)="Stipend Award",VLOOKUP(K90,Inputs!$A$7:$G$16,5,FALSE),0),0),0)</f>
        <v>0</v>
      </c>
      <c r="O90" s="48">
        <f ca="1">IFERROR(IF(I90=1,IF(VLOOKUP(K90,Inputs!$A$20:$G$29,6,FALSE)="Stipend Award",VLOOKUP(K90,Inputs!$A$7:$G$16,6,FALSE),0),0),0)</f>
        <v>0</v>
      </c>
      <c r="P90" s="48">
        <f ca="1">IFERROR(IF(J90=1,IF(VLOOKUP(K90,Inputs!$A$20:$G$29,7,FALSE)="Stipend Award",VLOOKUP(K90,Inputs!$A$7:$G$16,7,FALSE),0),0),0)</f>
        <v>0</v>
      </c>
      <c r="Q90" s="48">
        <f>IFERROR(IF(VLOOKUP(K90,Inputs!$A$20:$G$29,3,FALSE)="Base Increase",VLOOKUP(K90,Inputs!$A$7:$G$16,3,FALSE),0),0)</f>
        <v>0</v>
      </c>
      <c r="R90" s="48">
        <f>IFERROR(IF(VLOOKUP(K90,Inputs!$A$20:$G$29,4,FALSE)="Base Increase",VLOOKUP(K90,Inputs!$A$7:$G$16,4,FALSE),0),0)</f>
        <v>0</v>
      </c>
      <c r="S90" s="48">
        <f ca="1">IFERROR(IF(H90=1,IF(VLOOKUP(K90,Inputs!$A$20:$G$29,5,FALSE)="Base Increase",VLOOKUP(K90,Inputs!$A$7:$G$16,5,FALSE),0),0),0)</f>
        <v>0</v>
      </c>
      <c r="T90" s="48">
        <f ca="1">IFERROR(IF(I90=1,IF(VLOOKUP(K90,Inputs!$A$20:$G$29,6,FALSE)="Base Increase",VLOOKUP(K90,Inputs!$A$7:$G$16,6,FALSE),0),0),0)</f>
        <v>0</v>
      </c>
      <c r="U90" s="48">
        <f ca="1">IFERROR(IF(J90=1,IF(VLOOKUP(K90,Inputs!$A$20:$G$29,7,FALSE)="Base Increase",VLOOKUP(K90,Inputs!$A$7:$G$16,7,FALSE),0),0),0)</f>
        <v>0</v>
      </c>
      <c r="V90" s="48">
        <f t="shared" ca="1" si="8"/>
        <v>0</v>
      </c>
      <c r="W90" s="48">
        <f t="shared" ca="1" si="9"/>
        <v>0</v>
      </c>
      <c r="X90" s="48">
        <f t="shared" ca="1" si="10"/>
        <v>0</v>
      </c>
      <c r="Y90" s="48">
        <f t="shared" ca="1" si="11"/>
        <v>0</v>
      </c>
      <c r="Z90" s="48">
        <f ca="1">IF(AND(K90&lt;=4,X90&gt;Inputs!$B$32),MAX(C90,Inputs!$B$32),X90)</f>
        <v>0</v>
      </c>
      <c r="AA90" s="48">
        <f ca="1">IF(AND(K90&lt;=4,Y90&gt;Inputs!$B$32),MAX(C90,Inputs!$B$32),Y90)</f>
        <v>0</v>
      </c>
      <c r="AB90" s="48">
        <f ca="1">IF(AND(K90&lt;=7,Z90&gt;Inputs!$B$33),MAX(C90,Inputs!$B$33),Z90)</f>
        <v>0</v>
      </c>
      <c r="AC90" s="48">
        <f ca="1">IF(Y90&gt;Inputs!$B$34,Inputs!$B$34,AA90)</f>
        <v>0</v>
      </c>
      <c r="AD90" s="48">
        <f ca="1">IF(AB90&gt;Inputs!$B$34,Inputs!$B$34,AB90)</f>
        <v>0</v>
      </c>
      <c r="AE90" s="48">
        <f ca="1">IF(AC90&gt;Inputs!$B$34,Inputs!$B$34,AC90)</f>
        <v>0</v>
      </c>
      <c r="AF90" s="49">
        <f ca="1">IF(AND(E90=1,G90=0),Inputs!$B$3,AD90)</f>
        <v>0</v>
      </c>
      <c r="AG90" s="49">
        <f ca="1">IF(AND(E90=1,G90=0),Inputs!$B$3,AE90)</f>
        <v>0</v>
      </c>
    </row>
    <row r="91" spans="1:33" x14ac:dyDescent="0.25">
      <c r="A91" s="6">
        <f>'Salary and Rating'!A92</f>
        <v>0</v>
      </c>
      <c r="B91" s="6">
        <f>'Salary and Rating'!B92</f>
        <v>0</v>
      </c>
      <c r="C91" s="14">
        <f>'Salary and Rating'!C92</f>
        <v>0</v>
      </c>
      <c r="D91" s="44">
        <f>'Salary and Rating'!D92</f>
        <v>0</v>
      </c>
      <c r="E91" s="48">
        <f t="shared" si="6"/>
        <v>0</v>
      </c>
      <c r="F91" s="42">
        <f>IF('Salary and Rating'!E92=1,VLOOKUP(D91,'Attrition Probabilities'!$A$5:$E$45,2,TRUE),IF('Salary and Rating'!E92=2,VLOOKUP(D91,'Attrition Probabilities'!$A$5:$E$45,3,TRUE),IF('Salary and Rating'!E92=3,VLOOKUP(D91,'Attrition Probabilities'!$A$5:$E$45,4,TRUE),IF('Salary and Rating'!E92=4,VLOOKUP(D91,'Attrition Probabilities'!$A$5:$E$45,5,TRUE),0))))</f>
        <v>0</v>
      </c>
      <c r="G91" s="48">
        <f t="shared" ca="1" si="7"/>
        <v>0</v>
      </c>
      <c r="H91" s="48">
        <f ca="1">IF(E91=0,0,IF(RAND()&lt;'Demand Component Probability'!$B$4,1,0))</f>
        <v>0</v>
      </c>
      <c r="I91" s="48">
        <f ca="1">IF(E91=0,0,IF(RAND()&lt;'Demand Component Probability'!$B$5,1,0))</f>
        <v>0</v>
      </c>
      <c r="J91" s="48">
        <f ca="1">IF(E91=0,0,IF(RAND()&lt;'Demand Component Probability'!$B$6,1,0))</f>
        <v>0</v>
      </c>
      <c r="K91" s="48">
        <f>'Salary and Rating'!K92</f>
        <v>0</v>
      </c>
      <c r="L91" s="48">
        <f>IFERROR(IF(VLOOKUP(K91,Inputs!$A$20:$G$29,3,FALSE)="Stipend Award",VLOOKUP(K91,Inputs!$A$7:$G$16,3,FALSE),0),0)</f>
        <v>0</v>
      </c>
      <c r="M91" s="48">
        <f>IFERROR(IF(VLOOKUP(K91,Inputs!$A$20:$G$29,4,FALSE)="Stipend Award",VLOOKUP(K91,Inputs!$A$7:$G$16,4,FALSE),0),0)</f>
        <v>0</v>
      </c>
      <c r="N91" s="48">
        <f ca="1">IFERROR(IF(H91=1,IF(VLOOKUP(K91,Inputs!$A$20:$G$29,5,FALSE)="Stipend Award",VLOOKUP(K91,Inputs!$A$7:$G$16,5,FALSE),0),0),0)</f>
        <v>0</v>
      </c>
      <c r="O91" s="48">
        <f ca="1">IFERROR(IF(I91=1,IF(VLOOKUP(K91,Inputs!$A$20:$G$29,6,FALSE)="Stipend Award",VLOOKUP(K91,Inputs!$A$7:$G$16,6,FALSE),0),0),0)</f>
        <v>0</v>
      </c>
      <c r="P91" s="48">
        <f ca="1">IFERROR(IF(J91=1,IF(VLOOKUP(K91,Inputs!$A$20:$G$29,7,FALSE)="Stipend Award",VLOOKUP(K91,Inputs!$A$7:$G$16,7,FALSE),0),0),0)</f>
        <v>0</v>
      </c>
      <c r="Q91" s="48">
        <f>IFERROR(IF(VLOOKUP(K91,Inputs!$A$20:$G$29,3,FALSE)="Base Increase",VLOOKUP(K91,Inputs!$A$7:$G$16,3,FALSE),0),0)</f>
        <v>0</v>
      </c>
      <c r="R91" s="48">
        <f>IFERROR(IF(VLOOKUP(K91,Inputs!$A$20:$G$29,4,FALSE)="Base Increase",VLOOKUP(K91,Inputs!$A$7:$G$16,4,FALSE),0),0)</f>
        <v>0</v>
      </c>
      <c r="S91" s="48">
        <f ca="1">IFERROR(IF(H91=1,IF(VLOOKUP(K91,Inputs!$A$20:$G$29,5,FALSE)="Base Increase",VLOOKUP(K91,Inputs!$A$7:$G$16,5,FALSE),0),0),0)</f>
        <v>0</v>
      </c>
      <c r="T91" s="48">
        <f ca="1">IFERROR(IF(I91=1,IF(VLOOKUP(K91,Inputs!$A$20:$G$29,6,FALSE)="Base Increase",VLOOKUP(K91,Inputs!$A$7:$G$16,6,FALSE),0),0),0)</f>
        <v>0</v>
      </c>
      <c r="U91" s="48">
        <f ca="1">IFERROR(IF(J91=1,IF(VLOOKUP(K91,Inputs!$A$20:$G$29,7,FALSE)="Base Increase",VLOOKUP(K91,Inputs!$A$7:$G$16,7,FALSE),0),0),0)</f>
        <v>0</v>
      </c>
      <c r="V91" s="48">
        <f t="shared" ca="1" si="8"/>
        <v>0</v>
      </c>
      <c r="W91" s="48">
        <f t="shared" ca="1" si="9"/>
        <v>0</v>
      </c>
      <c r="X91" s="48">
        <f t="shared" ca="1" si="10"/>
        <v>0</v>
      </c>
      <c r="Y91" s="48">
        <f t="shared" ca="1" si="11"/>
        <v>0</v>
      </c>
      <c r="Z91" s="48">
        <f ca="1">IF(AND(K91&lt;=4,X91&gt;Inputs!$B$32),MAX(C91,Inputs!$B$32),X91)</f>
        <v>0</v>
      </c>
      <c r="AA91" s="48">
        <f ca="1">IF(AND(K91&lt;=4,Y91&gt;Inputs!$B$32),MAX(C91,Inputs!$B$32),Y91)</f>
        <v>0</v>
      </c>
      <c r="AB91" s="48">
        <f ca="1">IF(AND(K91&lt;=7,Z91&gt;Inputs!$B$33),MAX(C91,Inputs!$B$33),Z91)</f>
        <v>0</v>
      </c>
      <c r="AC91" s="48">
        <f ca="1">IF(Y91&gt;Inputs!$B$34,Inputs!$B$34,AA91)</f>
        <v>0</v>
      </c>
      <c r="AD91" s="48">
        <f ca="1">IF(AB91&gt;Inputs!$B$34,Inputs!$B$34,AB91)</f>
        <v>0</v>
      </c>
      <c r="AE91" s="48">
        <f ca="1">IF(AC91&gt;Inputs!$B$34,Inputs!$B$34,AC91)</f>
        <v>0</v>
      </c>
      <c r="AF91" s="49">
        <f ca="1">IF(AND(E91=1,G91=0),Inputs!$B$3,AD91)</f>
        <v>0</v>
      </c>
      <c r="AG91" s="49">
        <f ca="1">IF(AND(E91=1,G91=0),Inputs!$B$3,AE91)</f>
        <v>0</v>
      </c>
    </row>
    <row r="92" spans="1:33" x14ac:dyDescent="0.25">
      <c r="A92" s="6">
        <f>'Salary and Rating'!A93</f>
        <v>0</v>
      </c>
      <c r="B92" s="6">
        <f>'Salary and Rating'!B93</f>
        <v>0</v>
      </c>
      <c r="C92" s="14">
        <f>'Salary and Rating'!C93</f>
        <v>0</v>
      </c>
      <c r="D92" s="44">
        <f>'Salary and Rating'!D93</f>
        <v>0</v>
      </c>
      <c r="E92" s="48">
        <f t="shared" si="6"/>
        <v>0</v>
      </c>
      <c r="F92" s="42">
        <f>IF('Salary and Rating'!E93=1,VLOOKUP(D92,'Attrition Probabilities'!$A$5:$E$45,2,TRUE),IF('Salary and Rating'!E93=2,VLOOKUP(D92,'Attrition Probabilities'!$A$5:$E$45,3,TRUE),IF('Salary and Rating'!E93=3,VLOOKUP(D92,'Attrition Probabilities'!$A$5:$E$45,4,TRUE),IF('Salary and Rating'!E93=4,VLOOKUP(D92,'Attrition Probabilities'!$A$5:$E$45,5,TRUE),0))))</f>
        <v>0</v>
      </c>
      <c r="G92" s="48">
        <f t="shared" ca="1" si="7"/>
        <v>0</v>
      </c>
      <c r="H92" s="48">
        <f ca="1">IF(E92=0,0,IF(RAND()&lt;'Demand Component Probability'!$B$4,1,0))</f>
        <v>0</v>
      </c>
      <c r="I92" s="48">
        <f ca="1">IF(E92=0,0,IF(RAND()&lt;'Demand Component Probability'!$B$5,1,0))</f>
        <v>0</v>
      </c>
      <c r="J92" s="48">
        <f ca="1">IF(E92=0,0,IF(RAND()&lt;'Demand Component Probability'!$B$6,1,0))</f>
        <v>0</v>
      </c>
      <c r="K92" s="48">
        <f>'Salary and Rating'!K93</f>
        <v>0</v>
      </c>
      <c r="L92" s="48">
        <f>IFERROR(IF(VLOOKUP(K92,Inputs!$A$20:$G$29,3,FALSE)="Stipend Award",VLOOKUP(K92,Inputs!$A$7:$G$16,3,FALSE),0),0)</f>
        <v>0</v>
      </c>
      <c r="M92" s="48">
        <f>IFERROR(IF(VLOOKUP(K92,Inputs!$A$20:$G$29,4,FALSE)="Stipend Award",VLOOKUP(K92,Inputs!$A$7:$G$16,4,FALSE),0),0)</f>
        <v>0</v>
      </c>
      <c r="N92" s="48">
        <f ca="1">IFERROR(IF(H92=1,IF(VLOOKUP(K92,Inputs!$A$20:$G$29,5,FALSE)="Stipend Award",VLOOKUP(K92,Inputs!$A$7:$G$16,5,FALSE),0),0),0)</f>
        <v>0</v>
      </c>
      <c r="O92" s="48">
        <f ca="1">IFERROR(IF(I92=1,IF(VLOOKUP(K92,Inputs!$A$20:$G$29,6,FALSE)="Stipend Award",VLOOKUP(K92,Inputs!$A$7:$G$16,6,FALSE),0),0),0)</f>
        <v>0</v>
      </c>
      <c r="P92" s="48">
        <f ca="1">IFERROR(IF(J92=1,IF(VLOOKUP(K92,Inputs!$A$20:$G$29,7,FALSE)="Stipend Award",VLOOKUP(K92,Inputs!$A$7:$G$16,7,FALSE),0),0),0)</f>
        <v>0</v>
      </c>
      <c r="Q92" s="48">
        <f>IFERROR(IF(VLOOKUP(K92,Inputs!$A$20:$G$29,3,FALSE)="Base Increase",VLOOKUP(K92,Inputs!$A$7:$G$16,3,FALSE),0),0)</f>
        <v>0</v>
      </c>
      <c r="R92" s="48">
        <f>IFERROR(IF(VLOOKUP(K92,Inputs!$A$20:$G$29,4,FALSE)="Base Increase",VLOOKUP(K92,Inputs!$A$7:$G$16,4,FALSE),0),0)</f>
        <v>0</v>
      </c>
      <c r="S92" s="48">
        <f ca="1">IFERROR(IF(H92=1,IF(VLOOKUP(K92,Inputs!$A$20:$G$29,5,FALSE)="Base Increase",VLOOKUP(K92,Inputs!$A$7:$G$16,5,FALSE),0),0),0)</f>
        <v>0</v>
      </c>
      <c r="T92" s="48">
        <f ca="1">IFERROR(IF(I92=1,IF(VLOOKUP(K92,Inputs!$A$20:$G$29,6,FALSE)="Base Increase",VLOOKUP(K92,Inputs!$A$7:$G$16,6,FALSE),0),0),0)</f>
        <v>0</v>
      </c>
      <c r="U92" s="48">
        <f ca="1">IFERROR(IF(J92=1,IF(VLOOKUP(K92,Inputs!$A$20:$G$29,7,FALSE)="Base Increase",VLOOKUP(K92,Inputs!$A$7:$G$16,7,FALSE),0),0),0)</f>
        <v>0</v>
      </c>
      <c r="V92" s="48">
        <f t="shared" ca="1" si="8"/>
        <v>0</v>
      </c>
      <c r="W92" s="48">
        <f t="shared" ca="1" si="9"/>
        <v>0</v>
      </c>
      <c r="X92" s="48">
        <f t="shared" ca="1" si="10"/>
        <v>0</v>
      </c>
      <c r="Y92" s="48">
        <f t="shared" ca="1" si="11"/>
        <v>0</v>
      </c>
      <c r="Z92" s="48">
        <f ca="1">IF(AND(K92&lt;=4,X92&gt;Inputs!$B$32),MAX(C92,Inputs!$B$32),X92)</f>
        <v>0</v>
      </c>
      <c r="AA92" s="48">
        <f ca="1">IF(AND(K92&lt;=4,Y92&gt;Inputs!$B$32),MAX(C92,Inputs!$B$32),Y92)</f>
        <v>0</v>
      </c>
      <c r="AB92" s="48">
        <f ca="1">IF(AND(K92&lt;=7,Z92&gt;Inputs!$B$33),MAX(C92,Inputs!$B$33),Z92)</f>
        <v>0</v>
      </c>
      <c r="AC92" s="48">
        <f ca="1">IF(Y92&gt;Inputs!$B$34,Inputs!$B$34,AA92)</f>
        <v>0</v>
      </c>
      <c r="AD92" s="48">
        <f ca="1">IF(AB92&gt;Inputs!$B$34,Inputs!$B$34,AB92)</f>
        <v>0</v>
      </c>
      <c r="AE92" s="48">
        <f ca="1">IF(AC92&gt;Inputs!$B$34,Inputs!$B$34,AC92)</f>
        <v>0</v>
      </c>
      <c r="AF92" s="49">
        <f ca="1">IF(AND(E92=1,G92=0),Inputs!$B$3,AD92)</f>
        <v>0</v>
      </c>
      <c r="AG92" s="49">
        <f ca="1">IF(AND(E92=1,G92=0),Inputs!$B$3,AE92)</f>
        <v>0</v>
      </c>
    </row>
    <row r="93" spans="1:33" x14ac:dyDescent="0.25">
      <c r="A93" s="6">
        <f>'Salary and Rating'!A94</f>
        <v>0</v>
      </c>
      <c r="B93" s="6">
        <f>'Salary and Rating'!B94</f>
        <v>0</v>
      </c>
      <c r="C93" s="14">
        <f>'Salary and Rating'!C94</f>
        <v>0</v>
      </c>
      <c r="D93" s="44">
        <f>'Salary and Rating'!D94</f>
        <v>0</v>
      </c>
      <c r="E93" s="48">
        <f t="shared" si="6"/>
        <v>0</v>
      </c>
      <c r="F93" s="42">
        <f>IF('Salary and Rating'!E94=1,VLOOKUP(D93,'Attrition Probabilities'!$A$5:$E$45,2,TRUE),IF('Salary and Rating'!E94=2,VLOOKUP(D93,'Attrition Probabilities'!$A$5:$E$45,3,TRUE),IF('Salary and Rating'!E94=3,VLOOKUP(D93,'Attrition Probabilities'!$A$5:$E$45,4,TRUE),IF('Salary and Rating'!E94=4,VLOOKUP(D93,'Attrition Probabilities'!$A$5:$E$45,5,TRUE),0))))</f>
        <v>0</v>
      </c>
      <c r="G93" s="48">
        <f t="shared" ca="1" si="7"/>
        <v>0</v>
      </c>
      <c r="H93" s="48">
        <f ca="1">IF(E93=0,0,IF(RAND()&lt;'Demand Component Probability'!$B$4,1,0))</f>
        <v>0</v>
      </c>
      <c r="I93" s="48">
        <f ca="1">IF(E93=0,0,IF(RAND()&lt;'Demand Component Probability'!$B$5,1,0))</f>
        <v>0</v>
      </c>
      <c r="J93" s="48">
        <f ca="1">IF(E93=0,0,IF(RAND()&lt;'Demand Component Probability'!$B$6,1,0))</f>
        <v>0</v>
      </c>
      <c r="K93" s="48">
        <f>'Salary and Rating'!K94</f>
        <v>0</v>
      </c>
      <c r="L93" s="48">
        <f>IFERROR(IF(VLOOKUP(K93,Inputs!$A$20:$G$29,3,FALSE)="Stipend Award",VLOOKUP(K93,Inputs!$A$7:$G$16,3,FALSE),0),0)</f>
        <v>0</v>
      </c>
      <c r="M93" s="48">
        <f>IFERROR(IF(VLOOKUP(K93,Inputs!$A$20:$G$29,4,FALSE)="Stipend Award",VLOOKUP(K93,Inputs!$A$7:$G$16,4,FALSE),0),0)</f>
        <v>0</v>
      </c>
      <c r="N93" s="48">
        <f ca="1">IFERROR(IF(H93=1,IF(VLOOKUP(K93,Inputs!$A$20:$G$29,5,FALSE)="Stipend Award",VLOOKUP(K93,Inputs!$A$7:$G$16,5,FALSE),0),0),0)</f>
        <v>0</v>
      </c>
      <c r="O93" s="48">
        <f ca="1">IFERROR(IF(I93=1,IF(VLOOKUP(K93,Inputs!$A$20:$G$29,6,FALSE)="Stipend Award",VLOOKUP(K93,Inputs!$A$7:$G$16,6,FALSE),0),0),0)</f>
        <v>0</v>
      </c>
      <c r="P93" s="48">
        <f ca="1">IFERROR(IF(J93=1,IF(VLOOKUP(K93,Inputs!$A$20:$G$29,7,FALSE)="Stipend Award",VLOOKUP(K93,Inputs!$A$7:$G$16,7,FALSE),0),0),0)</f>
        <v>0</v>
      </c>
      <c r="Q93" s="48">
        <f>IFERROR(IF(VLOOKUP(K93,Inputs!$A$20:$G$29,3,FALSE)="Base Increase",VLOOKUP(K93,Inputs!$A$7:$G$16,3,FALSE),0),0)</f>
        <v>0</v>
      </c>
      <c r="R93" s="48">
        <f>IFERROR(IF(VLOOKUP(K93,Inputs!$A$20:$G$29,4,FALSE)="Base Increase",VLOOKUP(K93,Inputs!$A$7:$G$16,4,FALSE),0),0)</f>
        <v>0</v>
      </c>
      <c r="S93" s="48">
        <f ca="1">IFERROR(IF(H93=1,IF(VLOOKUP(K93,Inputs!$A$20:$G$29,5,FALSE)="Base Increase",VLOOKUP(K93,Inputs!$A$7:$G$16,5,FALSE),0),0),0)</f>
        <v>0</v>
      </c>
      <c r="T93" s="48">
        <f ca="1">IFERROR(IF(I93=1,IF(VLOOKUP(K93,Inputs!$A$20:$G$29,6,FALSE)="Base Increase",VLOOKUP(K93,Inputs!$A$7:$G$16,6,FALSE),0),0),0)</f>
        <v>0</v>
      </c>
      <c r="U93" s="48">
        <f ca="1">IFERROR(IF(J93=1,IF(VLOOKUP(K93,Inputs!$A$20:$G$29,7,FALSE)="Base Increase",VLOOKUP(K93,Inputs!$A$7:$G$16,7,FALSE),0),0),0)</f>
        <v>0</v>
      </c>
      <c r="V93" s="48">
        <f t="shared" ca="1" si="8"/>
        <v>0</v>
      </c>
      <c r="W93" s="48">
        <f t="shared" ca="1" si="9"/>
        <v>0</v>
      </c>
      <c r="X93" s="48">
        <f t="shared" ca="1" si="10"/>
        <v>0</v>
      </c>
      <c r="Y93" s="48">
        <f t="shared" ca="1" si="11"/>
        <v>0</v>
      </c>
      <c r="Z93" s="48">
        <f ca="1">IF(AND(K93&lt;=4,X93&gt;Inputs!$B$32),MAX(C93,Inputs!$B$32),X93)</f>
        <v>0</v>
      </c>
      <c r="AA93" s="48">
        <f ca="1">IF(AND(K93&lt;=4,Y93&gt;Inputs!$B$32),MAX(C93,Inputs!$B$32),Y93)</f>
        <v>0</v>
      </c>
      <c r="AB93" s="48">
        <f ca="1">IF(AND(K93&lt;=7,Z93&gt;Inputs!$B$33),MAX(C93,Inputs!$B$33),Z93)</f>
        <v>0</v>
      </c>
      <c r="AC93" s="48">
        <f ca="1">IF(Y93&gt;Inputs!$B$34,Inputs!$B$34,AA93)</f>
        <v>0</v>
      </c>
      <c r="AD93" s="48">
        <f ca="1">IF(AB93&gt;Inputs!$B$34,Inputs!$B$34,AB93)</f>
        <v>0</v>
      </c>
      <c r="AE93" s="48">
        <f ca="1">IF(AC93&gt;Inputs!$B$34,Inputs!$B$34,AC93)</f>
        <v>0</v>
      </c>
      <c r="AF93" s="49">
        <f ca="1">IF(AND(E93=1,G93=0),Inputs!$B$3,AD93)</f>
        <v>0</v>
      </c>
      <c r="AG93" s="49">
        <f ca="1">IF(AND(E93=1,G93=0),Inputs!$B$3,AE93)</f>
        <v>0</v>
      </c>
    </row>
    <row r="94" spans="1:33" x14ac:dyDescent="0.25">
      <c r="A94" s="6">
        <f>'Salary and Rating'!A95</f>
        <v>0</v>
      </c>
      <c r="B94" s="6">
        <f>'Salary and Rating'!B95</f>
        <v>0</v>
      </c>
      <c r="C94" s="14">
        <f>'Salary and Rating'!C95</f>
        <v>0</v>
      </c>
      <c r="D94" s="44">
        <f>'Salary and Rating'!D95</f>
        <v>0</v>
      </c>
      <c r="E94" s="48">
        <f t="shared" si="6"/>
        <v>0</v>
      </c>
      <c r="F94" s="42">
        <f>IF('Salary and Rating'!E95=1,VLOOKUP(D94,'Attrition Probabilities'!$A$5:$E$45,2,TRUE),IF('Salary and Rating'!E95=2,VLOOKUP(D94,'Attrition Probabilities'!$A$5:$E$45,3,TRUE),IF('Salary and Rating'!E95=3,VLOOKUP(D94,'Attrition Probabilities'!$A$5:$E$45,4,TRUE),IF('Salary and Rating'!E95=4,VLOOKUP(D94,'Attrition Probabilities'!$A$5:$E$45,5,TRUE),0))))</f>
        <v>0</v>
      </c>
      <c r="G94" s="48">
        <f t="shared" ca="1" si="7"/>
        <v>0</v>
      </c>
      <c r="H94" s="48">
        <f ca="1">IF(E94=0,0,IF(RAND()&lt;'Demand Component Probability'!$B$4,1,0))</f>
        <v>0</v>
      </c>
      <c r="I94" s="48">
        <f ca="1">IF(E94=0,0,IF(RAND()&lt;'Demand Component Probability'!$B$5,1,0))</f>
        <v>0</v>
      </c>
      <c r="J94" s="48">
        <f ca="1">IF(E94=0,0,IF(RAND()&lt;'Demand Component Probability'!$B$6,1,0))</f>
        <v>0</v>
      </c>
      <c r="K94" s="48">
        <f>'Salary and Rating'!K95</f>
        <v>0</v>
      </c>
      <c r="L94" s="48">
        <f>IFERROR(IF(VLOOKUP(K94,Inputs!$A$20:$G$29,3,FALSE)="Stipend Award",VLOOKUP(K94,Inputs!$A$7:$G$16,3,FALSE),0),0)</f>
        <v>0</v>
      </c>
      <c r="M94" s="48">
        <f>IFERROR(IF(VLOOKUP(K94,Inputs!$A$20:$G$29,4,FALSE)="Stipend Award",VLOOKUP(K94,Inputs!$A$7:$G$16,4,FALSE),0),0)</f>
        <v>0</v>
      </c>
      <c r="N94" s="48">
        <f ca="1">IFERROR(IF(H94=1,IF(VLOOKUP(K94,Inputs!$A$20:$G$29,5,FALSE)="Stipend Award",VLOOKUP(K94,Inputs!$A$7:$G$16,5,FALSE),0),0),0)</f>
        <v>0</v>
      </c>
      <c r="O94" s="48">
        <f ca="1">IFERROR(IF(I94=1,IF(VLOOKUP(K94,Inputs!$A$20:$G$29,6,FALSE)="Stipend Award",VLOOKUP(K94,Inputs!$A$7:$G$16,6,FALSE),0),0),0)</f>
        <v>0</v>
      </c>
      <c r="P94" s="48">
        <f ca="1">IFERROR(IF(J94=1,IF(VLOOKUP(K94,Inputs!$A$20:$G$29,7,FALSE)="Stipend Award",VLOOKUP(K94,Inputs!$A$7:$G$16,7,FALSE),0),0),0)</f>
        <v>0</v>
      </c>
      <c r="Q94" s="48">
        <f>IFERROR(IF(VLOOKUP(K94,Inputs!$A$20:$G$29,3,FALSE)="Base Increase",VLOOKUP(K94,Inputs!$A$7:$G$16,3,FALSE),0),0)</f>
        <v>0</v>
      </c>
      <c r="R94" s="48">
        <f>IFERROR(IF(VLOOKUP(K94,Inputs!$A$20:$G$29,4,FALSE)="Base Increase",VLOOKUP(K94,Inputs!$A$7:$G$16,4,FALSE),0),0)</f>
        <v>0</v>
      </c>
      <c r="S94" s="48">
        <f ca="1">IFERROR(IF(H94=1,IF(VLOOKUP(K94,Inputs!$A$20:$G$29,5,FALSE)="Base Increase",VLOOKUP(K94,Inputs!$A$7:$G$16,5,FALSE),0),0),0)</f>
        <v>0</v>
      </c>
      <c r="T94" s="48">
        <f ca="1">IFERROR(IF(I94=1,IF(VLOOKUP(K94,Inputs!$A$20:$G$29,6,FALSE)="Base Increase",VLOOKUP(K94,Inputs!$A$7:$G$16,6,FALSE),0),0),0)</f>
        <v>0</v>
      </c>
      <c r="U94" s="48">
        <f ca="1">IFERROR(IF(J94=1,IF(VLOOKUP(K94,Inputs!$A$20:$G$29,7,FALSE)="Base Increase",VLOOKUP(K94,Inputs!$A$7:$G$16,7,FALSE),0),0),0)</f>
        <v>0</v>
      </c>
      <c r="V94" s="48">
        <f t="shared" ca="1" si="8"/>
        <v>0</v>
      </c>
      <c r="W94" s="48">
        <f t="shared" ca="1" si="9"/>
        <v>0</v>
      </c>
      <c r="X94" s="48">
        <f t="shared" ca="1" si="10"/>
        <v>0</v>
      </c>
      <c r="Y94" s="48">
        <f t="shared" ca="1" si="11"/>
        <v>0</v>
      </c>
      <c r="Z94" s="48">
        <f ca="1">IF(AND(K94&lt;=4,X94&gt;Inputs!$B$32),MAX(C94,Inputs!$B$32),X94)</f>
        <v>0</v>
      </c>
      <c r="AA94" s="48">
        <f ca="1">IF(AND(K94&lt;=4,Y94&gt;Inputs!$B$32),MAX(C94,Inputs!$B$32),Y94)</f>
        <v>0</v>
      </c>
      <c r="AB94" s="48">
        <f ca="1">IF(AND(K94&lt;=7,Z94&gt;Inputs!$B$33),MAX(C94,Inputs!$B$33),Z94)</f>
        <v>0</v>
      </c>
      <c r="AC94" s="48">
        <f ca="1">IF(Y94&gt;Inputs!$B$34,Inputs!$B$34,AA94)</f>
        <v>0</v>
      </c>
      <c r="AD94" s="48">
        <f ca="1">IF(AB94&gt;Inputs!$B$34,Inputs!$B$34,AB94)</f>
        <v>0</v>
      </c>
      <c r="AE94" s="48">
        <f ca="1">IF(AC94&gt;Inputs!$B$34,Inputs!$B$34,AC94)</f>
        <v>0</v>
      </c>
      <c r="AF94" s="49">
        <f ca="1">IF(AND(E94=1,G94=0),Inputs!$B$3,AD94)</f>
        <v>0</v>
      </c>
      <c r="AG94" s="49">
        <f ca="1">IF(AND(E94=1,G94=0),Inputs!$B$3,AE94)</f>
        <v>0</v>
      </c>
    </row>
    <row r="95" spans="1:33" x14ac:dyDescent="0.25">
      <c r="A95" s="6">
        <f>'Salary and Rating'!A96</f>
        <v>0</v>
      </c>
      <c r="B95" s="6">
        <f>'Salary and Rating'!B96</f>
        <v>0</v>
      </c>
      <c r="C95" s="14">
        <f>'Salary and Rating'!C96</f>
        <v>0</v>
      </c>
      <c r="D95" s="44">
        <f>'Salary and Rating'!D96</f>
        <v>0</v>
      </c>
      <c r="E95" s="48">
        <f t="shared" si="6"/>
        <v>0</v>
      </c>
      <c r="F95" s="42">
        <f>IF('Salary and Rating'!E96=1,VLOOKUP(D95,'Attrition Probabilities'!$A$5:$E$45,2,TRUE),IF('Salary and Rating'!E96=2,VLOOKUP(D95,'Attrition Probabilities'!$A$5:$E$45,3,TRUE),IF('Salary and Rating'!E96=3,VLOOKUP(D95,'Attrition Probabilities'!$A$5:$E$45,4,TRUE),IF('Salary and Rating'!E96=4,VLOOKUP(D95,'Attrition Probabilities'!$A$5:$E$45,5,TRUE),0))))</f>
        <v>0</v>
      </c>
      <c r="G95" s="48">
        <f t="shared" ca="1" si="7"/>
        <v>0</v>
      </c>
      <c r="H95" s="48">
        <f ca="1">IF(E95=0,0,IF(RAND()&lt;'Demand Component Probability'!$B$4,1,0))</f>
        <v>0</v>
      </c>
      <c r="I95" s="48">
        <f ca="1">IF(E95=0,0,IF(RAND()&lt;'Demand Component Probability'!$B$5,1,0))</f>
        <v>0</v>
      </c>
      <c r="J95" s="48">
        <f ca="1">IF(E95=0,0,IF(RAND()&lt;'Demand Component Probability'!$B$6,1,0))</f>
        <v>0</v>
      </c>
      <c r="K95" s="48">
        <f>'Salary and Rating'!K96</f>
        <v>0</v>
      </c>
      <c r="L95" s="48">
        <f>IFERROR(IF(VLOOKUP(K95,Inputs!$A$20:$G$29,3,FALSE)="Stipend Award",VLOOKUP(K95,Inputs!$A$7:$G$16,3,FALSE),0),0)</f>
        <v>0</v>
      </c>
      <c r="M95" s="48">
        <f>IFERROR(IF(VLOOKUP(K95,Inputs!$A$20:$G$29,4,FALSE)="Stipend Award",VLOOKUP(K95,Inputs!$A$7:$G$16,4,FALSE),0),0)</f>
        <v>0</v>
      </c>
      <c r="N95" s="48">
        <f ca="1">IFERROR(IF(H95=1,IF(VLOOKUP(K95,Inputs!$A$20:$G$29,5,FALSE)="Stipend Award",VLOOKUP(K95,Inputs!$A$7:$G$16,5,FALSE),0),0),0)</f>
        <v>0</v>
      </c>
      <c r="O95" s="48">
        <f ca="1">IFERROR(IF(I95=1,IF(VLOOKUP(K95,Inputs!$A$20:$G$29,6,FALSE)="Stipend Award",VLOOKUP(K95,Inputs!$A$7:$G$16,6,FALSE),0),0),0)</f>
        <v>0</v>
      </c>
      <c r="P95" s="48">
        <f ca="1">IFERROR(IF(J95=1,IF(VLOOKUP(K95,Inputs!$A$20:$G$29,7,FALSE)="Stipend Award",VLOOKUP(K95,Inputs!$A$7:$G$16,7,FALSE),0),0),0)</f>
        <v>0</v>
      </c>
      <c r="Q95" s="48">
        <f>IFERROR(IF(VLOOKUP(K95,Inputs!$A$20:$G$29,3,FALSE)="Base Increase",VLOOKUP(K95,Inputs!$A$7:$G$16,3,FALSE),0),0)</f>
        <v>0</v>
      </c>
      <c r="R95" s="48">
        <f>IFERROR(IF(VLOOKUP(K95,Inputs!$A$20:$G$29,4,FALSE)="Base Increase",VLOOKUP(K95,Inputs!$A$7:$G$16,4,FALSE),0),0)</f>
        <v>0</v>
      </c>
      <c r="S95" s="48">
        <f ca="1">IFERROR(IF(H95=1,IF(VLOOKUP(K95,Inputs!$A$20:$G$29,5,FALSE)="Base Increase",VLOOKUP(K95,Inputs!$A$7:$G$16,5,FALSE),0),0),0)</f>
        <v>0</v>
      </c>
      <c r="T95" s="48">
        <f ca="1">IFERROR(IF(I95=1,IF(VLOOKUP(K95,Inputs!$A$20:$G$29,6,FALSE)="Base Increase",VLOOKUP(K95,Inputs!$A$7:$G$16,6,FALSE),0),0),0)</f>
        <v>0</v>
      </c>
      <c r="U95" s="48">
        <f ca="1">IFERROR(IF(J95=1,IF(VLOOKUP(K95,Inputs!$A$20:$G$29,7,FALSE)="Base Increase",VLOOKUP(K95,Inputs!$A$7:$G$16,7,FALSE),0),0),0)</f>
        <v>0</v>
      </c>
      <c r="V95" s="48">
        <f t="shared" ca="1" si="8"/>
        <v>0</v>
      </c>
      <c r="W95" s="48">
        <f t="shared" ca="1" si="9"/>
        <v>0</v>
      </c>
      <c r="X95" s="48">
        <f t="shared" ca="1" si="10"/>
        <v>0</v>
      </c>
      <c r="Y95" s="48">
        <f t="shared" ca="1" si="11"/>
        <v>0</v>
      </c>
      <c r="Z95" s="48">
        <f ca="1">IF(AND(K95&lt;=4,X95&gt;Inputs!$B$32),MAX(C95,Inputs!$B$32),X95)</f>
        <v>0</v>
      </c>
      <c r="AA95" s="48">
        <f ca="1">IF(AND(K95&lt;=4,Y95&gt;Inputs!$B$32),MAX(C95,Inputs!$B$32),Y95)</f>
        <v>0</v>
      </c>
      <c r="AB95" s="48">
        <f ca="1">IF(AND(K95&lt;=7,Z95&gt;Inputs!$B$33),MAX(C95,Inputs!$B$33),Z95)</f>
        <v>0</v>
      </c>
      <c r="AC95" s="48">
        <f ca="1">IF(Y95&gt;Inputs!$B$34,Inputs!$B$34,AA95)</f>
        <v>0</v>
      </c>
      <c r="AD95" s="48">
        <f ca="1">IF(AB95&gt;Inputs!$B$34,Inputs!$B$34,AB95)</f>
        <v>0</v>
      </c>
      <c r="AE95" s="48">
        <f ca="1">IF(AC95&gt;Inputs!$B$34,Inputs!$B$34,AC95)</f>
        <v>0</v>
      </c>
      <c r="AF95" s="49">
        <f ca="1">IF(AND(E95=1,G95=0),Inputs!$B$3,AD95)</f>
        <v>0</v>
      </c>
      <c r="AG95" s="49">
        <f ca="1">IF(AND(E95=1,G95=0),Inputs!$B$3,AE95)</f>
        <v>0</v>
      </c>
    </row>
    <row r="96" spans="1:33" x14ac:dyDescent="0.25">
      <c r="A96" s="6">
        <f>'Salary and Rating'!A97</f>
        <v>0</v>
      </c>
      <c r="B96" s="6">
        <f>'Salary and Rating'!B97</f>
        <v>0</v>
      </c>
      <c r="C96" s="14">
        <f>'Salary and Rating'!C97</f>
        <v>0</v>
      </c>
      <c r="D96" s="44">
        <f>'Salary and Rating'!D97</f>
        <v>0</v>
      </c>
      <c r="E96" s="48">
        <f t="shared" si="6"/>
        <v>0</v>
      </c>
      <c r="F96" s="42">
        <f>IF('Salary and Rating'!E97=1,VLOOKUP(D96,'Attrition Probabilities'!$A$5:$E$45,2,TRUE),IF('Salary and Rating'!E97=2,VLOOKUP(D96,'Attrition Probabilities'!$A$5:$E$45,3,TRUE),IF('Salary and Rating'!E97=3,VLOOKUP(D96,'Attrition Probabilities'!$A$5:$E$45,4,TRUE),IF('Salary and Rating'!E97=4,VLOOKUP(D96,'Attrition Probabilities'!$A$5:$E$45,5,TRUE),0))))</f>
        <v>0</v>
      </c>
      <c r="G96" s="48">
        <f t="shared" ca="1" si="7"/>
        <v>0</v>
      </c>
      <c r="H96" s="48">
        <f ca="1">IF(E96=0,0,IF(RAND()&lt;'Demand Component Probability'!$B$4,1,0))</f>
        <v>0</v>
      </c>
      <c r="I96" s="48">
        <f ca="1">IF(E96=0,0,IF(RAND()&lt;'Demand Component Probability'!$B$5,1,0))</f>
        <v>0</v>
      </c>
      <c r="J96" s="48">
        <f ca="1">IF(E96=0,0,IF(RAND()&lt;'Demand Component Probability'!$B$6,1,0))</f>
        <v>0</v>
      </c>
      <c r="K96" s="48">
        <f>'Salary and Rating'!K97</f>
        <v>0</v>
      </c>
      <c r="L96" s="48">
        <f>IFERROR(IF(VLOOKUP(K96,Inputs!$A$20:$G$29,3,FALSE)="Stipend Award",VLOOKUP(K96,Inputs!$A$7:$G$16,3,FALSE),0),0)</f>
        <v>0</v>
      </c>
      <c r="M96" s="48">
        <f>IFERROR(IF(VLOOKUP(K96,Inputs!$A$20:$G$29,4,FALSE)="Stipend Award",VLOOKUP(K96,Inputs!$A$7:$G$16,4,FALSE),0),0)</f>
        <v>0</v>
      </c>
      <c r="N96" s="48">
        <f ca="1">IFERROR(IF(H96=1,IF(VLOOKUP(K96,Inputs!$A$20:$G$29,5,FALSE)="Stipend Award",VLOOKUP(K96,Inputs!$A$7:$G$16,5,FALSE),0),0),0)</f>
        <v>0</v>
      </c>
      <c r="O96" s="48">
        <f ca="1">IFERROR(IF(I96=1,IF(VLOOKUP(K96,Inputs!$A$20:$G$29,6,FALSE)="Stipend Award",VLOOKUP(K96,Inputs!$A$7:$G$16,6,FALSE),0),0),0)</f>
        <v>0</v>
      </c>
      <c r="P96" s="48">
        <f ca="1">IFERROR(IF(J96=1,IF(VLOOKUP(K96,Inputs!$A$20:$G$29,7,FALSE)="Stipend Award",VLOOKUP(K96,Inputs!$A$7:$G$16,7,FALSE),0),0),0)</f>
        <v>0</v>
      </c>
      <c r="Q96" s="48">
        <f>IFERROR(IF(VLOOKUP(K96,Inputs!$A$20:$G$29,3,FALSE)="Base Increase",VLOOKUP(K96,Inputs!$A$7:$G$16,3,FALSE),0),0)</f>
        <v>0</v>
      </c>
      <c r="R96" s="48">
        <f>IFERROR(IF(VLOOKUP(K96,Inputs!$A$20:$G$29,4,FALSE)="Base Increase",VLOOKUP(K96,Inputs!$A$7:$G$16,4,FALSE),0),0)</f>
        <v>0</v>
      </c>
      <c r="S96" s="48">
        <f ca="1">IFERROR(IF(H96=1,IF(VLOOKUP(K96,Inputs!$A$20:$G$29,5,FALSE)="Base Increase",VLOOKUP(K96,Inputs!$A$7:$G$16,5,FALSE),0),0),0)</f>
        <v>0</v>
      </c>
      <c r="T96" s="48">
        <f ca="1">IFERROR(IF(I96=1,IF(VLOOKUP(K96,Inputs!$A$20:$G$29,6,FALSE)="Base Increase",VLOOKUP(K96,Inputs!$A$7:$G$16,6,FALSE),0),0),0)</f>
        <v>0</v>
      </c>
      <c r="U96" s="48">
        <f ca="1">IFERROR(IF(J96=1,IF(VLOOKUP(K96,Inputs!$A$20:$G$29,7,FALSE)="Base Increase",VLOOKUP(K96,Inputs!$A$7:$G$16,7,FALSE),0),0),0)</f>
        <v>0</v>
      </c>
      <c r="V96" s="48">
        <f t="shared" ca="1" si="8"/>
        <v>0</v>
      </c>
      <c r="W96" s="48">
        <f t="shared" ca="1" si="9"/>
        <v>0</v>
      </c>
      <c r="X96" s="48">
        <f t="shared" ca="1" si="10"/>
        <v>0</v>
      </c>
      <c r="Y96" s="48">
        <f t="shared" ca="1" si="11"/>
        <v>0</v>
      </c>
      <c r="Z96" s="48">
        <f ca="1">IF(AND(K96&lt;=4,X96&gt;Inputs!$B$32),MAX(C96,Inputs!$B$32),X96)</f>
        <v>0</v>
      </c>
      <c r="AA96" s="48">
        <f ca="1">IF(AND(K96&lt;=4,Y96&gt;Inputs!$B$32),MAX(C96,Inputs!$B$32),Y96)</f>
        <v>0</v>
      </c>
      <c r="AB96" s="48">
        <f ca="1">IF(AND(K96&lt;=7,Z96&gt;Inputs!$B$33),MAX(C96,Inputs!$B$33),Z96)</f>
        <v>0</v>
      </c>
      <c r="AC96" s="48">
        <f ca="1">IF(Y96&gt;Inputs!$B$34,Inputs!$B$34,AA96)</f>
        <v>0</v>
      </c>
      <c r="AD96" s="48">
        <f ca="1">IF(AB96&gt;Inputs!$B$34,Inputs!$B$34,AB96)</f>
        <v>0</v>
      </c>
      <c r="AE96" s="48">
        <f ca="1">IF(AC96&gt;Inputs!$B$34,Inputs!$B$34,AC96)</f>
        <v>0</v>
      </c>
      <c r="AF96" s="49">
        <f ca="1">IF(AND(E96=1,G96=0),Inputs!$B$3,AD96)</f>
        <v>0</v>
      </c>
      <c r="AG96" s="49">
        <f ca="1">IF(AND(E96=1,G96=0),Inputs!$B$3,AE96)</f>
        <v>0</v>
      </c>
    </row>
    <row r="97" spans="1:33" x14ac:dyDescent="0.25">
      <c r="A97" s="6">
        <f>'Salary and Rating'!A98</f>
        <v>0</v>
      </c>
      <c r="B97" s="6">
        <f>'Salary and Rating'!B98</f>
        <v>0</v>
      </c>
      <c r="C97" s="14">
        <f>'Salary and Rating'!C98</f>
        <v>0</v>
      </c>
      <c r="D97" s="44">
        <f>'Salary and Rating'!D98</f>
        <v>0</v>
      </c>
      <c r="E97" s="48">
        <f t="shared" si="6"/>
        <v>0</v>
      </c>
      <c r="F97" s="42">
        <f>IF('Salary and Rating'!E98=1,VLOOKUP(D97,'Attrition Probabilities'!$A$5:$E$45,2,TRUE),IF('Salary and Rating'!E98=2,VLOOKUP(D97,'Attrition Probabilities'!$A$5:$E$45,3,TRUE),IF('Salary and Rating'!E98=3,VLOOKUP(D97,'Attrition Probabilities'!$A$5:$E$45,4,TRUE),IF('Salary and Rating'!E98=4,VLOOKUP(D97,'Attrition Probabilities'!$A$5:$E$45,5,TRUE),0))))</f>
        <v>0</v>
      </c>
      <c r="G97" s="48">
        <f t="shared" ca="1" si="7"/>
        <v>0</v>
      </c>
      <c r="H97" s="48">
        <f ca="1">IF(E97=0,0,IF(RAND()&lt;'Demand Component Probability'!$B$4,1,0))</f>
        <v>0</v>
      </c>
      <c r="I97" s="48">
        <f ca="1">IF(E97=0,0,IF(RAND()&lt;'Demand Component Probability'!$B$5,1,0))</f>
        <v>0</v>
      </c>
      <c r="J97" s="48">
        <f ca="1">IF(E97=0,0,IF(RAND()&lt;'Demand Component Probability'!$B$6,1,0))</f>
        <v>0</v>
      </c>
      <c r="K97" s="48">
        <f>'Salary and Rating'!K98</f>
        <v>0</v>
      </c>
      <c r="L97" s="48">
        <f>IFERROR(IF(VLOOKUP(K97,Inputs!$A$20:$G$29,3,FALSE)="Stipend Award",VLOOKUP(K97,Inputs!$A$7:$G$16,3,FALSE),0),0)</f>
        <v>0</v>
      </c>
      <c r="M97" s="48">
        <f>IFERROR(IF(VLOOKUP(K97,Inputs!$A$20:$G$29,4,FALSE)="Stipend Award",VLOOKUP(K97,Inputs!$A$7:$G$16,4,FALSE),0),0)</f>
        <v>0</v>
      </c>
      <c r="N97" s="48">
        <f ca="1">IFERROR(IF(H97=1,IF(VLOOKUP(K97,Inputs!$A$20:$G$29,5,FALSE)="Stipend Award",VLOOKUP(K97,Inputs!$A$7:$G$16,5,FALSE),0),0),0)</f>
        <v>0</v>
      </c>
      <c r="O97" s="48">
        <f ca="1">IFERROR(IF(I97=1,IF(VLOOKUP(K97,Inputs!$A$20:$G$29,6,FALSE)="Stipend Award",VLOOKUP(K97,Inputs!$A$7:$G$16,6,FALSE),0),0),0)</f>
        <v>0</v>
      </c>
      <c r="P97" s="48">
        <f ca="1">IFERROR(IF(J97=1,IF(VLOOKUP(K97,Inputs!$A$20:$G$29,7,FALSE)="Stipend Award",VLOOKUP(K97,Inputs!$A$7:$G$16,7,FALSE),0),0),0)</f>
        <v>0</v>
      </c>
      <c r="Q97" s="48">
        <f>IFERROR(IF(VLOOKUP(K97,Inputs!$A$20:$G$29,3,FALSE)="Base Increase",VLOOKUP(K97,Inputs!$A$7:$G$16,3,FALSE),0),0)</f>
        <v>0</v>
      </c>
      <c r="R97" s="48">
        <f>IFERROR(IF(VLOOKUP(K97,Inputs!$A$20:$G$29,4,FALSE)="Base Increase",VLOOKUP(K97,Inputs!$A$7:$G$16,4,FALSE),0),0)</f>
        <v>0</v>
      </c>
      <c r="S97" s="48">
        <f ca="1">IFERROR(IF(H97=1,IF(VLOOKUP(K97,Inputs!$A$20:$G$29,5,FALSE)="Base Increase",VLOOKUP(K97,Inputs!$A$7:$G$16,5,FALSE),0),0),0)</f>
        <v>0</v>
      </c>
      <c r="T97" s="48">
        <f ca="1">IFERROR(IF(I97=1,IF(VLOOKUP(K97,Inputs!$A$20:$G$29,6,FALSE)="Base Increase",VLOOKUP(K97,Inputs!$A$7:$G$16,6,FALSE),0),0),0)</f>
        <v>0</v>
      </c>
      <c r="U97" s="48">
        <f ca="1">IFERROR(IF(J97=1,IF(VLOOKUP(K97,Inputs!$A$20:$G$29,7,FALSE)="Base Increase",VLOOKUP(K97,Inputs!$A$7:$G$16,7,FALSE),0),0),0)</f>
        <v>0</v>
      </c>
      <c r="V97" s="48">
        <f t="shared" ca="1" si="8"/>
        <v>0</v>
      </c>
      <c r="W97" s="48">
        <f t="shared" ca="1" si="9"/>
        <v>0</v>
      </c>
      <c r="X97" s="48">
        <f t="shared" ca="1" si="10"/>
        <v>0</v>
      </c>
      <c r="Y97" s="48">
        <f t="shared" ca="1" si="11"/>
        <v>0</v>
      </c>
      <c r="Z97" s="48">
        <f ca="1">IF(AND(K97&lt;=4,X97&gt;Inputs!$B$32),MAX(C97,Inputs!$B$32),X97)</f>
        <v>0</v>
      </c>
      <c r="AA97" s="48">
        <f ca="1">IF(AND(K97&lt;=4,Y97&gt;Inputs!$B$32),MAX(C97,Inputs!$B$32),Y97)</f>
        <v>0</v>
      </c>
      <c r="AB97" s="48">
        <f ca="1">IF(AND(K97&lt;=7,Z97&gt;Inputs!$B$33),MAX(C97,Inputs!$B$33),Z97)</f>
        <v>0</v>
      </c>
      <c r="AC97" s="48">
        <f ca="1">IF(Y97&gt;Inputs!$B$34,Inputs!$B$34,AA97)</f>
        <v>0</v>
      </c>
      <c r="AD97" s="48">
        <f ca="1">IF(AB97&gt;Inputs!$B$34,Inputs!$B$34,AB97)</f>
        <v>0</v>
      </c>
      <c r="AE97" s="48">
        <f ca="1">IF(AC97&gt;Inputs!$B$34,Inputs!$B$34,AC97)</f>
        <v>0</v>
      </c>
      <c r="AF97" s="49">
        <f ca="1">IF(AND(E97=1,G97=0),Inputs!$B$3,AD97)</f>
        <v>0</v>
      </c>
      <c r="AG97" s="49">
        <f ca="1">IF(AND(E97=1,G97=0),Inputs!$B$3,AE97)</f>
        <v>0</v>
      </c>
    </row>
    <row r="98" spans="1:33" x14ac:dyDescent="0.25">
      <c r="A98" s="6">
        <f>'Salary and Rating'!A99</f>
        <v>0</v>
      </c>
      <c r="B98" s="6">
        <f>'Salary and Rating'!B99</f>
        <v>0</v>
      </c>
      <c r="C98" s="14">
        <f>'Salary and Rating'!C99</f>
        <v>0</v>
      </c>
      <c r="D98" s="44">
        <f>'Salary and Rating'!D99</f>
        <v>0</v>
      </c>
      <c r="E98" s="48">
        <f t="shared" si="6"/>
        <v>0</v>
      </c>
      <c r="F98" s="42">
        <f>IF('Salary and Rating'!E99=1,VLOOKUP(D98,'Attrition Probabilities'!$A$5:$E$45,2,TRUE),IF('Salary and Rating'!E99=2,VLOOKUP(D98,'Attrition Probabilities'!$A$5:$E$45,3,TRUE),IF('Salary and Rating'!E99=3,VLOOKUP(D98,'Attrition Probabilities'!$A$5:$E$45,4,TRUE),IF('Salary and Rating'!E99=4,VLOOKUP(D98,'Attrition Probabilities'!$A$5:$E$45,5,TRUE),0))))</f>
        <v>0</v>
      </c>
      <c r="G98" s="48">
        <f t="shared" ca="1" si="7"/>
        <v>0</v>
      </c>
      <c r="H98" s="48">
        <f ca="1">IF(E98=0,0,IF(RAND()&lt;'Demand Component Probability'!$B$4,1,0))</f>
        <v>0</v>
      </c>
      <c r="I98" s="48">
        <f ca="1">IF(E98=0,0,IF(RAND()&lt;'Demand Component Probability'!$B$5,1,0))</f>
        <v>0</v>
      </c>
      <c r="J98" s="48">
        <f ca="1">IF(E98=0,0,IF(RAND()&lt;'Demand Component Probability'!$B$6,1,0))</f>
        <v>0</v>
      </c>
      <c r="K98" s="48">
        <f>'Salary and Rating'!K99</f>
        <v>0</v>
      </c>
      <c r="L98" s="48">
        <f>IFERROR(IF(VLOOKUP(K98,Inputs!$A$20:$G$29,3,FALSE)="Stipend Award",VLOOKUP(K98,Inputs!$A$7:$G$16,3,FALSE),0),0)</f>
        <v>0</v>
      </c>
      <c r="M98" s="48">
        <f>IFERROR(IF(VLOOKUP(K98,Inputs!$A$20:$G$29,4,FALSE)="Stipend Award",VLOOKUP(K98,Inputs!$A$7:$G$16,4,FALSE),0),0)</f>
        <v>0</v>
      </c>
      <c r="N98" s="48">
        <f ca="1">IFERROR(IF(H98=1,IF(VLOOKUP(K98,Inputs!$A$20:$G$29,5,FALSE)="Stipend Award",VLOOKUP(K98,Inputs!$A$7:$G$16,5,FALSE),0),0),0)</f>
        <v>0</v>
      </c>
      <c r="O98" s="48">
        <f ca="1">IFERROR(IF(I98=1,IF(VLOOKUP(K98,Inputs!$A$20:$G$29,6,FALSE)="Stipend Award",VLOOKUP(K98,Inputs!$A$7:$G$16,6,FALSE),0),0),0)</f>
        <v>0</v>
      </c>
      <c r="P98" s="48">
        <f ca="1">IFERROR(IF(J98=1,IF(VLOOKUP(K98,Inputs!$A$20:$G$29,7,FALSE)="Stipend Award",VLOOKUP(K98,Inputs!$A$7:$G$16,7,FALSE),0),0),0)</f>
        <v>0</v>
      </c>
      <c r="Q98" s="48">
        <f>IFERROR(IF(VLOOKUP(K98,Inputs!$A$20:$G$29,3,FALSE)="Base Increase",VLOOKUP(K98,Inputs!$A$7:$G$16,3,FALSE),0),0)</f>
        <v>0</v>
      </c>
      <c r="R98" s="48">
        <f>IFERROR(IF(VLOOKUP(K98,Inputs!$A$20:$G$29,4,FALSE)="Base Increase",VLOOKUP(K98,Inputs!$A$7:$G$16,4,FALSE),0),0)</f>
        <v>0</v>
      </c>
      <c r="S98" s="48">
        <f ca="1">IFERROR(IF(H98=1,IF(VLOOKUP(K98,Inputs!$A$20:$G$29,5,FALSE)="Base Increase",VLOOKUP(K98,Inputs!$A$7:$G$16,5,FALSE),0),0),0)</f>
        <v>0</v>
      </c>
      <c r="T98" s="48">
        <f ca="1">IFERROR(IF(I98=1,IF(VLOOKUP(K98,Inputs!$A$20:$G$29,6,FALSE)="Base Increase",VLOOKUP(K98,Inputs!$A$7:$G$16,6,FALSE),0),0),0)</f>
        <v>0</v>
      </c>
      <c r="U98" s="48">
        <f ca="1">IFERROR(IF(J98=1,IF(VLOOKUP(K98,Inputs!$A$20:$G$29,7,FALSE)="Base Increase",VLOOKUP(K98,Inputs!$A$7:$G$16,7,FALSE),0),0),0)</f>
        <v>0</v>
      </c>
      <c r="V98" s="48">
        <f t="shared" ca="1" si="8"/>
        <v>0</v>
      </c>
      <c r="W98" s="48">
        <f t="shared" ca="1" si="9"/>
        <v>0</v>
      </c>
      <c r="X98" s="48">
        <f t="shared" ca="1" si="10"/>
        <v>0</v>
      </c>
      <c r="Y98" s="48">
        <f t="shared" ca="1" si="11"/>
        <v>0</v>
      </c>
      <c r="Z98" s="48">
        <f ca="1">IF(AND(K98&lt;=4,X98&gt;Inputs!$B$32),MAX(C98,Inputs!$B$32),X98)</f>
        <v>0</v>
      </c>
      <c r="AA98" s="48">
        <f ca="1">IF(AND(K98&lt;=4,Y98&gt;Inputs!$B$32),MAX(C98,Inputs!$B$32),Y98)</f>
        <v>0</v>
      </c>
      <c r="AB98" s="48">
        <f ca="1">IF(AND(K98&lt;=7,Z98&gt;Inputs!$B$33),MAX(C98,Inputs!$B$33),Z98)</f>
        <v>0</v>
      </c>
      <c r="AC98" s="48">
        <f ca="1">IF(Y98&gt;Inputs!$B$34,Inputs!$B$34,AA98)</f>
        <v>0</v>
      </c>
      <c r="AD98" s="48">
        <f ca="1">IF(AB98&gt;Inputs!$B$34,Inputs!$B$34,AB98)</f>
        <v>0</v>
      </c>
      <c r="AE98" s="48">
        <f ca="1">IF(AC98&gt;Inputs!$B$34,Inputs!$B$34,AC98)</f>
        <v>0</v>
      </c>
      <c r="AF98" s="49">
        <f ca="1">IF(AND(E98=1,G98=0),Inputs!$B$3,AD98)</f>
        <v>0</v>
      </c>
      <c r="AG98" s="49">
        <f ca="1">IF(AND(E98=1,G98=0),Inputs!$B$3,AE98)</f>
        <v>0</v>
      </c>
    </row>
    <row r="99" spans="1:33" x14ac:dyDescent="0.25">
      <c r="A99" s="6">
        <f>'Salary and Rating'!A100</f>
        <v>0</v>
      </c>
      <c r="B99" s="6">
        <f>'Salary and Rating'!B100</f>
        <v>0</v>
      </c>
      <c r="C99" s="14">
        <f>'Salary and Rating'!C100</f>
        <v>0</v>
      </c>
      <c r="D99" s="44">
        <f>'Salary and Rating'!D100</f>
        <v>0</v>
      </c>
      <c r="E99" s="48">
        <f t="shared" si="6"/>
        <v>0</v>
      </c>
      <c r="F99" s="42">
        <f>IF('Salary and Rating'!E100=1,VLOOKUP(D99,'Attrition Probabilities'!$A$5:$E$45,2,TRUE),IF('Salary and Rating'!E100=2,VLOOKUP(D99,'Attrition Probabilities'!$A$5:$E$45,3,TRUE),IF('Salary and Rating'!E100=3,VLOOKUP(D99,'Attrition Probabilities'!$A$5:$E$45,4,TRUE),IF('Salary and Rating'!E100=4,VLOOKUP(D99,'Attrition Probabilities'!$A$5:$E$45,5,TRUE),0))))</f>
        <v>0</v>
      </c>
      <c r="G99" s="48">
        <f t="shared" ca="1" si="7"/>
        <v>0</v>
      </c>
      <c r="H99" s="48">
        <f ca="1">IF(E99=0,0,IF(RAND()&lt;'Demand Component Probability'!$B$4,1,0))</f>
        <v>0</v>
      </c>
      <c r="I99" s="48">
        <f ca="1">IF(E99=0,0,IF(RAND()&lt;'Demand Component Probability'!$B$5,1,0))</f>
        <v>0</v>
      </c>
      <c r="J99" s="48">
        <f ca="1">IF(E99=0,0,IF(RAND()&lt;'Demand Component Probability'!$B$6,1,0))</f>
        <v>0</v>
      </c>
      <c r="K99" s="48">
        <f>'Salary and Rating'!K100</f>
        <v>0</v>
      </c>
      <c r="L99" s="48">
        <f>IFERROR(IF(VLOOKUP(K99,Inputs!$A$20:$G$29,3,FALSE)="Stipend Award",VLOOKUP(K99,Inputs!$A$7:$G$16,3,FALSE),0),0)</f>
        <v>0</v>
      </c>
      <c r="M99" s="48">
        <f>IFERROR(IF(VLOOKUP(K99,Inputs!$A$20:$G$29,4,FALSE)="Stipend Award",VLOOKUP(K99,Inputs!$A$7:$G$16,4,FALSE),0),0)</f>
        <v>0</v>
      </c>
      <c r="N99" s="48">
        <f ca="1">IFERROR(IF(H99=1,IF(VLOOKUP(K99,Inputs!$A$20:$G$29,5,FALSE)="Stipend Award",VLOOKUP(K99,Inputs!$A$7:$G$16,5,FALSE),0),0),0)</f>
        <v>0</v>
      </c>
      <c r="O99" s="48">
        <f ca="1">IFERROR(IF(I99=1,IF(VLOOKUP(K99,Inputs!$A$20:$G$29,6,FALSE)="Stipend Award",VLOOKUP(K99,Inputs!$A$7:$G$16,6,FALSE),0),0),0)</f>
        <v>0</v>
      </c>
      <c r="P99" s="48">
        <f ca="1">IFERROR(IF(J99=1,IF(VLOOKUP(K99,Inputs!$A$20:$G$29,7,FALSE)="Stipend Award",VLOOKUP(K99,Inputs!$A$7:$G$16,7,FALSE),0),0),0)</f>
        <v>0</v>
      </c>
      <c r="Q99" s="48">
        <f>IFERROR(IF(VLOOKUP(K99,Inputs!$A$20:$G$29,3,FALSE)="Base Increase",VLOOKUP(K99,Inputs!$A$7:$G$16,3,FALSE),0),0)</f>
        <v>0</v>
      </c>
      <c r="R99" s="48">
        <f>IFERROR(IF(VLOOKUP(K99,Inputs!$A$20:$G$29,4,FALSE)="Base Increase",VLOOKUP(K99,Inputs!$A$7:$G$16,4,FALSE),0),0)</f>
        <v>0</v>
      </c>
      <c r="S99" s="48">
        <f ca="1">IFERROR(IF(H99=1,IF(VLOOKUP(K99,Inputs!$A$20:$G$29,5,FALSE)="Base Increase",VLOOKUP(K99,Inputs!$A$7:$G$16,5,FALSE),0),0),0)</f>
        <v>0</v>
      </c>
      <c r="T99" s="48">
        <f ca="1">IFERROR(IF(I99=1,IF(VLOOKUP(K99,Inputs!$A$20:$G$29,6,FALSE)="Base Increase",VLOOKUP(K99,Inputs!$A$7:$G$16,6,FALSE),0),0),0)</f>
        <v>0</v>
      </c>
      <c r="U99" s="48">
        <f ca="1">IFERROR(IF(J99=1,IF(VLOOKUP(K99,Inputs!$A$20:$G$29,7,FALSE)="Base Increase",VLOOKUP(K99,Inputs!$A$7:$G$16,7,FALSE),0),0),0)</f>
        <v>0</v>
      </c>
      <c r="V99" s="48">
        <f t="shared" ca="1" si="8"/>
        <v>0</v>
      </c>
      <c r="W99" s="48">
        <f t="shared" ca="1" si="9"/>
        <v>0</v>
      </c>
      <c r="X99" s="48">
        <f t="shared" ca="1" si="10"/>
        <v>0</v>
      </c>
      <c r="Y99" s="48">
        <f t="shared" ca="1" si="11"/>
        <v>0</v>
      </c>
      <c r="Z99" s="48">
        <f ca="1">IF(AND(K99&lt;=4,X99&gt;Inputs!$B$32),MAX(C99,Inputs!$B$32),X99)</f>
        <v>0</v>
      </c>
      <c r="AA99" s="48">
        <f ca="1">IF(AND(K99&lt;=4,Y99&gt;Inputs!$B$32),MAX(C99,Inputs!$B$32),Y99)</f>
        <v>0</v>
      </c>
      <c r="AB99" s="48">
        <f ca="1">IF(AND(K99&lt;=7,Z99&gt;Inputs!$B$33),MAX(C99,Inputs!$B$33),Z99)</f>
        <v>0</v>
      </c>
      <c r="AC99" s="48">
        <f ca="1">IF(Y99&gt;Inputs!$B$34,Inputs!$B$34,AA99)</f>
        <v>0</v>
      </c>
      <c r="AD99" s="48">
        <f ca="1">IF(AB99&gt;Inputs!$B$34,Inputs!$B$34,AB99)</f>
        <v>0</v>
      </c>
      <c r="AE99" s="48">
        <f ca="1">IF(AC99&gt;Inputs!$B$34,Inputs!$B$34,AC99)</f>
        <v>0</v>
      </c>
      <c r="AF99" s="49">
        <f ca="1">IF(AND(E99=1,G99=0),Inputs!$B$3,AD99)</f>
        <v>0</v>
      </c>
      <c r="AG99" s="49">
        <f ca="1">IF(AND(E99=1,G99=0),Inputs!$B$3,AE99)</f>
        <v>0</v>
      </c>
    </row>
    <row r="100" spans="1:33" x14ac:dyDescent="0.25">
      <c r="A100" s="6">
        <f>'Salary and Rating'!A101</f>
        <v>0</v>
      </c>
      <c r="B100" s="6">
        <f>'Salary and Rating'!B101</f>
        <v>0</v>
      </c>
      <c r="C100" s="14">
        <f>'Salary and Rating'!C101</f>
        <v>0</v>
      </c>
      <c r="D100" s="44">
        <f>'Salary and Rating'!D101</f>
        <v>0</v>
      </c>
      <c r="E100" s="48">
        <f t="shared" si="6"/>
        <v>0</v>
      </c>
      <c r="F100" s="42">
        <f>IF('Salary and Rating'!E101=1,VLOOKUP(D100,'Attrition Probabilities'!$A$5:$E$45,2,TRUE),IF('Salary and Rating'!E101=2,VLOOKUP(D100,'Attrition Probabilities'!$A$5:$E$45,3,TRUE),IF('Salary and Rating'!E101=3,VLOOKUP(D100,'Attrition Probabilities'!$A$5:$E$45,4,TRUE),IF('Salary and Rating'!E101=4,VLOOKUP(D100,'Attrition Probabilities'!$A$5:$E$45,5,TRUE),0))))</f>
        <v>0</v>
      </c>
      <c r="G100" s="48">
        <f t="shared" ca="1" si="7"/>
        <v>0</v>
      </c>
      <c r="H100" s="48">
        <f ca="1">IF(E100=0,0,IF(RAND()&lt;'Demand Component Probability'!$B$4,1,0))</f>
        <v>0</v>
      </c>
      <c r="I100" s="48">
        <f ca="1">IF(E100=0,0,IF(RAND()&lt;'Demand Component Probability'!$B$5,1,0))</f>
        <v>0</v>
      </c>
      <c r="J100" s="48">
        <f ca="1">IF(E100=0,0,IF(RAND()&lt;'Demand Component Probability'!$B$6,1,0))</f>
        <v>0</v>
      </c>
      <c r="K100" s="48">
        <f>'Salary and Rating'!K101</f>
        <v>0</v>
      </c>
      <c r="L100" s="48">
        <f>IFERROR(IF(VLOOKUP(K100,Inputs!$A$20:$G$29,3,FALSE)="Stipend Award",VLOOKUP(K100,Inputs!$A$7:$G$16,3,FALSE),0),0)</f>
        <v>0</v>
      </c>
      <c r="M100" s="48">
        <f>IFERROR(IF(VLOOKUP(K100,Inputs!$A$20:$G$29,4,FALSE)="Stipend Award",VLOOKUP(K100,Inputs!$A$7:$G$16,4,FALSE),0),0)</f>
        <v>0</v>
      </c>
      <c r="N100" s="48">
        <f ca="1">IFERROR(IF(H100=1,IF(VLOOKUP(K100,Inputs!$A$20:$G$29,5,FALSE)="Stipend Award",VLOOKUP(K100,Inputs!$A$7:$G$16,5,FALSE),0),0),0)</f>
        <v>0</v>
      </c>
      <c r="O100" s="48">
        <f ca="1">IFERROR(IF(I100=1,IF(VLOOKUP(K100,Inputs!$A$20:$G$29,6,FALSE)="Stipend Award",VLOOKUP(K100,Inputs!$A$7:$G$16,6,FALSE),0),0),0)</f>
        <v>0</v>
      </c>
      <c r="P100" s="48">
        <f ca="1">IFERROR(IF(J100=1,IF(VLOOKUP(K100,Inputs!$A$20:$G$29,7,FALSE)="Stipend Award",VLOOKUP(K100,Inputs!$A$7:$G$16,7,FALSE),0),0),0)</f>
        <v>0</v>
      </c>
      <c r="Q100" s="48">
        <f>IFERROR(IF(VLOOKUP(K100,Inputs!$A$20:$G$29,3,FALSE)="Base Increase",VLOOKUP(K100,Inputs!$A$7:$G$16,3,FALSE),0),0)</f>
        <v>0</v>
      </c>
      <c r="R100" s="48">
        <f>IFERROR(IF(VLOOKUP(K100,Inputs!$A$20:$G$29,4,FALSE)="Base Increase",VLOOKUP(K100,Inputs!$A$7:$G$16,4,FALSE),0),0)</f>
        <v>0</v>
      </c>
      <c r="S100" s="48">
        <f ca="1">IFERROR(IF(H100=1,IF(VLOOKUP(K100,Inputs!$A$20:$G$29,5,FALSE)="Base Increase",VLOOKUP(K100,Inputs!$A$7:$G$16,5,FALSE),0),0),0)</f>
        <v>0</v>
      </c>
      <c r="T100" s="48">
        <f ca="1">IFERROR(IF(I100=1,IF(VLOOKUP(K100,Inputs!$A$20:$G$29,6,FALSE)="Base Increase",VLOOKUP(K100,Inputs!$A$7:$G$16,6,FALSE),0),0),0)</f>
        <v>0</v>
      </c>
      <c r="U100" s="48">
        <f ca="1">IFERROR(IF(J100=1,IF(VLOOKUP(K100,Inputs!$A$20:$G$29,7,FALSE)="Base Increase",VLOOKUP(K100,Inputs!$A$7:$G$16,7,FALSE),0),0),0)</f>
        <v>0</v>
      </c>
      <c r="V100" s="48">
        <f t="shared" ca="1" si="8"/>
        <v>0</v>
      </c>
      <c r="W100" s="48">
        <f t="shared" ca="1" si="9"/>
        <v>0</v>
      </c>
      <c r="X100" s="48">
        <f t="shared" ca="1" si="10"/>
        <v>0</v>
      </c>
      <c r="Y100" s="48">
        <f t="shared" ca="1" si="11"/>
        <v>0</v>
      </c>
      <c r="Z100" s="48">
        <f ca="1">IF(AND(K100&lt;=4,X100&gt;Inputs!$B$32),MAX(C100,Inputs!$B$32),X100)</f>
        <v>0</v>
      </c>
      <c r="AA100" s="48">
        <f ca="1">IF(AND(K100&lt;=4,Y100&gt;Inputs!$B$32),MAX(C100,Inputs!$B$32),Y100)</f>
        <v>0</v>
      </c>
      <c r="AB100" s="48">
        <f ca="1">IF(AND(K100&lt;=7,Z100&gt;Inputs!$B$33),MAX(C100,Inputs!$B$33),Z100)</f>
        <v>0</v>
      </c>
      <c r="AC100" s="48">
        <f ca="1">IF(Y100&gt;Inputs!$B$34,Inputs!$B$34,AA100)</f>
        <v>0</v>
      </c>
      <c r="AD100" s="48">
        <f ca="1">IF(AB100&gt;Inputs!$B$34,Inputs!$B$34,AB100)</f>
        <v>0</v>
      </c>
      <c r="AE100" s="48">
        <f ca="1">IF(AC100&gt;Inputs!$B$34,Inputs!$B$34,AC100)</f>
        <v>0</v>
      </c>
      <c r="AF100" s="49">
        <f ca="1">IF(AND(E100=1,G100=0),Inputs!$B$3,AD100)</f>
        <v>0</v>
      </c>
      <c r="AG100" s="49">
        <f ca="1">IF(AND(E100=1,G100=0),Inputs!$B$3,AE100)</f>
        <v>0</v>
      </c>
    </row>
    <row r="101" spans="1:33" x14ac:dyDescent="0.25">
      <c r="A101" s="6">
        <f>'Salary and Rating'!A102</f>
        <v>0</v>
      </c>
      <c r="B101" s="6">
        <f>'Salary and Rating'!B102</f>
        <v>0</v>
      </c>
      <c r="C101" s="14">
        <f>'Salary and Rating'!C102</f>
        <v>0</v>
      </c>
      <c r="D101" s="44">
        <f>'Salary and Rating'!D102</f>
        <v>0</v>
      </c>
      <c r="E101" s="48">
        <f t="shared" si="6"/>
        <v>0</v>
      </c>
      <c r="F101" s="42">
        <f>IF('Salary and Rating'!E102=1,VLOOKUP(D101,'Attrition Probabilities'!$A$5:$E$45,2,TRUE),IF('Salary and Rating'!E102=2,VLOOKUP(D101,'Attrition Probabilities'!$A$5:$E$45,3,TRUE),IF('Salary and Rating'!E102=3,VLOOKUP(D101,'Attrition Probabilities'!$A$5:$E$45,4,TRUE),IF('Salary and Rating'!E102=4,VLOOKUP(D101,'Attrition Probabilities'!$A$5:$E$45,5,TRUE),0))))</f>
        <v>0</v>
      </c>
      <c r="G101" s="48">
        <f t="shared" ca="1" si="7"/>
        <v>0</v>
      </c>
      <c r="H101" s="48">
        <f ca="1">IF(E101=0,0,IF(RAND()&lt;'Demand Component Probability'!$B$4,1,0))</f>
        <v>0</v>
      </c>
      <c r="I101" s="48">
        <f ca="1">IF(E101=0,0,IF(RAND()&lt;'Demand Component Probability'!$B$5,1,0))</f>
        <v>0</v>
      </c>
      <c r="J101" s="48">
        <f ca="1">IF(E101=0,0,IF(RAND()&lt;'Demand Component Probability'!$B$6,1,0))</f>
        <v>0</v>
      </c>
      <c r="K101" s="48">
        <f>'Salary and Rating'!K102</f>
        <v>0</v>
      </c>
      <c r="L101" s="48">
        <f>IFERROR(IF(VLOOKUP(K101,Inputs!$A$20:$G$29,3,FALSE)="Stipend Award",VLOOKUP(K101,Inputs!$A$7:$G$16,3,FALSE),0),0)</f>
        <v>0</v>
      </c>
      <c r="M101" s="48">
        <f>IFERROR(IF(VLOOKUP(K101,Inputs!$A$20:$G$29,4,FALSE)="Stipend Award",VLOOKUP(K101,Inputs!$A$7:$G$16,4,FALSE),0),0)</f>
        <v>0</v>
      </c>
      <c r="N101" s="48">
        <f ca="1">IFERROR(IF(H101=1,IF(VLOOKUP(K101,Inputs!$A$20:$G$29,5,FALSE)="Stipend Award",VLOOKUP(K101,Inputs!$A$7:$G$16,5,FALSE),0),0),0)</f>
        <v>0</v>
      </c>
      <c r="O101" s="48">
        <f ca="1">IFERROR(IF(I101=1,IF(VLOOKUP(K101,Inputs!$A$20:$G$29,6,FALSE)="Stipend Award",VLOOKUP(K101,Inputs!$A$7:$G$16,6,FALSE),0),0),0)</f>
        <v>0</v>
      </c>
      <c r="P101" s="48">
        <f ca="1">IFERROR(IF(J101=1,IF(VLOOKUP(K101,Inputs!$A$20:$G$29,7,FALSE)="Stipend Award",VLOOKUP(K101,Inputs!$A$7:$G$16,7,FALSE),0),0),0)</f>
        <v>0</v>
      </c>
      <c r="Q101" s="48">
        <f>IFERROR(IF(VLOOKUP(K101,Inputs!$A$20:$G$29,3,FALSE)="Base Increase",VLOOKUP(K101,Inputs!$A$7:$G$16,3,FALSE),0),0)</f>
        <v>0</v>
      </c>
      <c r="R101" s="48">
        <f>IFERROR(IF(VLOOKUP(K101,Inputs!$A$20:$G$29,4,FALSE)="Base Increase",VLOOKUP(K101,Inputs!$A$7:$G$16,4,FALSE),0),0)</f>
        <v>0</v>
      </c>
      <c r="S101" s="48">
        <f ca="1">IFERROR(IF(H101=1,IF(VLOOKUP(K101,Inputs!$A$20:$G$29,5,FALSE)="Base Increase",VLOOKUP(K101,Inputs!$A$7:$G$16,5,FALSE),0),0),0)</f>
        <v>0</v>
      </c>
      <c r="T101" s="48">
        <f ca="1">IFERROR(IF(I101=1,IF(VLOOKUP(K101,Inputs!$A$20:$G$29,6,FALSE)="Base Increase",VLOOKUP(K101,Inputs!$A$7:$G$16,6,FALSE),0),0),0)</f>
        <v>0</v>
      </c>
      <c r="U101" s="48">
        <f ca="1">IFERROR(IF(J101=1,IF(VLOOKUP(K101,Inputs!$A$20:$G$29,7,FALSE)="Base Increase",VLOOKUP(K101,Inputs!$A$7:$G$16,7,FALSE),0),0),0)</f>
        <v>0</v>
      </c>
      <c r="V101" s="48">
        <f t="shared" ca="1" si="8"/>
        <v>0</v>
      </c>
      <c r="W101" s="48">
        <f t="shared" ca="1" si="9"/>
        <v>0</v>
      </c>
      <c r="X101" s="48">
        <f t="shared" ca="1" si="10"/>
        <v>0</v>
      </c>
      <c r="Y101" s="48">
        <f t="shared" ca="1" si="11"/>
        <v>0</v>
      </c>
      <c r="Z101" s="48">
        <f ca="1">IF(AND(K101&lt;=4,X101&gt;Inputs!$B$32),MAX(C101,Inputs!$B$32),X101)</f>
        <v>0</v>
      </c>
      <c r="AA101" s="48">
        <f ca="1">IF(AND(K101&lt;=4,Y101&gt;Inputs!$B$32),MAX(C101,Inputs!$B$32),Y101)</f>
        <v>0</v>
      </c>
      <c r="AB101" s="48">
        <f ca="1">IF(AND(K101&lt;=7,Z101&gt;Inputs!$B$33),MAX(C101,Inputs!$B$33),Z101)</f>
        <v>0</v>
      </c>
      <c r="AC101" s="48">
        <f ca="1">IF(Y101&gt;Inputs!$B$34,Inputs!$B$34,AA101)</f>
        <v>0</v>
      </c>
      <c r="AD101" s="48">
        <f ca="1">IF(AB101&gt;Inputs!$B$34,Inputs!$B$34,AB101)</f>
        <v>0</v>
      </c>
      <c r="AE101" s="48">
        <f ca="1">IF(AC101&gt;Inputs!$B$34,Inputs!$B$34,AC101)</f>
        <v>0</v>
      </c>
      <c r="AF101" s="49">
        <f ca="1">IF(AND(E101=1,G101=0),Inputs!$B$3,AD101)</f>
        <v>0</v>
      </c>
      <c r="AG101" s="49">
        <f ca="1">IF(AND(E101=1,G101=0),Inputs!$B$3,AE101)</f>
        <v>0</v>
      </c>
    </row>
    <row r="102" spans="1:33" x14ac:dyDescent="0.25">
      <c r="A102" s="6">
        <f>'Salary and Rating'!A103</f>
        <v>0</v>
      </c>
      <c r="B102" s="6">
        <f>'Salary and Rating'!B103</f>
        <v>0</v>
      </c>
      <c r="C102" s="14">
        <f>'Salary and Rating'!C103</f>
        <v>0</v>
      </c>
      <c r="D102" s="44">
        <f>'Salary and Rating'!D103</f>
        <v>0</v>
      </c>
      <c r="E102" s="48">
        <f t="shared" si="6"/>
        <v>0</v>
      </c>
      <c r="F102" s="42">
        <f>IF('Salary and Rating'!E103=1,VLOOKUP(D102,'Attrition Probabilities'!$A$5:$E$45,2,TRUE),IF('Salary and Rating'!E103=2,VLOOKUP(D102,'Attrition Probabilities'!$A$5:$E$45,3,TRUE),IF('Salary and Rating'!E103=3,VLOOKUP(D102,'Attrition Probabilities'!$A$5:$E$45,4,TRUE),IF('Salary and Rating'!E103=4,VLOOKUP(D102,'Attrition Probabilities'!$A$5:$E$45,5,TRUE),0))))</f>
        <v>0</v>
      </c>
      <c r="G102" s="48">
        <f t="shared" ca="1" si="7"/>
        <v>0</v>
      </c>
      <c r="H102" s="48">
        <f ca="1">IF(E102=0,0,IF(RAND()&lt;'Demand Component Probability'!$B$4,1,0))</f>
        <v>0</v>
      </c>
      <c r="I102" s="48">
        <f ca="1">IF(E102=0,0,IF(RAND()&lt;'Demand Component Probability'!$B$5,1,0))</f>
        <v>0</v>
      </c>
      <c r="J102" s="48">
        <f ca="1">IF(E102=0,0,IF(RAND()&lt;'Demand Component Probability'!$B$6,1,0))</f>
        <v>0</v>
      </c>
      <c r="K102" s="48">
        <f>'Salary and Rating'!K103</f>
        <v>0</v>
      </c>
      <c r="L102" s="48">
        <f>IFERROR(IF(VLOOKUP(K102,Inputs!$A$20:$G$29,3,FALSE)="Stipend Award",VLOOKUP(K102,Inputs!$A$7:$G$16,3,FALSE),0),0)</f>
        <v>0</v>
      </c>
      <c r="M102" s="48">
        <f>IFERROR(IF(VLOOKUP(K102,Inputs!$A$20:$G$29,4,FALSE)="Stipend Award",VLOOKUP(K102,Inputs!$A$7:$G$16,4,FALSE),0),0)</f>
        <v>0</v>
      </c>
      <c r="N102" s="48">
        <f ca="1">IFERROR(IF(H102=1,IF(VLOOKUP(K102,Inputs!$A$20:$G$29,5,FALSE)="Stipend Award",VLOOKUP(K102,Inputs!$A$7:$G$16,5,FALSE),0),0),0)</f>
        <v>0</v>
      </c>
      <c r="O102" s="48">
        <f ca="1">IFERROR(IF(I102=1,IF(VLOOKUP(K102,Inputs!$A$20:$G$29,6,FALSE)="Stipend Award",VLOOKUP(K102,Inputs!$A$7:$G$16,6,FALSE),0),0),0)</f>
        <v>0</v>
      </c>
      <c r="P102" s="48">
        <f ca="1">IFERROR(IF(J102=1,IF(VLOOKUP(K102,Inputs!$A$20:$G$29,7,FALSE)="Stipend Award",VLOOKUP(K102,Inputs!$A$7:$G$16,7,FALSE),0),0),0)</f>
        <v>0</v>
      </c>
      <c r="Q102" s="48">
        <f>IFERROR(IF(VLOOKUP(K102,Inputs!$A$20:$G$29,3,FALSE)="Base Increase",VLOOKUP(K102,Inputs!$A$7:$G$16,3,FALSE),0),0)</f>
        <v>0</v>
      </c>
      <c r="R102" s="48">
        <f>IFERROR(IF(VLOOKUP(K102,Inputs!$A$20:$G$29,4,FALSE)="Base Increase",VLOOKUP(K102,Inputs!$A$7:$G$16,4,FALSE),0),0)</f>
        <v>0</v>
      </c>
      <c r="S102" s="48">
        <f ca="1">IFERROR(IF(H102=1,IF(VLOOKUP(K102,Inputs!$A$20:$G$29,5,FALSE)="Base Increase",VLOOKUP(K102,Inputs!$A$7:$G$16,5,FALSE),0),0),0)</f>
        <v>0</v>
      </c>
      <c r="T102" s="48">
        <f ca="1">IFERROR(IF(I102=1,IF(VLOOKUP(K102,Inputs!$A$20:$G$29,6,FALSE)="Base Increase",VLOOKUP(K102,Inputs!$A$7:$G$16,6,FALSE),0),0),0)</f>
        <v>0</v>
      </c>
      <c r="U102" s="48">
        <f ca="1">IFERROR(IF(J102=1,IF(VLOOKUP(K102,Inputs!$A$20:$G$29,7,FALSE)="Base Increase",VLOOKUP(K102,Inputs!$A$7:$G$16,7,FALSE),0),0),0)</f>
        <v>0</v>
      </c>
      <c r="V102" s="48">
        <f t="shared" ca="1" si="8"/>
        <v>0</v>
      </c>
      <c r="W102" s="48">
        <f t="shared" ca="1" si="9"/>
        <v>0</v>
      </c>
      <c r="X102" s="48">
        <f t="shared" ca="1" si="10"/>
        <v>0</v>
      </c>
      <c r="Y102" s="48">
        <f t="shared" ca="1" si="11"/>
        <v>0</v>
      </c>
      <c r="Z102" s="48">
        <f ca="1">IF(AND(K102&lt;=4,X102&gt;Inputs!$B$32),MAX(C102,Inputs!$B$32),X102)</f>
        <v>0</v>
      </c>
      <c r="AA102" s="48">
        <f ca="1">IF(AND(K102&lt;=4,Y102&gt;Inputs!$B$32),MAX(C102,Inputs!$B$32),Y102)</f>
        <v>0</v>
      </c>
      <c r="AB102" s="48">
        <f ca="1">IF(AND(K102&lt;=7,Z102&gt;Inputs!$B$33),MAX(C102,Inputs!$B$33),Z102)</f>
        <v>0</v>
      </c>
      <c r="AC102" s="48">
        <f ca="1">IF(Y102&gt;Inputs!$B$34,Inputs!$B$34,AA102)</f>
        <v>0</v>
      </c>
      <c r="AD102" s="48">
        <f ca="1">IF(AB102&gt;Inputs!$B$34,Inputs!$B$34,AB102)</f>
        <v>0</v>
      </c>
      <c r="AE102" s="48">
        <f ca="1">IF(AC102&gt;Inputs!$B$34,Inputs!$B$34,AC102)</f>
        <v>0</v>
      </c>
      <c r="AF102" s="49">
        <f ca="1">IF(AND(E102=1,G102=0),Inputs!$B$3,AD102)</f>
        <v>0</v>
      </c>
      <c r="AG102" s="49">
        <f ca="1">IF(AND(E102=1,G102=0),Inputs!$B$3,AE102)</f>
        <v>0</v>
      </c>
    </row>
    <row r="103" spans="1:33" x14ac:dyDescent="0.25">
      <c r="A103" s="6">
        <f>'Salary and Rating'!A104</f>
        <v>0</v>
      </c>
      <c r="B103" s="6">
        <f>'Salary and Rating'!B104</f>
        <v>0</v>
      </c>
      <c r="C103" s="14">
        <f>'Salary and Rating'!C104</f>
        <v>0</v>
      </c>
      <c r="D103" s="44">
        <f>'Salary and Rating'!D104</f>
        <v>0</v>
      </c>
      <c r="E103" s="48">
        <f t="shared" si="6"/>
        <v>0</v>
      </c>
      <c r="F103" s="42">
        <f>IF('Salary and Rating'!E104=1,VLOOKUP(D103,'Attrition Probabilities'!$A$5:$E$45,2,TRUE),IF('Salary and Rating'!E104=2,VLOOKUP(D103,'Attrition Probabilities'!$A$5:$E$45,3,TRUE),IF('Salary and Rating'!E104=3,VLOOKUP(D103,'Attrition Probabilities'!$A$5:$E$45,4,TRUE),IF('Salary and Rating'!E104=4,VLOOKUP(D103,'Attrition Probabilities'!$A$5:$E$45,5,TRUE),0))))</f>
        <v>0</v>
      </c>
      <c r="G103" s="48">
        <f t="shared" ca="1" si="7"/>
        <v>0</v>
      </c>
      <c r="H103" s="48">
        <f ca="1">IF(E103=0,0,IF(RAND()&lt;'Demand Component Probability'!$B$4,1,0))</f>
        <v>0</v>
      </c>
      <c r="I103" s="48">
        <f ca="1">IF(E103=0,0,IF(RAND()&lt;'Demand Component Probability'!$B$5,1,0))</f>
        <v>0</v>
      </c>
      <c r="J103" s="48">
        <f ca="1">IF(E103=0,0,IF(RAND()&lt;'Demand Component Probability'!$B$6,1,0))</f>
        <v>0</v>
      </c>
      <c r="K103" s="48">
        <f>'Salary and Rating'!K104</f>
        <v>0</v>
      </c>
      <c r="L103" s="48">
        <f>IFERROR(IF(VLOOKUP(K103,Inputs!$A$20:$G$29,3,FALSE)="Stipend Award",VLOOKUP(K103,Inputs!$A$7:$G$16,3,FALSE),0),0)</f>
        <v>0</v>
      </c>
      <c r="M103" s="48">
        <f>IFERROR(IF(VLOOKUP(K103,Inputs!$A$20:$G$29,4,FALSE)="Stipend Award",VLOOKUP(K103,Inputs!$A$7:$G$16,4,FALSE),0),0)</f>
        <v>0</v>
      </c>
      <c r="N103" s="48">
        <f ca="1">IFERROR(IF(H103=1,IF(VLOOKUP(K103,Inputs!$A$20:$G$29,5,FALSE)="Stipend Award",VLOOKUP(K103,Inputs!$A$7:$G$16,5,FALSE),0),0),0)</f>
        <v>0</v>
      </c>
      <c r="O103" s="48">
        <f ca="1">IFERROR(IF(I103=1,IF(VLOOKUP(K103,Inputs!$A$20:$G$29,6,FALSE)="Stipend Award",VLOOKUP(K103,Inputs!$A$7:$G$16,6,FALSE),0),0),0)</f>
        <v>0</v>
      </c>
      <c r="P103" s="48">
        <f ca="1">IFERROR(IF(J103=1,IF(VLOOKUP(K103,Inputs!$A$20:$G$29,7,FALSE)="Stipend Award",VLOOKUP(K103,Inputs!$A$7:$G$16,7,FALSE),0),0),0)</f>
        <v>0</v>
      </c>
      <c r="Q103" s="48">
        <f>IFERROR(IF(VLOOKUP(K103,Inputs!$A$20:$G$29,3,FALSE)="Base Increase",VLOOKUP(K103,Inputs!$A$7:$G$16,3,FALSE),0),0)</f>
        <v>0</v>
      </c>
      <c r="R103" s="48">
        <f>IFERROR(IF(VLOOKUP(K103,Inputs!$A$20:$G$29,4,FALSE)="Base Increase",VLOOKUP(K103,Inputs!$A$7:$G$16,4,FALSE),0),0)</f>
        <v>0</v>
      </c>
      <c r="S103" s="48">
        <f ca="1">IFERROR(IF(H103=1,IF(VLOOKUP(K103,Inputs!$A$20:$G$29,5,FALSE)="Base Increase",VLOOKUP(K103,Inputs!$A$7:$G$16,5,FALSE),0),0),0)</f>
        <v>0</v>
      </c>
      <c r="T103" s="48">
        <f ca="1">IFERROR(IF(I103=1,IF(VLOOKUP(K103,Inputs!$A$20:$G$29,6,FALSE)="Base Increase",VLOOKUP(K103,Inputs!$A$7:$G$16,6,FALSE),0),0),0)</f>
        <v>0</v>
      </c>
      <c r="U103" s="48">
        <f ca="1">IFERROR(IF(J103=1,IF(VLOOKUP(K103,Inputs!$A$20:$G$29,7,FALSE)="Base Increase",VLOOKUP(K103,Inputs!$A$7:$G$16,7,FALSE),0),0),0)</f>
        <v>0</v>
      </c>
      <c r="V103" s="48">
        <f t="shared" ca="1" si="8"/>
        <v>0</v>
      </c>
      <c r="W103" s="48">
        <f t="shared" ca="1" si="9"/>
        <v>0</v>
      </c>
      <c r="X103" s="48">
        <f t="shared" ca="1" si="10"/>
        <v>0</v>
      </c>
      <c r="Y103" s="48">
        <f t="shared" ca="1" si="11"/>
        <v>0</v>
      </c>
      <c r="Z103" s="48">
        <f ca="1">IF(AND(K103&lt;=4,X103&gt;Inputs!$B$32),MAX(C103,Inputs!$B$32),X103)</f>
        <v>0</v>
      </c>
      <c r="AA103" s="48">
        <f ca="1">IF(AND(K103&lt;=4,Y103&gt;Inputs!$B$32),MAX(C103,Inputs!$B$32),Y103)</f>
        <v>0</v>
      </c>
      <c r="AB103" s="48">
        <f ca="1">IF(AND(K103&lt;=7,Z103&gt;Inputs!$B$33),MAX(C103,Inputs!$B$33),Z103)</f>
        <v>0</v>
      </c>
      <c r="AC103" s="48">
        <f ca="1">IF(Y103&gt;Inputs!$B$34,Inputs!$B$34,AA103)</f>
        <v>0</v>
      </c>
      <c r="AD103" s="48">
        <f ca="1">IF(AB103&gt;Inputs!$B$34,Inputs!$B$34,AB103)</f>
        <v>0</v>
      </c>
      <c r="AE103" s="48">
        <f ca="1">IF(AC103&gt;Inputs!$B$34,Inputs!$B$34,AC103)</f>
        <v>0</v>
      </c>
      <c r="AF103" s="49">
        <f ca="1">IF(AND(E103=1,G103=0),Inputs!$B$3,AD103)</f>
        <v>0</v>
      </c>
      <c r="AG103" s="49">
        <f ca="1">IF(AND(E103=1,G103=0),Inputs!$B$3,AE103)</f>
        <v>0</v>
      </c>
    </row>
    <row r="104" spans="1:33" x14ac:dyDescent="0.25">
      <c r="A104" s="6">
        <f>'Salary and Rating'!A105</f>
        <v>0</v>
      </c>
      <c r="B104" s="6">
        <f>'Salary and Rating'!B105</f>
        <v>0</v>
      </c>
      <c r="C104" s="14">
        <f>'Salary and Rating'!C105</f>
        <v>0</v>
      </c>
      <c r="D104" s="44">
        <f>'Salary and Rating'!D105</f>
        <v>0</v>
      </c>
      <c r="E104" s="48">
        <f t="shared" si="6"/>
        <v>0</v>
      </c>
      <c r="F104" s="42">
        <f>IF('Salary and Rating'!E105=1,VLOOKUP(D104,'Attrition Probabilities'!$A$5:$E$45,2,TRUE),IF('Salary and Rating'!E105=2,VLOOKUP(D104,'Attrition Probabilities'!$A$5:$E$45,3,TRUE),IF('Salary and Rating'!E105=3,VLOOKUP(D104,'Attrition Probabilities'!$A$5:$E$45,4,TRUE),IF('Salary and Rating'!E105=4,VLOOKUP(D104,'Attrition Probabilities'!$A$5:$E$45,5,TRUE),0))))</f>
        <v>0</v>
      </c>
      <c r="G104" s="48">
        <f t="shared" ca="1" si="7"/>
        <v>0</v>
      </c>
      <c r="H104" s="48">
        <f ca="1">IF(E104=0,0,IF(RAND()&lt;'Demand Component Probability'!$B$4,1,0))</f>
        <v>0</v>
      </c>
      <c r="I104" s="48">
        <f ca="1">IF(E104=0,0,IF(RAND()&lt;'Demand Component Probability'!$B$5,1,0))</f>
        <v>0</v>
      </c>
      <c r="J104" s="48">
        <f ca="1">IF(E104=0,0,IF(RAND()&lt;'Demand Component Probability'!$B$6,1,0))</f>
        <v>0</v>
      </c>
      <c r="K104" s="48">
        <f>'Salary and Rating'!K105</f>
        <v>0</v>
      </c>
      <c r="L104" s="48">
        <f>IFERROR(IF(VLOOKUP(K104,Inputs!$A$20:$G$29,3,FALSE)="Stipend Award",VLOOKUP(K104,Inputs!$A$7:$G$16,3,FALSE),0),0)</f>
        <v>0</v>
      </c>
      <c r="M104" s="48">
        <f>IFERROR(IF(VLOOKUP(K104,Inputs!$A$20:$G$29,4,FALSE)="Stipend Award",VLOOKUP(K104,Inputs!$A$7:$G$16,4,FALSE),0),0)</f>
        <v>0</v>
      </c>
      <c r="N104" s="48">
        <f ca="1">IFERROR(IF(H104=1,IF(VLOOKUP(K104,Inputs!$A$20:$G$29,5,FALSE)="Stipend Award",VLOOKUP(K104,Inputs!$A$7:$G$16,5,FALSE),0),0),0)</f>
        <v>0</v>
      </c>
      <c r="O104" s="48">
        <f ca="1">IFERROR(IF(I104=1,IF(VLOOKUP(K104,Inputs!$A$20:$G$29,6,FALSE)="Stipend Award",VLOOKUP(K104,Inputs!$A$7:$G$16,6,FALSE),0),0),0)</f>
        <v>0</v>
      </c>
      <c r="P104" s="48">
        <f ca="1">IFERROR(IF(J104=1,IF(VLOOKUP(K104,Inputs!$A$20:$G$29,7,FALSE)="Stipend Award",VLOOKUP(K104,Inputs!$A$7:$G$16,7,FALSE),0),0),0)</f>
        <v>0</v>
      </c>
      <c r="Q104" s="48">
        <f>IFERROR(IF(VLOOKUP(K104,Inputs!$A$20:$G$29,3,FALSE)="Base Increase",VLOOKUP(K104,Inputs!$A$7:$G$16,3,FALSE),0),0)</f>
        <v>0</v>
      </c>
      <c r="R104" s="48">
        <f>IFERROR(IF(VLOOKUP(K104,Inputs!$A$20:$G$29,4,FALSE)="Base Increase",VLOOKUP(K104,Inputs!$A$7:$G$16,4,FALSE),0),0)</f>
        <v>0</v>
      </c>
      <c r="S104" s="48">
        <f ca="1">IFERROR(IF(H104=1,IF(VLOOKUP(K104,Inputs!$A$20:$G$29,5,FALSE)="Base Increase",VLOOKUP(K104,Inputs!$A$7:$G$16,5,FALSE),0),0),0)</f>
        <v>0</v>
      </c>
      <c r="T104" s="48">
        <f ca="1">IFERROR(IF(I104=1,IF(VLOOKUP(K104,Inputs!$A$20:$G$29,6,FALSE)="Base Increase",VLOOKUP(K104,Inputs!$A$7:$G$16,6,FALSE),0),0),0)</f>
        <v>0</v>
      </c>
      <c r="U104" s="48">
        <f ca="1">IFERROR(IF(J104=1,IF(VLOOKUP(K104,Inputs!$A$20:$G$29,7,FALSE)="Base Increase",VLOOKUP(K104,Inputs!$A$7:$G$16,7,FALSE),0),0),0)</f>
        <v>0</v>
      </c>
      <c r="V104" s="48">
        <f t="shared" ca="1" si="8"/>
        <v>0</v>
      </c>
      <c r="W104" s="48">
        <f t="shared" ca="1" si="9"/>
        <v>0</v>
      </c>
      <c r="X104" s="48">
        <f t="shared" ca="1" si="10"/>
        <v>0</v>
      </c>
      <c r="Y104" s="48">
        <f t="shared" ca="1" si="11"/>
        <v>0</v>
      </c>
      <c r="Z104" s="48">
        <f ca="1">IF(AND(K104&lt;=4,X104&gt;Inputs!$B$32),MAX(C104,Inputs!$B$32),X104)</f>
        <v>0</v>
      </c>
      <c r="AA104" s="48">
        <f ca="1">IF(AND(K104&lt;=4,Y104&gt;Inputs!$B$32),MAX(C104,Inputs!$B$32),Y104)</f>
        <v>0</v>
      </c>
      <c r="AB104" s="48">
        <f ca="1">IF(AND(K104&lt;=7,Z104&gt;Inputs!$B$33),MAX(C104,Inputs!$B$33),Z104)</f>
        <v>0</v>
      </c>
      <c r="AC104" s="48">
        <f ca="1">IF(Y104&gt;Inputs!$B$34,Inputs!$B$34,AA104)</f>
        <v>0</v>
      </c>
      <c r="AD104" s="48">
        <f ca="1">IF(AB104&gt;Inputs!$B$34,Inputs!$B$34,AB104)</f>
        <v>0</v>
      </c>
      <c r="AE104" s="48">
        <f ca="1">IF(AC104&gt;Inputs!$B$34,Inputs!$B$34,AC104)</f>
        <v>0</v>
      </c>
      <c r="AF104" s="49">
        <f ca="1">IF(AND(E104=1,G104=0),Inputs!$B$3,AD104)</f>
        <v>0</v>
      </c>
      <c r="AG104" s="49">
        <f ca="1">IF(AND(E104=1,G104=0),Inputs!$B$3,AE104)</f>
        <v>0</v>
      </c>
    </row>
    <row r="105" spans="1:33" x14ac:dyDescent="0.25">
      <c r="A105" s="6">
        <f>'Salary and Rating'!A106</f>
        <v>0</v>
      </c>
      <c r="B105" s="6">
        <f>'Salary and Rating'!B106</f>
        <v>0</v>
      </c>
      <c r="C105" s="14">
        <f>'Salary and Rating'!C106</f>
        <v>0</v>
      </c>
      <c r="D105" s="44">
        <f>'Salary and Rating'!D106</f>
        <v>0</v>
      </c>
      <c r="E105" s="48">
        <f t="shared" si="6"/>
        <v>0</v>
      </c>
      <c r="F105" s="42">
        <f>IF('Salary and Rating'!E106=1,VLOOKUP(D105,'Attrition Probabilities'!$A$5:$E$45,2,TRUE),IF('Salary and Rating'!E106=2,VLOOKUP(D105,'Attrition Probabilities'!$A$5:$E$45,3,TRUE),IF('Salary and Rating'!E106=3,VLOOKUP(D105,'Attrition Probabilities'!$A$5:$E$45,4,TRUE),IF('Salary and Rating'!E106=4,VLOOKUP(D105,'Attrition Probabilities'!$A$5:$E$45,5,TRUE),0))))</f>
        <v>0</v>
      </c>
      <c r="G105" s="48">
        <f t="shared" ca="1" si="7"/>
        <v>0</v>
      </c>
      <c r="H105" s="48">
        <f ca="1">IF(E105=0,0,IF(RAND()&lt;'Demand Component Probability'!$B$4,1,0))</f>
        <v>0</v>
      </c>
      <c r="I105" s="48">
        <f ca="1">IF(E105=0,0,IF(RAND()&lt;'Demand Component Probability'!$B$5,1,0))</f>
        <v>0</v>
      </c>
      <c r="J105" s="48">
        <f ca="1">IF(E105=0,0,IF(RAND()&lt;'Demand Component Probability'!$B$6,1,0))</f>
        <v>0</v>
      </c>
      <c r="K105" s="48">
        <f>'Salary and Rating'!K106</f>
        <v>0</v>
      </c>
      <c r="L105" s="48">
        <f>IFERROR(IF(VLOOKUP(K105,Inputs!$A$20:$G$29,3,FALSE)="Stipend Award",VLOOKUP(K105,Inputs!$A$7:$G$16,3,FALSE),0),0)</f>
        <v>0</v>
      </c>
      <c r="M105" s="48">
        <f>IFERROR(IF(VLOOKUP(K105,Inputs!$A$20:$G$29,4,FALSE)="Stipend Award",VLOOKUP(K105,Inputs!$A$7:$G$16,4,FALSE),0),0)</f>
        <v>0</v>
      </c>
      <c r="N105" s="48">
        <f ca="1">IFERROR(IF(H105=1,IF(VLOOKUP(K105,Inputs!$A$20:$G$29,5,FALSE)="Stipend Award",VLOOKUP(K105,Inputs!$A$7:$G$16,5,FALSE),0),0),0)</f>
        <v>0</v>
      </c>
      <c r="O105" s="48">
        <f ca="1">IFERROR(IF(I105=1,IF(VLOOKUP(K105,Inputs!$A$20:$G$29,6,FALSE)="Stipend Award",VLOOKUP(K105,Inputs!$A$7:$G$16,6,FALSE),0),0),0)</f>
        <v>0</v>
      </c>
      <c r="P105" s="48">
        <f ca="1">IFERROR(IF(J105=1,IF(VLOOKUP(K105,Inputs!$A$20:$G$29,7,FALSE)="Stipend Award",VLOOKUP(K105,Inputs!$A$7:$G$16,7,FALSE),0),0),0)</f>
        <v>0</v>
      </c>
      <c r="Q105" s="48">
        <f>IFERROR(IF(VLOOKUP(K105,Inputs!$A$20:$G$29,3,FALSE)="Base Increase",VLOOKUP(K105,Inputs!$A$7:$G$16,3,FALSE),0),0)</f>
        <v>0</v>
      </c>
      <c r="R105" s="48">
        <f>IFERROR(IF(VLOOKUP(K105,Inputs!$A$20:$G$29,4,FALSE)="Base Increase",VLOOKUP(K105,Inputs!$A$7:$G$16,4,FALSE),0),0)</f>
        <v>0</v>
      </c>
      <c r="S105" s="48">
        <f ca="1">IFERROR(IF(H105=1,IF(VLOOKUP(K105,Inputs!$A$20:$G$29,5,FALSE)="Base Increase",VLOOKUP(K105,Inputs!$A$7:$G$16,5,FALSE),0),0),0)</f>
        <v>0</v>
      </c>
      <c r="T105" s="48">
        <f ca="1">IFERROR(IF(I105=1,IF(VLOOKUP(K105,Inputs!$A$20:$G$29,6,FALSE)="Base Increase",VLOOKUP(K105,Inputs!$A$7:$G$16,6,FALSE),0),0),0)</f>
        <v>0</v>
      </c>
      <c r="U105" s="48">
        <f ca="1">IFERROR(IF(J105=1,IF(VLOOKUP(K105,Inputs!$A$20:$G$29,7,FALSE)="Base Increase",VLOOKUP(K105,Inputs!$A$7:$G$16,7,FALSE),0),0),0)</f>
        <v>0</v>
      </c>
      <c r="V105" s="48">
        <f t="shared" ca="1" si="8"/>
        <v>0</v>
      </c>
      <c r="W105" s="48">
        <f t="shared" ca="1" si="9"/>
        <v>0</v>
      </c>
      <c r="X105" s="48">
        <f t="shared" ca="1" si="10"/>
        <v>0</v>
      </c>
      <c r="Y105" s="48">
        <f t="shared" ca="1" si="11"/>
        <v>0</v>
      </c>
      <c r="Z105" s="48">
        <f ca="1">IF(AND(K105&lt;=4,X105&gt;Inputs!$B$32),MAX(C105,Inputs!$B$32),X105)</f>
        <v>0</v>
      </c>
      <c r="AA105" s="48">
        <f ca="1">IF(AND(K105&lt;=4,Y105&gt;Inputs!$B$32),MAX(C105,Inputs!$B$32),Y105)</f>
        <v>0</v>
      </c>
      <c r="AB105" s="48">
        <f ca="1">IF(AND(K105&lt;=7,Z105&gt;Inputs!$B$33),MAX(C105,Inputs!$B$33),Z105)</f>
        <v>0</v>
      </c>
      <c r="AC105" s="48">
        <f ca="1">IF(Y105&gt;Inputs!$B$34,Inputs!$B$34,AA105)</f>
        <v>0</v>
      </c>
      <c r="AD105" s="48">
        <f ca="1">IF(AB105&gt;Inputs!$B$34,Inputs!$B$34,AB105)</f>
        <v>0</v>
      </c>
      <c r="AE105" s="48">
        <f ca="1">IF(AC105&gt;Inputs!$B$34,Inputs!$B$34,AC105)</f>
        <v>0</v>
      </c>
      <c r="AF105" s="49">
        <f ca="1">IF(AND(E105=1,G105=0),Inputs!$B$3,AD105)</f>
        <v>0</v>
      </c>
      <c r="AG105" s="49">
        <f ca="1">IF(AND(E105=1,G105=0),Inputs!$B$3,AE105)</f>
        <v>0</v>
      </c>
    </row>
    <row r="106" spans="1:33" x14ac:dyDescent="0.25">
      <c r="A106" s="6">
        <f>'Salary and Rating'!A107</f>
        <v>0</v>
      </c>
      <c r="B106" s="6">
        <f>'Salary and Rating'!B107</f>
        <v>0</v>
      </c>
      <c r="C106" s="14">
        <f>'Salary and Rating'!C107</f>
        <v>0</v>
      </c>
      <c r="D106" s="44">
        <f>'Salary and Rating'!D107</f>
        <v>0</v>
      </c>
      <c r="E106" s="48">
        <f t="shared" si="6"/>
        <v>0</v>
      </c>
      <c r="F106" s="42">
        <f>IF('Salary and Rating'!E107=1,VLOOKUP(D106,'Attrition Probabilities'!$A$5:$E$45,2,TRUE),IF('Salary and Rating'!E107=2,VLOOKUP(D106,'Attrition Probabilities'!$A$5:$E$45,3,TRUE),IF('Salary and Rating'!E107=3,VLOOKUP(D106,'Attrition Probabilities'!$A$5:$E$45,4,TRUE),IF('Salary and Rating'!E107=4,VLOOKUP(D106,'Attrition Probabilities'!$A$5:$E$45,5,TRUE),0))))</f>
        <v>0</v>
      </c>
      <c r="G106" s="48">
        <f t="shared" ca="1" si="7"/>
        <v>0</v>
      </c>
      <c r="H106" s="48">
        <f ca="1">IF(E106=0,0,IF(RAND()&lt;'Demand Component Probability'!$B$4,1,0))</f>
        <v>0</v>
      </c>
      <c r="I106" s="48">
        <f ca="1">IF(E106=0,0,IF(RAND()&lt;'Demand Component Probability'!$B$5,1,0))</f>
        <v>0</v>
      </c>
      <c r="J106" s="48">
        <f ca="1">IF(E106=0,0,IF(RAND()&lt;'Demand Component Probability'!$B$6,1,0))</f>
        <v>0</v>
      </c>
      <c r="K106" s="48">
        <f>'Salary and Rating'!K107</f>
        <v>0</v>
      </c>
      <c r="L106" s="48">
        <f>IFERROR(IF(VLOOKUP(K106,Inputs!$A$20:$G$29,3,FALSE)="Stipend Award",VLOOKUP(K106,Inputs!$A$7:$G$16,3,FALSE),0),0)</f>
        <v>0</v>
      </c>
      <c r="M106" s="48">
        <f>IFERROR(IF(VLOOKUP(K106,Inputs!$A$20:$G$29,4,FALSE)="Stipend Award",VLOOKUP(K106,Inputs!$A$7:$G$16,4,FALSE),0),0)</f>
        <v>0</v>
      </c>
      <c r="N106" s="48">
        <f ca="1">IFERROR(IF(H106=1,IF(VLOOKUP(K106,Inputs!$A$20:$G$29,5,FALSE)="Stipend Award",VLOOKUP(K106,Inputs!$A$7:$G$16,5,FALSE),0),0),0)</f>
        <v>0</v>
      </c>
      <c r="O106" s="48">
        <f ca="1">IFERROR(IF(I106=1,IF(VLOOKUP(K106,Inputs!$A$20:$G$29,6,FALSE)="Stipend Award",VLOOKUP(K106,Inputs!$A$7:$G$16,6,FALSE),0),0),0)</f>
        <v>0</v>
      </c>
      <c r="P106" s="48">
        <f ca="1">IFERROR(IF(J106=1,IF(VLOOKUP(K106,Inputs!$A$20:$G$29,7,FALSE)="Stipend Award",VLOOKUP(K106,Inputs!$A$7:$G$16,7,FALSE),0),0),0)</f>
        <v>0</v>
      </c>
      <c r="Q106" s="48">
        <f>IFERROR(IF(VLOOKUP(K106,Inputs!$A$20:$G$29,3,FALSE)="Base Increase",VLOOKUP(K106,Inputs!$A$7:$G$16,3,FALSE),0),0)</f>
        <v>0</v>
      </c>
      <c r="R106" s="48">
        <f>IFERROR(IF(VLOOKUP(K106,Inputs!$A$20:$G$29,4,FALSE)="Base Increase",VLOOKUP(K106,Inputs!$A$7:$G$16,4,FALSE),0),0)</f>
        <v>0</v>
      </c>
      <c r="S106" s="48">
        <f ca="1">IFERROR(IF(H106=1,IF(VLOOKUP(K106,Inputs!$A$20:$G$29,5,FALSE)="Base Increase",VLOOKUP(K106,Inputs!$A$7:$G$16,5,FALSE),0),0),0)</f>
        <v>0</v>
      </c>
      <c r="T106" s="48">
        <f ca="1">IFERROR(IF(I106=1,IF(VLOOKUP(K106,Inputs!$A$20:$G$29,6,FALSE)="Base Increase",VLOOKUP(K106,Inputs!$A$7:$G$16,6,FALSE),0),0),0)</f>
        <v>0</v>
      </c>
      <c r="U106" s="48">
        <f ca="1">IFERROR(IF(J106=1,IF(VLOOKUP(K106,Inputs!$A$20:$G$29,7,FALSE)="Base Increase",VLOOKUP(K106,Inputs!$A$7:$G$16,7,FALSE),0),0),0)</f>
        <v>0</v>
      </c>
      <c r="V106" s="48">
        <f t="shared" ca="1" si="8"/>
        <v>0</v>
      </c>
      <c r="W106" s="48">
        <f t="shared" ca="1" si="9"/>
        <v>0</v>
      </c>
      <c r="X106" s="48">
        <f t="shared" ca="1" si="10"/>
        <v>0</v>
      </c>
      <c r="Y106" s="48">
        <f t="shared" ca="1" si="11"/>
        <v>0</v>
      </c>
      <c r="Z106" s="48">
        <f ca="1">IF(AND(K106&lt;=4,X106&gt;Inputs!$B$32),MAX(C106,Inputs!$B$32),X106)</f>
        <v>0</v>
      </c>
      <c r="AA106" s="48">
        <f ca="1">IF(AND(K106&lt;=4,Y106&gt;Inputs!$B$32),MAX(C106,Inputs!$B$32),Y106)</f>
        <v>0</v>
      </c>
      <c r="AB106" s="48">
        <f ca="1">IF(AND(K106&lt;=7,Z106&gt;Inputs!$B$33),MAX(C106,Inputs!$B$33),Z106)</f>
        <v>0</v>
      </c>
      <c r="AC106" s="48">
        <f ca="1">IF(Y106&gt;Inputs!$B$34,Inputs!$B$34,AA106)</f>
        <v>0</v>
      </c>
      <c r="AD106" s="48">
        <f ca="1">IF(AB106&gt;Inputs!$B$34,Inputs!$B$34,AB106)</f>
        <v>0</v>
      </c>
      <c r="AE106" s="48">
        <f ca="1">IF(AC106&gt;Inputs!$B$34,Inputs!$B$34,AC106)</f>
        <v>0</v>
      </c>
      <c r="AF106" s="49">
        <f ca="1">IF(AND(E106=1,G106=0),Inputs!$B$3,AD106)</f>
        <v>0</v>
      </c>
      <c r="AG106" s="49">
        <f ca="1">IF(AND(E106=1,G106=0),Inputs!$B$3,AE106)</f>
        <v>0</v>
      </c>
    </row>
    <row r="107" spans="1:33" x14ac:dyDescent="0.25">
      <c r="A107" s="6">
        <f>'Salary and Rating'!A108</f>
        <v>0</v>
      </c>
      <c r="B107" s="6">
        <f>'Salary and Rating'!B108</f>
        <v>0</v>
      </c>
      <c r="C107" s="14">
        <f>'Salary and Rating'!C108</f>
        <v>0</v>
      </c>
      <c r="D107" s="44">
        <f>'Salary and Rating'!D108</f>
        <v>0</v>
      </c>
      <c r="E107" s="48">
        <f t="shared" si="6"/>
        <v>0</v>
      </c>
      <c r="F107" s="42">
        <f>IF('Salary and Rating'!E108=1,VLOOKUP(D107,'Attrition Probabilities'!$A$5:$E$45,2,TRUE),IF('Salary and Rating'!E108=2,VLOOKUP(D107,'Attrition Probabilities'!$A$5:$E$45,3,TRUE),IF('Salary and Rating'!E108=3,VLOOKUP(D107,'Attrition Probabilities'!$A$5:$E$45,4,TRUE),IF('Salary and Rating'!E108=4,VLOOKUP(D107,'Attrition Probabilities'!$A$5:$E$45,5,TRUE),0))))</f>
        <v>0</v>
      </c>
      <c r="G107" s="48">
        <f t="shared" ca="1" si="7"/>
        <v>0</v>
      </c>
      <c r="H107" s="48">
        <f ca="1">IF(E107=0,0,IF(RAND()&lt;'Demand Component Probability'!$B$4,1,0))</f>
        <v>0</v>
      </c>
      <c r="I107" s="48">
        <f ca="1">IF(E107=0,0,IF(RAND()&lt;'Demand Component Probability'!$B$5,1,0))</f>
        <v>0</v>
      </c>
      <c r="J107" s="48">
        <f ca="1">IF(E107=0,0,IF(RAND()&lt;'Demand Component Probability'!$B$6,1,0))</f>
        <v>0</v>
      </c>
      <c r="K107" s="48">
        <f>'Salary and Rating'!K108</f>
        <v>0</v>
      </c>
      <c r="L107" s="48">
        <f>IFERROR(IF(VLOOKUP(K107,Inputs!$A$20:$G$29,3,FALSE)="Stipend Award",VLOOKUP(K107,Inputs!$A$7:$G$16,3,FALSE),0),0)</f>
        <v>0</v>
      </c>
      <c r="M107" s="48">
        <f>IFERROR(IF(VLOOKUP(K107,Inputs!$A$20:$G$29,4,FALSE)="Stipend Award",VLOOKUP(K107,Inputs!$A$7:$G$16,4,FALSE),0),0)</f>
        <v>0</v>
      </c>
      <c r="N107" s="48">
        <f ca="1">IFERROR(IF(H107=1,IF(VLOOKUP(K107,Inputs!$A$20:$G$29,5,FALSE)="Stipend Award",VLOOKUP(K107,Inputs!$A$7:$G$16,5,FALSE),0),0),0)</f>
        <v>0</v>
      </c>
      <c r="O107" s="48">
        <f ca="1">IFERROR(IF(I107=1,IF(VLOOKUP(K107,Inputs!$A$20:$G$29,6,FALSE)="Stipend Award",VLOOKUP(K107,Inputs!$A$7:$G$16,6,FALSE),0),0),0)</f>
        <v>0</v>
      </c>
      <c r="P107" s="48">
        <f ca="1">IFERROR(IF(J107=1,IF(VLOOKUP(K107,Inputs!$A$20:$G$29,7,FALSE)="Stipend Award",VLOOKUP(K107,Inputs!$A$7:$G$16,7,FALSE),0),0),0)</f>
        <v>0</v>
      </c>
      <c r="Q107" s="48">
        <f>IFERROR(IF(VLOOKUP(K107,Inputs!$A$20:$G$29,3,FALSE)="Base Increase",VLOOKUP(K107,Inputs!$A$7:$G$16,3,FALSE),0),0)</f>
        <v>0</v>
      </c>
      <c r="R107" s="48">
        <f>IFERROR(IF(VLOOKUP(K107,Inputs!$A$20:$G$29,4,FALSE)="Base Increase",VLOOKUP(K107,Inputs!$A$7:$G$16,4,FALSE),0),0)</f>
        <v>0</v>
      </c>
      <c r="S107" s="48">
        <f ca="1">IFERROR(IF(H107=1,IF(VLOOKUP(K107,Inputs!$A$20:$G$29,5,FALSE)="Base Increase",VLOOKUP(K107,Inputs!$A$7:$G$16,5,FALSE),0),0),0)</f>
        <v>0</v>
      </c>
      <c r="T107" s="48">
        <f ca="1">IFERROR(IF(I107=1,IF(VLOOKUP(K107,Inputs!$A$20:$G$29,6,FALSE)="Base Increase",VLOOKUP(K107,Inputs!$A$7:$G$16,6,FALSE),0),0),0)</f>
        <v>0</v>
      </c>
      <c r="U107" s="48">
        <f ca="1">IFERROR(IF(J107=1,IF(VLOOKUP(K107,Inputs!$A$20:$G$29,7,FALSE)="Base Increase",VLOOKUP(K107,Inputs!$A$7:$G$16,7,FALSE),0),0),0)</f>
        <v>0</v>
      </c>
      <c r="V107" s="48">
        <f t="shared" ca="1" si="8"/>
        <v>0</v>
      </c>
      <c r="W107" s="48">
        <f t="shared" ca="1" si="9"/>
        <v>0</v>
      </c>
      <c r="X107" s="48">
        <f t="shared" ca="1" si="10"/>
        <v>0</v>
      </c>
      <c r="Y107" s="48">
        <f t="shared" ca="1" si="11"/>
        <v>0</v>
      </c>
      <c r="Z107" s="48">
        <f ca="1">IF(AND(K107&lt;=4,X107&gt;Inputs!$B$32),MAX(C107,Inputs!$B$32),X107)</f>
        <v>0</v>
      </c>
      <c r="AA107" s="48">
        <f ca="1">IF(AND(K107&lt;=4,Y107&gt;Inputs!$B$32),MAX(C107,Inputs!$B$32),Y107)</f>
        <v>0</v>
      </c>
      <c r="AB107" s="48">
        <f ca="1">IF(AND(K107&lt;=7,Z107&gt;Inputs!$B$33),MAX(C107,Inputs!$B$33),Z107)</f>
        <v>0</v>
      </c>
      <c r="AC107" s="48">
        <f ca="1">IF(Y107&gt;Inputs!$B$34,Inputs!$B$34,AA107)</f>
        <v>0</v>
      </c>
      <c r="AD107" s="48">
        <f ca="1">IF(AB107&gt;Inputs!$B$34,Inputs!$B$34,AB107)</f>
        <v>0</v>
      </c>
      <c r="AE107" s="48">
        <f ca="1">IF(AC107&gt;Inputs!$B$34,Inputs!$B$34,AC107)</f>
        <v>0</v>
      </c>
      <c r="AF107" s="49">
        <f ca="1">IF(AND(E107=1,G107=0),Inputs!$B$3,AD107)</f>
        <v>0</v>
      </c>
      <c r="AG107" s="49">
        <f ca="1">IF(AND(E107=1,G107=0),Inputs!$B$3,AE107)</f>
        <v>0</v>
      </c>
    </row>
    <row r="108" spans="1:33" x14ac:dyDescent="0.25">
      <c r="A108" s="6">
        <f>'Salary and Rating'!A109</f>
        <v>0</v>
      </c>
      <c r="B108" s="6">
        <f>'Salary and Rating'!B109</f>
        <v>0</v>
      </c>
      <c r="C108" s="14">
        <f>'Salary and Rating'!C109</f>
        <v>0</v>
      </c>
      <c r="D108" s="44">
        <f>'Salary and Rating'!D109</f>
        <v>0</v>
      </c>
      <c r="E108" s="48">
        <f t="shared" si="6"/>
        <v>0</v>
      </c>
      <c r="F108" s="42">
        <f>IF('Salary and Rating'!E109=1,VLOOKUP(D108,'Attrition Probabilities'!$A$5:$E$45,2,TRUE),IF('Salary and Rating'!E109=2,VLOOKUP(D108,'Attrition Probabilities'!$A$5:$E$45,3,TRUE),IF('Salary and Rating'!E109=3,VLOOKUP(D108,'Attrition Probabilities'!$A$5:$E$45,4,TRUE),IF('Salary and Rating'!E109=4,VLOOKUP(D108,'Attrition Probabilities'!$A$5:$E$45,5,TRUE),0))))</f>
        <v>0</v>
      </c>
      <c r="G108" s="48">
        <f t="shared" ca="1" si="7"/>
        <v>0</v>
      </c>
      <c r="H108" s="48">
        <f ca="1">IF(E108=0,0,IF(RAND()&lt;'Demand Component Probability'!$B$4,1,0))</f>
        <v>0</v>
      </c>
      <c r="I108" s="48">
        <f ca="1">IF(E108=0,0,IF(RAND()&lt;'Demand Component Probability'!$B$5,1,0))</f>
        <v>0</v>
      </c>
      <c r="J108" s="48">
        <f ca="1">IF(E108=0,0,IF(RAND()&lt;'Demand Component Probability'!$B$6,1,0))</f>
        <v>0</v>
      </c>
      <c r="K108" s="48">
        <f>'Salary and Rating'!K109</f>
        <v>0</v>
      </c>
      <c r="L108" s="48">
        <f>IFERROR(IF(VLOOKUP(K108,Inputs!$A$20:$G$29,3,FALSE)="Stipend Award",VLOOKUP(K108,Inputs!$A$7:$G$16,3,FALSE),0),0)</f>
        <v>0</v>
      </c>
      <c r="M108" s="48">
        <f>IFERROR(IF(VLOOKUP(K108,Inputs!$A$20:$G$29,4,FALSE)="Stipend Award",VLOOKUP(K108,Inputs!$A$7:$G$16,4,FALSE),0),0)</f>
        <v>0</v>
      </c>
      <c r="N108" s="48">
        <f ca="1">IFERROR(IF(H108=1,IF(VLOOKUP(K108,Inputs!$A$20:$G$29,5,FALSE)="Stipend Award",VLOOKUP(K108,Inputs!$A$7:$G$16,5,FALSE),0),0),0)</f>
        <v>0</v>
      </c>
      <c r="O108" s="48">
        <f ca="1">IFERROR(IF(I108=1,IF(VLOOKUP(K108,Inputs!$A$20:$G$29,6,FALSE)="Stipend Award",VLOOKUP(K108,Inputs!$A$7:$G$16,6,FALSE),0),0),0)</f>
        <v>0</v>
      </c>
      <c r="P108" s="48">
        <f ca="1">IFERROR(IF(J108=1,IF(VLOOKUP(K108,Inputs!$A$20:$G$29,7,FALSE)="Stipend Award",VLOOKUP(K108,Inputs!$A$7:$G$16,7,FALSE),0),0),0)</f>
        <v>0</v>
      </c>
      <c r="Q108" s="48">
        <f>IFERROR(IF(VLOOKUP(K108,Inputs!$A$20:$G$29,3,FALSE)="Base Increase",VLOOKUP(K108,Inputs!$A$7:$G$16,3,FALSE),0),0)</f>
        <v>0</v>
      </c>
      <c r="R108" s="48">
        <f>IFERROR(IF(VLOOKUP(K108,Inputs!$A$20:$G$29,4,FALSE)="Base Increase",VLOOKUP(K108,Inputs!$A$7:$G$16,4,FALSE),0),0)</f>
        <v>0</v>
      </c>
      <c r="S108" s="48">
        <f ca="1">IFERROR(IF(H108=1,IF(VLOOKUP(K108,Inputs!$A$20:$G$29,5,FALSE)="Base Increase",VLOOKUP(K108,Inputs!$A$7:$G$16,5,FALSE),0),0),0)</f>
        <v>0</v>
      </c>
      <c r="T108" s="48">
        <f ca="1">IFERROR(IF(I108=1,IF(VLOOKUP(K108,Inputs!$A$20:$G$29,6,FALSE)="Base Increase",VLOOKUP(K108,Inputs!$A$7:$G$16,6,FALSE),0),0),0)</f>
        <v>0</v>
      </c>
      <c r="U108" s="48">
        <f ca="1">IFERROR(IF(J108=1,IF(VLOOKUP(K108,Inputs!$A$20:$G$29,7,FALSE)="Base Increase",VLOOKUP(K108,Inputs!$A$7:$G$16,7,FALSE),0),0),0)</f>
        <v>0</v>
      </c>
      <c r="V108" s="48">
        <f t="shared" ca="1" si="8"/>
        <v>0</v>
      </c>
      <c r="W108" s="48">
        <f t="shared" ca="1" si="9"/>
        <v>0</v>
      </c>
      <c r="X108" s="48">
        <f t="shared" ca="1" si="10"/>
        <v>0</v>
      </c>
      <c r="Y108" s="48">
        <f t="shared" ca="1" si="11"/>
        <v>0</v>
      </c>
      <c r="Z108" s="48">
        <f ca="1">IF(AND(K108&lt;=4,X108&gt;Inputs!$B$32),MAX(C108,Inputs!$B$32),X108)</f>
        <v>0</v>
      </c>
      <c r="AA108" s="48">
        <f ca="1">IF(AND(K108&lt;=4,Y108&gt;Inputs!$B$32),MAX(C108,Inputs!$B$32),Y108)</f>
        <v>0</v>
      </c>
      <c r="AB108" s="48">
        <f ca="1">IF(AND(K108&lt;=7,Z108&gt;Inputs!$B$33),MAX(C108,Inputs!$B$33),Z108)</f>
        <v>0</v>
      </c>
      <c r="AC108" s="48">
        <f ca="1">IF(Y108&gt;Inputs!$B$34,Inputs!$B$34,AA108)</f>
        <v>0</v>
      </c>
      <c r="AD108" s="48">
        <f ca="1">IF(AB108&gt;Inputs!$B$34,Inputs!$B$34,AB108)</f>
        <v>0</v>
      </c>
      <c r="AE108" s="48">
        <f ca="1">IF(AC108&gt;Inputs!$B$34,Inputs!$B$34,AC108)</f>
        <v>0</v>
      </c>
      <c r="AF108" s="49">
        <f ca="1">IF(AND(E108=1,G108=0),Inputs!$B$3,AD108)</f>
        <v>0</v>
      </c>
      <c r="AG108" s="49">
        <f ca="1">IF(AND(E108=1,G108=0),Inputs!$B$3,AE108)</f>
        <v>0</v>
      </c>
    </row>
    <row r="109" spans="1:33" x14ac:dyDescent="0.25">
      <c r="A109" s="6">
        <f>'Salary and Rating'!A110</f>
        <v>0</v>
      </c>
      <c r="B109" s="6">
        <f>'Salary and Rating'!B110</f>
        <v>0</v>
      </c>
      <c r="C109" s="14">
        <f>'Salary and Rating'!C110</f>
        <v>0</v>
      </c>
      <c r="D109" s="44">
        <f>'Salary and Rating'!D110</f>
        <v>0</v>
      </c>
      <c r="E109" s="48">
        <f t="shared" si="6"/>
        <v>0</v>
      </c>
      <c r="F109" s="42">
        <f>IF('Salary and Rating'!E110=1,VLOOKUP(D109,'Attrition Probabilities'!$A$5:$E$45,2,TRUE),IF('Salary and Rating'!E110=2,VLOOKUP(D109,'Attrition Probabilities'!$A$5:$E$45,3,TRUE),IF('Salary and Rating'!E110=3,VLOOKUP(D109,'Attrition Probabilities'!$A$5:$E$45,4,TRUE),IF('Salary and Rating'!E110=4,VLOOKUP(D109,'Attrition Probabilities'!$A$5:$E$45,5,TRUE),0))))</f>
        <v>0</v>
      </c>
      <c r="G109" s="48">
        <f t="shared" ca="1" si="7"/>
        <v>0</v>
      </c>
      <c r="H109" s="48">
        <f ca="1">IF(E109=0,0,IF(RAND()&lt;'Demand Component Probability'!$B$4,1,0))</f>
        <v>0</v>
      </c>
      <c r="I109" s="48">
        <f ca="1">IF(E109=0,0,IF(RAND()&lt;'Demand Component Probability'!$B$5,1,0))</f>
        <v>0</v>
      </c>
      <c r="J109" s="48">
        <f ca="1">IF(E109=0,0,IF(RAND()&lt;'Demand Component Probability'!$B$6,1,0))</f>
        <v>0</v>
      </c>
      <c r="K109" s="48">
        <f>'Salary and Rating'!K110</f>
        <v>0</v>
      </c>
      <c r="L109" s="48">
        <f>IFERROR(IF(VLOOKUP(K109,Inputs!$A$20:$G$29,3,FALSE)="Stipend Award",VLOOKUP(K109,Inputs!$A$7:$G$16,3,FALSE),0),0)</f>
        <v>0</v>
      </c>
      <c r="M109" s="48">
        <f>IFERROR(IF(VLOOKUP(K109,Inputs!$A$20:$G$29,4,FALSE)="Stipend Award",VLOOKUP(K109,Inputs!$A$7:$G$16,4,FALSE),0),0)</f>
        <v>0</v>
      </c>
      <c r="N109" s="48">
        <f ca="1">IFERROR(IF(H109=1,IF(VLOOKUP(K109,Inputs!$A$20:$G$29,5,FALSE)="Stipend Award",VLOOKUP(K109,Inputs!$A$7:$G$16,5,FALSE),0),0),0)</f>
        <v>0</v>
      </c>
      <c r="O109" s="48">
        <f ca="1">IFERROR(IF(I109=1,IF(VLOOKUP(K109,Inputs!$A$20:$G$29,6,FALSE)="Stipend Award",VLOOKUP(K109,Inputs!$A$7:$G$16,6,FALSE),0),0),0)</f>
        <v>0</v>
      </c>
      <c r="P109" s="48">
        <f ca="1">IFERROR(IF(J109=1,IF(VLOOKUP(K109,Inputs!$A$20:$G$29,7,FALSE)="Stipend Award",VLOOKUP(K109,Inputs!$A$7:$G$16,7,FALSE),0),0),0)</f>
        <v>0</v>
      </c>
      <c r="Q109" s="48">
        <f>IFERROR(IF(VLOOKUP(K109,Inputs!$A$20:$G$29,3,FALSE)="Base Increase",VLOOKUP(K109,Inputs!$A$7:$G$16,3,FALSE),0),0)</f>
        <v>0</v>
      </c>
      <c r="R109" s="48">
        <f>IFERROR(IF(VLOOKUP(K109,Inputs!$A$20:$G$29,4,FALSE)="Base Increase",VLOOKUP(K109,Inputs!$A$7:$G$16,4,FALSE),0),0)</f>
        <v>0</v>
      </c>
      <c r="S109" s="48">
        <f ca="1">IFERROR(IF(H109=1,IF(VLOOKUP(K109,Inputs!$A$20:$G$29,5,FALSE)="Base Increase",VLOOKUP(K109,Inputs!$A$7:$G$16,5,FALSE),0),0),0)</f>
        <v>0</v>
      </c>
      <c r="T109" s="48">
        <f ca="1">IFERROR(IF(I109=1,IF(VLOOKUP(K109,Inputs!$A$20:$G$29,6,FALSE)="Base Increase",VLOOKUP(K109,Inputs!$A$7:$G$16,6,FALSE),0),0),0)</f>
        <v>0</v>
      </c>
      <c r="U109" s="48">
        <f ca="1">IFERROR(IF(J109=1,IF(VLOOKUP(K109,Inputs!$A$20:$G$29,7,FALSE)="Base Increase",VLOOKUP(K109,Inputs!$A$7:$G$16,7,FALSE),0),0),0)</f>
        <v>0</v>
      </c>
      <c r="V109" s="48">
        <f t="shared" ca="1" si="8"/>
        <v>0</v>
      </c>
      <c r="W109" s="48">
        <f t="shared" ca="1" si="9"/>
        <v>0</v>
      </c>
      <c r="X109" s="48">
        <f t="shared" ca="1" si="10"/>
        <v>0</v>
      </c>
      <c r="Y109" s="48">
        <f t="shared" ca="1" si="11"/>
        <v>0</v>
      </c>
      <c r="Z109" s="48">
        <f ca="1">IF(AND(K109&lt;=4,X109&gt;Inputs!$B$32),MAX(C109,Inputs!$B$32),X109)</f>
        <v>0</v>
      </c>
      <c r="AA109" s="48">
        <f ca="1">IF(AND(K109&lt;=4,Y109&gt;Inputs!$B$32),MAX(C109,Inputs!$B$32),Y109)</f>
        <v>0</v>
      </c>
      <c r="AB109" s="48">
        <f ca="1">IF(AND(K109&lt;=7,Z109&gt;Inputs!$B$33),MAX(C109,Inputs!$B$33),Z109)</f>
        <v>0</v>
      </c>
      <c r="AC109" s="48">
        <f ca="1">IF(Y109&gt;Inputs!$B$34,Inputs!$B$34,AA109)</f>
        <v>0</v>
      </c>
      <c r="AD109" s="48">
        <f ca="1">IF(AB109&gt;Inputs!$B$34,Inputs!$B$34,AB109)</f>
        <v>0</v>
      </c>
      <c r="AE109" s="48">
        <f ca="1">IF(AC109&gt;Inputs!$B$34,Inputs!$B$34,AC109)</f>
        <v>0</v>
      </c>
      <c r="AF109" s="49">
        <f ca="1">IF(AND(E109=1,G109=0),Inputs!$B$3,AD109)</f>
        <v>0</v>
      </c>
      <c r="AG109" s="49">
        <f ca="1">IF(AND(E109=1,G109=0),Inputs!$B$3,AE109)</f>
        <v>0</v>
      </c>
    </row>
    <row r="110" spans="1:33" x14ac:dyDescent="0.25">
      <c r="A110" s="6">
        <f>'Salary and Rating'!A111</f>
        <v>0</v>
      </c>
      <c r="B110" s="6">
        <f>'Salary and Rating'!B111</f>
        <v>0</v>
      </c>
      <c r="C110" s="14">
        <f>'Salary and Rating'!C111</f>
        <v>0</v>
      </c>
      <c r="D110" s="44">
        <f>'Salary and Rating'!D111</f>
        <v>0</v>
      </c>
      <c r="E110" s="48">
        <f t="shared" si="6"/>
        <v>0</v>
      </c>
      <c r="F110" s="42">
        <f>IF('Salary and Rating'!E111=1,VLOOKUP(D110,'Attrition Probabilities'!$A$5:$E$45,2,TRUE),IF('Salary and Rating'!E111=2,VLOOKUP(D110,'Attrition Probabilities'!$A$5:$E$45,3,TRUE),IF('Salary and Rating'!E111=3,VLOOKUP(D110,'Attrition Probabilities'!$A$5:$E$45,4,TRUE),IF('Salary and Rating'!E111=4,VLOOKUP(D110,'Attrition Probabilities'!$A$5:$E$45,5,TRUE),0))))</f>
        <v>0</v>
      </c>
      <c r="G110" s="48">
        <f t="shared" ca="1" si="7"/>
        <v>0</v>
      </c>
      <c r="H110" s="48">
        <f ca="1">IF(E110=0,0,IF(RAND()&lt;'Demand Component Probability'!$B$4,1,0))</f>
        <v>0</v>
      </c>
      <c r="I110" s="48">
        <f ca="1">IF(E110=0,0,IF(RAND()&lt;'Demand Component Probability'!$B$5,1,0))</f>
        <v>0</v>
      </c>
      <c r="J110" s="48">
        <f ca="1">IF(E110=0,0,IF(RAND()&lt;'Demand Component Probability'!$B$6,1,0))</f>
        <v>0</v>
      </c>
      <c r="K110" s="48">
        <f>'Salary and Rating'!K111</f>
        <v>0</v>
      </c>
      <c r="L110" s="48">
        <f>IFERROR(IF(VLOOKUP(K110,Inputs!$A$20:$G$29,3,FALSE)="Stipend Award",VLOOKUP(K110,Inputs!$A$7:$G$16,3,FALSE),0),0)</f>
        <v>0</v>
      </c>
      <c r="M110" s="48">
        <f>IFERROR(IF(VLOOKUP(K110,Inputs!$A$20:$G$29,4,FALSE)="Stipend Award",VLOOKUP(K110,Inputs!$A$7:$G$16,4,FALSE),0),0)</f>
        <v>0</v>
      </c>
      <c r="N110" s="48">
        <f ca="1">IFERROR(IF(H110=1,IF(VLOOKUP(K110,Inputs!$A$20:$G$29,5,FALSE)="Stipend Award",VLOOKUP(K110,Inputs!$A$7:$G$16,5,FALSE),0),0),0)</f>
        <v>0</v>
      </c>
      <c r="O110" s="48">
        <f ca="1">IFERROR(IF(I110=1,IF(VLOOKUP(K110,Inputs!$A$20:$G$29,6,FALSE)="Stipend Award",VLOOKUP(K110,Inputs!$A$7:$G$16,6,FALSE),0),0),0)</f>
        <v>0</v>
      </c>
      <c r="P110" s="48">
        <f ca="1">IFERROR(IF(J110=1,IF(VLOOKUP(K110,Inputs!$A$20:$G$29,7,FALSE)="Stipend Award",VLOOKUP(K110,Inputs!$A$7:$G$16,7,FALSE),0),0),0)</f>
        <v>0</v>
      </c>
      <c r="Q110" s="48">
        <f>IFERROR(IF(VLOOKUP(K110,Inputs!$A$20:$G$29,3,FALSE)="Base Increase",VLOOKUP(K110,Inputs!$A$7:$G$16,3,FALSE),0),0)</f>
        <v>0</v>
      </c>
      <c r="R110" s="48">
        <f>IFERROR(IF(VLOOKUP(K110,Inputs!$A$20:$G$29,4,FALSE)="Base Increase",VLOOKUP(K110,Inputs!$A$7:$G$16,4,FALSE),0),0)</f>
        <v>0</v>
      </c>
      <c r="S110" s="48">
        <f ca="1">IFERROR(IF(H110=1,IF(VLOOKUP(K110,Inputs!$A$20:$G$29,5,FALSE)="Base Increase",VLOOKUP(K110,Inputs!$A$7:$G$16,5,FALSE),0),0),0)</f>
        <v>0</v>
      </c>
      <c r="T110" s="48">
        <f ca="1">IFERROR(IF(I110=1,IF(VLOOKUP(K110,Inputs!$A$20:$G$29,6,FALSE)="Base Increase",VLOOKUP(K110,Inputs!$A$7:$G$16,6,FALSE),0),0),0)</f>
        <v>0</v>
      </c>
      <c r="U110" s="48">
        <f ca="1">IFERROR(IF(J110=1,IF(VLOOKUP(K110,Inputs!$A$20:$G$29,7,FALSE)="Base Increase",VLOOKUP(K110,Inputs!$A$7:$G$16,7,FALSE),0),0),0)</f>
        <v>0</v>
      </c>
      <c r="V110" s="48">
        <f t="shared" ca="1" si="8"/>
        <v>0</v>
      </c>
      <c r="W110" s="48">
        <f t="shared" ca="1" si="9"/>
        <v>0</v>
      </c>
      <c r="X110" s="48">
        <f t="shared" ca="1" si="10"/>
        <v>0</v>
      </c>
      <c r="Y110" s="48">
        <f t="shared" ca="1" si="11"/>
        <v>0</v>
      </c>
      <c r="Z110" s="48">
        <f ca="1">IF(AND(K110&lt;=4,X110&gt;Inputs!$B$32),MAX(C110,Inputs!$B$32),X110)</f>
        <v>0</v>
      </c>
      <c r="AA110" s="48">
        <f ca="1">IF(AND(K110&lt;=4,Y110&gt;Inputs!$B$32),MAX(C110,Inputs!$B$32),Y110)</f>
        <v>0</v>
      </c>
      <c r="AB110" s="48">
        <f ca="1">IF(AND(K110&lt;=7,Z110&gt;Inputs!$B$33),MAX(C110,Inputs!$B$33),Z110)</f>
        <v>0</v>
      </c>
      <c r="AC110" s="48">
        <f ca="1">IF(Y110&gt;Inputs!$B$34,Inputs!$B$34,AA110)</f>
        <v>0</v>
      </c>
      <c r="AD110" s="48">
        <f ca="1">IF(AB110&gt;Inputs!$B$34,Inputs!$B$34,AB110)</f>
        <v>0</v>
      </c>
      <c r="AE110" s="48">
        <f ca="1">IF(AC110&gt;Inputs!$B$34,Inputs!$B$34,AC110)</f>
        <v>0</v>
      </c>
      <c r="AF110" s="49">
        <f ca="1">IF(AND(E110=1,G110=0),Inputs!$B$3,AD110)</f>
        <v>0</v>
      </c>
      <c r="AG110" s="49">
        <f ca="1">IF(AND(E110=1,G110=0),Inputs!$B$3,AE110)</f>
        <v>0</v>
      </c>
    </row>
    <row r="111" spans="1:33" x14ac:dyDescent="0.25">
      <c r="A111" s="6">
        <f>'Salary and Rating'!A112</f>
        <v>0</v>
      </c>
      <c r="B111" s="6">
        <f>'Salary and Rating'!B112</f>
        <v>0</v>
      </c>
      <c r="C111" s="14">
        <f>'Salary and Rating'!C112</f>
        <v>0</v>
      </c>
      <c r="D111" s="44">
        <f>'Salary and Rating'!D112</f>
        <v>0</v>
      </c>
      <c r="E111" s="48">
        <f t="shared" si="6"/>
        <v>0</v>
      </c>
      <c r="F111" s="42">
        <f>IF('Salary and Rating'!E112=1,VLOOKUP(D111,'Attrition Probabilities'!$A$5:$E$45,2,TRUE),IF('Salary and Rating'!E112=2,VLOOKUP(D111,'Attrition Probabilities'!$A$5:$E$45,3,TRUE),IF('Salary and Rating'!E112=3,VLOOKUP(D111,'Attrition Probabilities'!$A$5:$E$45,4,TRUE),IF('Salary and Rating'!E112=4,VLOOKUP(D111,'Attrition Probabilities'!$A$5:$E$45,5,TRUE),0))))</f>
        <v>0</v>
      </c>
      <c r="G111" s="48">
        <f t="shared" ca="1" si="7"/>
        <v>0</v>
      </c>
      <c r="H111" s="48">
        <f ca="1">IF(E111=0,0,IF(RAND()&lt;'Demand Component Probability'!$B$4,1,0))</f>
        <v>0</v>
      </c>
      <c r="I111" s="48">
        <f ca="1">IF(E111=0,0,IF(RAND()&lt;'Demand Component Probability'!$B$5,1,0))</f>
        <v>0</v>
      </c>
      <c r="J111" s="48">
        <f ca="1">IF(E111=0,0,IF(RAND()&lt;'Demand Component Probability'!$B$6,1,0))</f>
        <v>0</v>
      </c>
      <c r="K111" s="48">
        <f>'Salary and Rating'!K112</f>
        <v>0</v>
      </c>
      <c r="L111" s="48">
        <f>IFERROR(IF(VLOOKUP(K111,Inputs!$A$20:$G$29,3,FALSE)="Stipend Award",VLOOKUP(K111,Inputs!$A$7:$G$16,3,FALSE),0),0)</f>
        <v>0</v>
      </c>
      <c r="M111" s="48">
        <f>IFERROR(IF(VLOOKUP(K111,Inputs!$A$20:$G$29,4,FALSE)="Stipend Award",VLOOKUP(K111,Inputs!$A$7:$G$16,4,FALSE),0),0)</f>
        <v>0</v>
      </c>
      <c r="N111" s="48">
        <f ca="1">IFERROR(IF(H111=1,IF(VLOOKUP(K111,Inputs!$A$20:$G$29,5,FALSE)="Stipend Award",VLOOKUP(K111,Inputs!$A$7:$G$16,5,FALSE),0),0),0)</f>
        <v>0</v>
      </c>
      <c r="O111" s="48">
        <f ca="1">IFERROR(IF(I111=1,IF(VLOOKUP(K111,Inputs!$A$20:$G$29,6,FALSE)="Stipend Award",VLOOKUP(K111,Inputs!$A$7:$G$16,6,FALSE),0),0),0)</f>
        <v>0</v>
      </c>
      <c r="P111" s="48">
        <f ca="1">IFERROR(IF(J111=1,IF(VLOOKUP(K111,Inputs!$A$20:$G$29,7,FALSE)="Stipend Award",VLOOKUP(K111,Inputs!$A$7:$G$16,7,FALSE),0),0),0)</f>
        <v>0</v>
      </c>
      <c r="Q111" s="48">
        <f>IFERROR(IF(VLOOKUP(K111,Inputs!$A$20:$G$29,3,FALSE)="Base Increase",VLOOKUP(K111,Inputs!$A$7:$G$16,3,FALSE),0),0)</f>
        <v>0</v>
      </c>
      <c r="R111" s="48">
        <f>IFERROR(IF(VLOOKUP(K111,Inputs!$A$20:$G$29,4,FALSE)="Base Increase",VLOOKUP(K111,Inputs!$A$7:$G$16,4,FALSE),0),0)</f>
        <v>0</v>
      </c>
      <c r="S111" s="48">
        <f ca="1">IFERROR(IF(H111=1,IF(VLOOKUP(K111,Inputs!$A$20:$G$29,5,FALSE)="Base Increase",VLOOKUP(K111,Inputs!$A$7:$G$16,5,FALSE),0),0),0)</f>
        <v>0</v>
      </c>
      <c r="T111" s="48">
        <f ca="1">IFERROR(IF(I111=1,IF(VLOOKUP(K111,Inputs!$A$20:$G$29,6,FALSE)="Base Increase",VLOOKUP(K111,Inputs!$A$7:$G$16,6,FALSE),0),0),0)</f>
        <v>0</v>
      </c>
      <c r="U111" s="48">
        <f ca="1">IFERROR(IF(J111=1,IF(VLOOKUP(K111,Inputs!$A$20:$G$29,7,FALSE)="Base Increase",VLOOKUP(K111,Inputs!$A$7:$G$16,7,FALSE),0),0),0)</f>
        <v>0</v>
      </c>
      <c r="V111" s="48">
        <f t="shared" ca="1" si="8"/>
        <v>0</v>
      </c>
      <c r="W111" s="48">
        <f t="shared" ca="1" si="9"/>
        <v>0</v>
      </c>
      <c r="X111" s="48">
        <f t="shared" ca="1" si="10"/>
        <v>0</v>
      </c>
      <c r="Y111" s="48">
        <f t="shared" ca="1" si="11"/>
        <v>0</v>
      </c>
      <c r="Z111" s="48">
        <f ca="1">IF(AND(K111&lt;=4,X111&gt;Inputs!$B$32),MAX(C111,Inputs!$B$32),X111)</f>
        <v>0</v>
      </c>
      <c r="AA111" s="48">
        <f ca="1">IF(AND(K111&lt;=4,Y111&gt;Inputs!$B$32),MAX(C111,Inputs!$B$32),Y111)</f>
        <v>0</v>
      </c>
      <c r="AB111" s="48">
        <f ca="1">IF(AND(K111&lt;=7,Z111&gt;Inputs!$B$33),MAX(C111,Inputs!$B$33),Z111)</f>
        <v>0</v>
      </c>
      <c r="AC111" s="48">
        <f ca="1">IF(Y111&gt;Inputs!$B$34,Inputs!$B$34,AA111)</f>
        <v>0</v>
      </c>
      <c r="AD111" s="48">
        <f ca="1">IF(AB111&gt;Inputs!$B$34,Inputs!$B$34,AB111)</f>
        <v>0</v>
      </c>
      <c r="AE111" s="48">
        <f ca="1">IF(AC111&gt;Inputs!$B$34,Inputs!$B$34,AC111)</f>
        <v>0</v>
      </c>
      <c r="AF111" s="49">
        <f ca="1">IF(AND(E111=1,G111=0),Inputs!$B$3,AD111)</f>
        <v>0</v>
      </c>
      <c r="AG111" s="49">
        <f ca="1">IF(AND(E111=1,G111=0),Inputs!$B$3,AE111)</f>
        <v>0</v>
      </c>
    </row>
    <row r="112" spans="1:33" x14ac:dyDescent="0.25">
      <c r="A112" s="6">
        <f>'Salary and Rating'!A113</f>
        <v>0</v>
      </c>
      <c r="B112" s="6">
        <f>'Salary and Rating'!B113</f>
        <v>0</v>
      </c>
      <c r="C112" s="14">
        <f>'Salary and Rating'!C113</f>
        <v>0</v>
      </c>
      <c r="D112" s="44">
        <f>'Salary and Rating'!D113</f>
        <v>0</v>
      </c>
      <c r="E112" s="48">
        <f t="shared" si="6"/>
        <v>0</v>
      </c>
      <c r="F112" s="42">
        <f>IF('Salary and Rating'!E113=1,VLOOKUP(D112,'Attrition Probabilities'!$A$5:$E$45,2,TRUE),IF('Salary and Rating'!E113=2,VLOOKUP(D112,'Attrition Probabilities'!$A$5:$E$45,3,TRUE),IF('Salary and Rating'!E113=3,VLOOKUP(D112,'Attrition Probabilities'!$A$5:$E$45,4,TRUE),IF('Salary and Rating'!E113=4,VLOOKUP(D112,'Attrition Probabilities'!$A$5:$E$45,5,TRUE),0))))</f>
        <v>0</v>
      </c>
      <c r="G112" s="48">
        <f t="shared" ca="1" si="7"/>
        <v>0</v>
      </c>
      <c r="H112" s="48">
        <f ca="1">IF(E112=0,0,IF(RAND()&lt;'Demand Component Probability'!$B$4,1,0))</f>
        <v>0</v>
      </c>
      <c r="I112" s="48">
        <f ca="1">IF(E112=0,0,IF(RAND()&lt;'Demand Component Probability'!$B$5,1,0))</f>
        <v>0</v>
      </c>
      <c r="J112" s="48">
        <f ca="1">IF(E112=0,0,IF(RAND()&lt;'Demand Component Probability'!$B$6,1,0))</f>
        <v>0</v>
      </c>
      <c r="K112" s="48">
        <f>'Salary and Rating'!K113</f>
        <v>0</v>
      </c>
      <c r="L112" s="48">
        <f>IFERROR(IF(VLOOKUP(K112,Inputs!$A$20:$G$29,3,FALSE)="Stipend Award",VLOOKUP(K112,Inputs!$A$7:$G$16,3,FALSE),0),0)</f>
        <v>0</v>
      </c>
      <c r="M112" s="48">
        <f>IFERROR(IF(VLOOKUP(K112,Inputs!$A$20:$G$29,4,FALSE)="Stipend Award",VLOOKUP(K112,Inputs!$A$7:$G$16,4,FALSE),0),0)</f>
        <v>0</v>
      </c>
      <c r="N112" s="48">
        <f ca="1">IFERROR(IF(H112=1,IF(VLOOKUP(K112,Inputs!$A$20:$G$29,5,FALSE)="Stipend Award",VLOOKUP(K112,Inputs!$A$7:$G$16,5,FALSE),0),0),0)</f>
        <v>0</v>
      </c>
      <c r="O112" s="48">
        <f ca="1">IFERROR(IF(I112=1,IF(VLOOKUP(K112,Inputs!$A$20:$G$29,6,FALSE)="Stipend Award",VLOOKUP(K112,Inputs!$A$7:$G$16,6,FALSE),0),0),0)</f>
        <v>0</v>
      </c>
      <c r="P112" s="48">
        <f ca="1">IFERROR(IF(J112=1,IF(VLOOKUP(K112,Inputs!$A$20:$G$29,7,FALSE)="Stipend Award",VLOOKUP(K112,Inputs!$A$7:$G$16,7,FALSE),0),0),0)</f>
        <v>0</v>
      </c>
      <c r="Q112" s="48">
        <f>IFERROR(IF(VLOOKUP(K112,Inputs!$A$20:$G$29,3,FALSE)="Base Increase",VLOOKUP(K112,Inputs!$A$7:$G$16,3,FALSE),0),0)</f>
        <v>0</v>
      </c>
      <c r="R112" s="48">
        <f>IFERROR(IF(VLOOKUP(K112,Inputs!$A$20:$G$29,4,FALSE)="Base Increase",VLOOKUP(K112,Inputs!$A$7:$G$16,4,FALSE),0),0)</f>
        <v>0</v>
      </c>
      <c r="S112" s="48">
        <f ca="1">IFERROR(IF(H112=1,IF(VLOOKUP(K112,Inputs!$A$20:$G$29,5,FALSE)="Base Increase",VLOOKUP(K112,Inputs!$A$7:$G$16,5,FALSE),0),0),0)</f>
        <v>0</v>
      </c>
      <c r="T112" s="48">
        <f ca="1">IFERROR(IF(I112=1,IF(VLOOKUP(K112,Inputs!$A$20:$G$29,6,FALSE)="Base Increase",VLOOKUP(K112,Inputs!$A$7:$G$16,6,FALSE),0),0),0)</f>
        <v>0</v>
      </c>
      <c r="U112" s="48">
        <f ca="1">IFERROR(IF(J112=1,IF(VLOOKUP(K112,Inputs!$A$20:$G$29,7,FALSE)="Base Increase",VLOOKUP(K112,Inputs!$A$7:$G$16,7,FALSE),0),0),0)</f>
        <v>0</v>
      </c>
      <c r="V112" s="48">
        <f t="shared" ca="1" si="8"/>
        <v>0</v>
      </c>
      <c r="W112" s="48">
        <f t="shared" ca="1" si="9"/>
        <v>0</v>
      </c>
      <c r="X112" s="48">
        <f t="shared" ca="1" si="10"/>
        <v>0</v>
      </c>
      <c r="Y112" s="48">
        <f t="shared" ca="1" si="11"/>
        <v>0</v>
      </c>
      <c r="Z112" s="48">
        <f ca="1">IF(AND(K112&lt;=4,X112&gt;Inputs!$B$32),MAX(C112,Inputs!$B$32),X112)</f>
        <v>0</v>
      </c>
      <c r="AA112" s="48">
        <f ca="1">IF(AND(K112&lt;=4,Y112&gt;Inputs!$B$32),MAX(C112,Inputs!$B$32),Y112)</f>
        <v>0</v>
      </c>
      <c r="AB112" s="48">
        <f ca="1">IF(AND(K112&lt;=7,Z112&gt;Inputs!$B$33),MAX(C112,Inputs!$B$33),Z112)</f>
        <v>0</v>
      </c>
      <c r="AC112" s="48">
        <f ca="1">IF(Y112&gt;Inputs!$B$34,Inputs!$B$34,AA112)</f>
        <v>0</v>
      </c>
      <c r="AD112" s="48">
        <f ca="1">IF(AB112&gt;Inputs!$B$34,Inputs!$B$34,AB112)</f>
        <v>0</v>
      </c>
      <c r="AE112" s="48">
        <f ca="1">IF(AC112&gt;Inputs!$B$34,Inputs!$B$34,AC112)</f>
        <v>0</v>
      </c>
      <c r="AF112" s="49">
        <f ca="1">IF(AND(E112=1,G112=0),Inputs!$B$3,AD112)</f>
        <v>0</v>
      </c>
      <c r="AG112" s="49">
        <f ca="1">IF(AND(E112=1,G112=0),Inputs!$B$3,AE112)</f>
        <v>0</v>
      </c>
    </row>
    <row r="113" spans="1:33" x14ac:dyDescent="0.25">
      <c r="A113" s="6">
        <f>'Salary and Rating'!A114</f>
        <v>0</v>
      </c>
      <c r="B113" s="6">
        <f>'Salary and Rating'!B114</f>
        <v>0</v>
      </c>
      <c r="C113" s="14">
        <f>'Salary and Rating'!C114</f>
        <v>0</v>
      </c>
      <c r="D113" s="44">
        <f>'Salary and Rating'!D114</f>
        <v>0</v>
      </c>
      <c r="E113" s="48">
        <f t="shared" si="6"/>
        <v>0</v>
      </c>
      <c r="F113" s="42">
        <f>IF('Salary and Rating'!E114=1,VLOOKUP(D113,'Attrition Probabilities'!$A$5:$E$45,2,TRUE),IF('Salary and Rating'!E114=2,VLOOKUP(D113,'Attrition Probabilities'!$A$5:$E$45,3,TRUE),IF('Salary and Rating'!E114=3,VLOOKUP(D113,'Attrition Probabilities'!$A$5:$E$45,4,TRUE),IF('Salary and Rating'!E114=4,VLOOKUP(D113,'Attrition Probabilities'!$A$5:$E$45,5,TRUE),0))))</f>
        <v>0</v>
      </c>
      <c r="G113" s="48">
        <f t="shared" ca="1" si="7"/>
        <v>0</v>
      </c>
      <c r="H113" s="48">
        <f ca="1">IF(E113=0,0,IF(RAND()&lt;'Demand Component Probability'!$B$4,1,0))</f>
        <v>0</v>
      </c>
      <c r="I113" s="48">
        <f ca="1">IF(E113=0,0,IF(RAND()&lt;'Demand Component Probability'!$B$5,1,0))</f>
        <v>0</v>
      </c>
      <c r="J113" s="48">
        <f ca="1">IF(E113=0,0,IF(RAND()&lt;'Demand Component Probability'!$B$6,1,0))</f>
        <v>0</v>
      </c>
      <c r="K113" s="48">
        <f>'Salary and Rating'!K114</f>
        <v>0</v>
      </c>
      <c r="L113" s="48">
        <f>IFERROR(IF(VLOOKUP(K113,Inputs!$A$20:$G$29,3,FALSE)="Stipend Award",VLOOKUP(K113,Inputs!$A$7:$G$16,3,FALSE),0),0)</f>
        <v>0</v>
      </c>
      <c r="M113" s="48">
        <f>IFERROR(IF(VLOOKUP(K113,Inputs!$A$20:$G$29,4,FALSE)="Stipend Award",VLOOKUP(K113,Inputs!$A$7:$G$16,4,FALSE),0),0)</f>
        <v>0</v>
      </c>
      <c r="N113" s="48">
        <f ca="1">IFERROR(IF(H113=1,IF(VLOOKUP(K113,Inputs!$A$20:$G$29,5,FALSE)="Stipend Award",VLOOKUP(K113,Inputs!$A$7:$G$16,5,FALSE),0),0),0)</f>
        <v>0</v>
      </c>
      <c r="O113" s="48">
        <f ca="1">IFERROR(IF(I113=1,IF(VLOOKUP(K113,Inputs!$A$20:$G$29,6,FALSE)="Stipend Award",VLOOKUP(K113,Inputs!$A$7:$G$16,6,FALSE),0),0),0)</f>
        <v>0</v>
      </c>
      <c r="P113" s="48">
        <f ca="1">IFERROR(IF(J113=1,IF(VLOOKUP(K113,Inputs!$A$20:$G$29,7,FALSE)="Stipend Award",VLOOKUP(K113,Inputs!$A$7:$G$16,7,FALSE),0),0),0)</f>
        <v>0</v>
      </c>
      <c r="Q113" s="48">
        <f>IFERROR(IF(VLOOKUP(K113,Inputs!$A$20:$G$29,3,FALSE)="Base Increase",VLOOKUP(K113,Inputs!$A$7:$G$16,3,FALSE),0),0)</f>
        <v>0</v>
      </c>
      <c r="R113" s="48">
        <f>IFERROR(IF(VLOOKUP(K113,Inputs!$A$20:$G$29,4,FALSE)="Base Increase",VLOOKUP(K113,Inputs!$A$7:$G$16,4,FALSE),0),0)</f>
        <v>0</v>
      </c>
      <c r="S113" s="48">
        <f ca="1">IFERROR(IF(H113=1,IF(VLOOKUP(K113,Inputs!$A$20:$G$29,5,FALSE)="Base Increase",VLOOKUP(K113,Inputs!$A$7:$G$16,5,FALSE),0),0),0)</f>
        <v>0</v>
      </c>
      <c r="T113" s="48">
        <f ca="1">IFERROR(IF(I113=1,IF(VLOOKUP(K113,Inputs!$A$20:$G$29,6,FALSE)="Base Increase",VLOOKUP(K113,Inputs!$A$7:$G$16,6,FALSE),0),0),0)</f>
        <v>0</v>
      </c>
      <c r="U113" s="48">
        <f ca="1">IFERROR(IF(J113=1,IF(VLOOKUP(K113,Inputs!$A$20:$G$29,7,FALSE)="Base Increase",VLOOKUP(K113,Inputs!$A$7:$G$16,7,FALSE),0),0),0)</f>
        <v>0</v>
      </c>
      <c r="V113" s="48">
        <f t="shared" ca="1" si="8"/>
        <v>0</v>
      </c>
      <c r="W113" s="48">
        <f t="shared" ca="1" si="9"/>
        <v>0</v>
      </c>
      <c r="X113" s="48">
        <f t="shared" ca="1" si="10"/>
        <v>0</v>
      </c>
      <c r="Y113" s="48">
        <f t="shared" ca="1" si="11"/>
        <v>0</v>
      </c>
      <c r="Z113" s="48">
        <f ca="1">IF(AND(K113&lt;=4,X113&gt;Inputs!$B$32),MAX(C113,Inputs!$B$32),X113)</f>
        <v>0</v>
      </c>
      <c r="AA113" s="48">
        <f ca="1">IF(AND(K113&lt;=4,Y113&gt;Inputs!$B$32),MAX(C113,Inputs!$B$32),Y113)</f>
        <v>0</v>
      </c>
      <c r="AB113" s="48">
        <f ca="1">IF(AND(K113&lt;=7,Z113&gt;Inputs!$B$33),MAX(C113,Inputs!$B$33),Z113)</f>
        <v>0</v>
      </c>
      <c r="AC113" s="48">
        <f ca="1">IF(Y113&gt;Inputs!$B$34,Inputs!$B$34,AA113)</f>
        <v>0</v>
      </c>
      <c r="AD113" s="48">
        <f ca="1">IF(AB113&gt;Inputs!$B$34,Inputs!$B$34,AB113)</f>
        <v>0</v>
      </c>
      <c r="AE113" s="48">
        <f ca="1">IF(AC113&gt;Inputs!$B$34,Inputs!$B$34,AC113)</f>
        <v>0</v>
      </c>
      <c r="AF113" s="49">
        <f ca="1">IF(AND(E113=1,G113=0),Inputs!$B$3,AD113)</f>
        <v>0</v>
      </c>
      <c r="AG113" s="49">
        <f ca="1">IF(AND(E113=1,G113=0),Inputs!$B$3,AE113)</f>
        <v>0</v>
      </c>
    </row>
    <row r="114" spans="1:33" x14ac:dyDescent="0.25">
      <c r="A114" s="6">
        <f>'Salary and Rating'!A115</f>
        <v>0</v>
      </c>
      <c r="B114" s="6">
        <f>'Salary and Rating'!B115</f>
        <v>0</v>
      </c>
      <c r="C114" s="14">
        <f>'Salary and Rating'!C115</f>
        <v>0</v>
      </c>
      <c r="D114" s="44">
        <f>'Salary and Rating'!D115</f>
        <v>0</v>
      </c>
      <c r="E114" s="48">
        <f t="shared" si="6"/>
        <v>0</v>
      </c>
      <c r="F114" s="42">
        <f>IF('Salary and Rating'!E115=1,VLOOKUP(D114,'Attrition Probabilities'!$A$5:$E$45,2,TRUE),IF('Salary and Rating'!E115=2,VLOOKUP(D114,'Attrition Probabilities'!$A$5:$E$45,3,TRUE),IF('Salary and Rating'!E115=3,VLOOKUP(D114,'Attrition Probabilities'!$A$5:$E$45,4,TRUE),IF('Salary and Rating'!E115=4,VLOOKUP(D114,'Attrition Probabilities'!$A$5:$E$45,5,TRUE),0))))</f>
        <v>0</v>
      </c>
      <c r="G114" s="48">
        <f t="shared" ca="1" si="7"/>
        <v>0</v>
      </c>
      <c r="H114" s="48">
        <f ca="1">IF(E114=0,0,IF(RAND()&lt;'Demand Component Probability'!$B$4,1,0))</f>
        <v>0</v>
      </c>
      <c r="I114" s="48">
        <f ca="1">IF(E114=0,0,IF(RAND()&lt;'Demand Component Probability'!$B$5,1,0))</f>
        <v>0</v>
      </c>
      <c r="J114" s="48">
        <f ca="1">IF(E114=0,0,IF(RAND()&lt;'Demand Component Probability'!$B$6,1,0))</f>
        <v>0</v>
      </c>
      <c r="K114" s="48">
        <f>'Salary and Rating'!K115</f>
        <v>0</v>
      </c>
      <c r="L114" s="48">
        <f>IFERROR(IF(VLOOKUP(K114,Inputs!$A$20:$G$29,3,FALSE)="Stipend Award",VLOOKUP(K114,Inputs!$A$7:$G$16,3,FALSE),0),0)</f>
        <v>0</v>
      </c>
      <c r="M114" s="48">
        <f>IFERROR(IF(VLOOKUP(K114,Inputs!$A$20:$G$29,4,FALSE)="Stipend Award",VLOOKUP(K114,Inputs!$A$7:$G$16,4,FALSE),0),0)</f>
        <v>0</v>
      </c>
      <c r="N114" s="48">
        <f ca="1">IFERROR(IF(H114=1,IF(VLOOKUP(K114,Inputs!$A$20:$G$29,5,FALSE)="Stipend Award",VLOOKUP(K114,Inputs!$A$7:$G$16,5,FALSE),0),0),0)</f>
        <v>0</v>
      </c>
      <c r="O114" s="48">
        <f ca="1">IFERROR(IF(I114=1,IF(VLOOKUP(K114,Inputs!$A$20:$G$29,6,FALSE)="Stipend Award",VLOOKUP(K114,Inputs!$A$7:$G$16,6,FALSE),0),0),0)</f>
        <v>0</v>
      </c>
      <c r="P114" s="48">
        <f ca="1">IFERROR(IF(J114=1,IF(VLOOKUP(K114,Inputs!$A$20:$G$29,7,FALSE)="Stipend Award",VLOOKUP(K114,Inputs!$A$7:$G$16,7,FALSE),0),0),0)</f>
        <v>0</v>
      </c>
      <c r="Q114" s="48">
        <f>IFERROR(IF(VLOOKUP(K114,Inputs!$A$20:$G$29,3,FALSE)="Base Increase",VLOOKUP(K114,Inputs!$A$7:$G$16,3,FALSE),0),0)</f>
        <v>0</v>
      </c>
      <c r="R114" s="48">
        <f>IFERROR(IF(VLOOKUP(K114,Inputs!$A$20:$G$29,4,FALSE)="Base Increase",VLOOKUP(K114,Inputs!$A$7:$G$16,4,FALSE),0),0)</f>
        <v>0</v>
      </c>
      <c r="S114" s="48">
        <f ca="1">IFERROR(IF(H114=1,IF(VLOOKUP(K114,Inputs!$A$20:$G$29,5,FALSE)="Base Increase",VLOOKUP(K114,Inputs!$A$7:$G$16,5,FALSE),0),0),0)</f>
        <v>0</v>
      </c>
      <c r="T114" s="48">
        <f ca="1">IFERROR(IF(I114=1,IF(VLOOKUP(K114,Inputs!$A$20:$G$29,6,FALSE)="Base Increase",VLOOKUP(K114,Inputs!$A$7:$G$16,6,FALSE),0),0),0)</f>
        <v>0</v>
      </c>
      <c r="U114" s="48">
        <f ca="1">IFERROR(IF(J114=1,IF(VLOOKUP(K114,Inputs!$A$20:$G$29,7,FALSE)="Base Increase",VLOOKUP(K114,Inputs!$A$7:$G$16,7,FALSE),0),0),0)</f>
        <v>0</v>
      </c>
      <c r="V114" s="48">
        <f t="shared" ca="1" si="8"/>
        <v>0</v>
      </c>
      <c r="W114" s="48">
        <f t="shared" ca="1" si="9"/>
        <v>0</v>
      </c>
      <c r="X114" s="48">
        <f t="shared" ca="1" si="10"/>
        <v>0</v>
      </c>
      <c r="Y114" s="48">
        <f t="shared" ca="1" si="11"/>
        <v>0</v>
      </c>
      <c r="Z114" s="48">
        <f ca="1">IF(AND(K114&lt;=4,X114&gt;Inputs!$B$32),MAX(C114,Inputs!$B$32),X114)</f>
        <v>0</v>
      </c>
      <c r="AA114" s="48">
        <f ca="1">IF(AND(K114&lt;=4,Y114&gt;Inputs!$B$32),MAX(C114,Inputs!$B$32),Y114)</f>
        <v>0</v>
      </c>
      <c r="AB114" s="48">
        <f ca="1">IF(AND(K114&lt;=7,Z114&gt;Inputs!$B$33),MAX(C114,Inputs!$B$33),Z114)</f>
        <v>0</v>
      </c>
      <c r="AC114" s="48">
        <f ca="1">IF(Y114&gt;Inputs!$B$34,Inputs!$B$34,AA114)</f>
        <v>0</v>
      </c>
      <c r="AD114" s="48">
        <f ca="1">IF(AB114&gt;Inputs!$B$34,Inputs!$B$34,AB114)</f>
        <v>0</v>
      </c>
      <c r="AE114" s="48">
        <f ca="1">IF(AC114&gt;Inputs!$B$34,Inputs!$B$34,AC114)</f>
        <v>0</v>
      </c>
      <c r="AF114" s="49">
        <f ca="1">IF(AND(E114=1,G114=0),Inputs!$B$3,AD114)</f>
        <v>0</v>
      </c>
      <c r="AG114" s="49">
        <f ca="1">IF(AND(E114=1,G114=0),Inputs!$B$3,AE114)</f>
        <v>0</v>
      </c>
    </row>
    <row r="115" spans="1:33" x14ac:dyDescent="0.25">
      <c r="A115" s="6">
        <f>'Salary and Rating'!A116</f>
        <v>0</v>
      </c>
      <c r="B115" s="6">
        <f>'Salary and Rating'!B116</f>
        <v>0</v>
      </c>
      <c r="C115" s="14">
        <f>'Salary and Rating'!C116</f>
        <v>0</v>
      </c>
      <c r="D115" s="44">
        <f>'Salary and Rating'!D116</f>
        <v>0</v>
      </c>
      <c r="E115" s="48">
        <f t="shared" si="6"/>
        <v>0</v>
      </c>
      <c r="F115" s="42">
        <f>IF('Salary and Rating'!E116=1,VLOOKUP(D115,'Attrition Probabilities'!$A$5:$E$45,2,TRUE),IF('Salary and Rating'!E116=2,VLOOKUP(D115,'Attrition Probabilities'!$A$5:$E$45,3,TRUE),IF('Salary and Rating'!E116=3,VLOOKUP(D115,'Attrition Probabilities'!$A$5:$E$45,4,TRUE),IF('Salary and Rating'!E116=4,VLOOKUP(D115,'Attrition Probabilities'!$A$5:$E$45,5,TRUE),0))))</f>
        <v>0</v>
      </c>
      <c r="G115" s="48">
        <f t="shared" ca="1" si="7"/>
        <v>0</v>
      </c>
      <c r="H115" s="48">
        <f ca="1">IF(E115=0,0,IF(RAND()&lt;'Demand Component Probability'!$B$4,1,0))</f>
        <v>0</v>
      </c>
      <c r="I115" s="48">
        <f ca="1">IF(E115=0,0,IF(RAND()&lt;'Demand Component Probability'!$B$5,1,0))</f>
        <v>0</v>
      </c>
      <c r="J115" s="48">
        <f ca="1">IF(E115=0,0,IF(RAND()&lt;'Demand Component Probability'!$B$6,1,0))</f>
        <v>0</v>
      </c>
      <c r="K115" s="48">
        <f>'Salary and Rating'!K116</f>
        <v>0</v>
      </c>
      <c r="L115" s="48">
        <f>IFERROR(IF(VLOOKUP(K115,Inputs!$A$20:$G$29,3,FALSE)="Stipend Award",VLOOKUP(K115,Inputs!$A$7:$G$16,3,FALSE),0),0)</f>
        <v>0</v>
      </c>
      <c r="M115" s="48">
        <f>IFERROR(IF(VLOOKUP(K115,Inputs!$A$20:$G$29,4,FALSE)="Stipend Award",VLOOKUP(K115,Inputs!$A$7:$G$16,4,FALSE),0),0)</f>
        <v>0</v>
      </c>
      <c r="N115" s="48">
        <f ca="1">IFERROR(IF(H115=1,IF(VLOOKUP(K115,Inputs!$A$20:$G$29,5,FALSE)="Stipend Award",VLOOKUP(K115,Inputs!$A$7:$G$16,5,FALSE),0),0),0)</f>
        <v>0</v>
      </c>
      <c r="O115" s="48">
        <f ca="1">IFERROR(IF(I115=1,IF(VLOOKUP(K115,Inputs!$A$20:$G$29,6,FALSE)="Stipend Award",VLOOKUP(K115,Inputs!$A$7:$G$16,6,FALSE),0),0),0)</f>
        <v>0</v>
      </c>
      <c r="P115" s="48">
        <f ca="1">IFERROR(IF(J115=1,IF(VLOOKUP(K115,Inputs!$A$20:$G$29,7,FALSE)="Stipend Award",VLOOKUP(K115,Inputs!$A$7:$G$16,7,FALSE),0),0),0)</f>
        <v>0</v>
      </c>
      <c r="Q115" s="48">
        <f>IFERROR(IF(VLOOKUP(K115,Inputs!$A$20:$G$29,3,FALSE)="Base Increase",VLOOKUP(K115,Inputs!$A$7:$G$16,3,FALSE),0),0)</f>
        <v>0</v>
      </c>
      <c r="R115" s="48">
        <f>IFERROR(IF(VLOOKUP(K115,Inputs!$A$20:$G$29,4,FALSE)="Base Increase",VLOOKUP(K115,Inputs!$A$7:$G$16,4,FALSE),0),0)</f>
        <v>0</v>
      </c>
      <c r="S115" s="48">
        <f ca="1">IFERROR(IF(H115=1,IF(VLOOKUP(K115,Inputs!$A$20:$G$29,5,FALSE)="Base Increase",VLOOKUP(K115,Inputs!$A$7:$G$16,5,FALSE),0),0),0)</f>
        <v>0</v>
      </c>
      <c r="T115" s="48">
        <f ca="1">IFERROR(IF(I115=1,IF(VLOOKUP(K115,Inputs!$A$20:$G$29,6,FALSE)="Base Increase",VLOOKUP(K115,Inputs!$A$7:$G$16,6,FALSE),0),0),0)</f>
        <v>0</v>
      </c>
      <c r="U115" s="48">
        <f ca="1">IFERROR(IF(J115=1,IF(VLOOKUP(K115,Inputs!$A$20:$G$29,7,FALSE)="Base Increase",VLOOKUP(K115,Inputs!$A$7:$G$16,7,FALSE),0),0),0)</f>
        <v>0</v>
      </c>
      <c r="V115" s="48">
        <f t="shared" ca="1" si="8"/>
        <v>0</v>
      </c>
      <c r="W115" s="48">
        <f t="shared" ca="1" si="9"/>
        <v>0</v>
      </c>
      <c r="X115" s="48">
        <f t="shared" ca="1" si="10"/>
        <v>0</v>
      </c>
      <c r="Y115" s="48">
        <f t="shared" ca="1" si="11"/>
        <v>0</v>
      </c>
      <c r="Z115" s="48">
        <f ca="1">IF(AND(K115&lt;=4,X115&gt;Inputs!$B$32),MAX(C115,Inputs!$B$32),X115)</f>
        <v>0</v>
      </c>
      <c r="AA115" s="48">
        <f ca="1">IF(AND(K115&lt;=4,Y115&gt;Inputs!$B$32),MAX(C115,Inputs!$B$32),Y115)</f>
        <v>0</v>
      </c>
      <c r="AB115" s="48">
        <f ca="1">IF(AND(K115&lt;=7,Z115&gt;Inputs!$B$33),MAX(C115,Inputs!$B$33),Z115)</f>
        <v>0</v>
      </c>
      <c r="AC115" s="48">
        <f ca="1">IF(Y115&gt;Inputs!$B$34,Inputs!$B$34,AA115)</f>
        <v>0</v>
      </c>
      <c r="AD115" s="48">
        <f ca="1">IF(AB115&gt;Inputs!$B$34,Inputs!$B$34,AB115)</f>
        <v>0</v>
      </c>
      <c r="AE115" s="48">
        <f ca="1">IF(AC115&gt;Inputs!$B$34,Inputs!$B$34,AC115)</f>
        <v>0</v>
      </c>
      <c r="AF115" s="49">
        <f ca="1">IF(AND(E115=1,G115=0),Inputs!$B$3,AD115)</f>
        <v>0</v>
      </c>
      <c r="AG115" s="49">
        <f ca="1">IF(AND(E115=1,G115=0),Inputs!$B$3,AE115)</f>
        <v>0</v>
      </c>
    </row>
    <row r="116" spans="1:33" x14ac:dyDescent="0.25">
      <c r="A116" s="6">
        <f>'Salary and Rating'!A117</f>
        <v>0</v>
      </c>
      <c r="B116" s="6">
        <f>'Salary and Rating'!B117</f>
        <v>0</v>
      </c>
      <c r="C116" s="14">
        <f>'Salary and Rating'!C117</f>
        <v>0</v>
      </c>
      <c r="D116" s="44">
        <f>'Salary and Rating'!D117</f>
        <v>0</v>
      </c>
      <c r="E116" s="48">
        <f t="shared" si="6"/>
        <v>0</v>
      </c>
      <c r="F116" s="42">
        <f>IF('Salary and Rating'!E117=1,VLOOKUP(D116,'Attrition Probabilities'!$A$5:$E$45,2,TRUE),IF('Salary and Rating'!E117=2,VLOOKUP(D116,'Attrition Probabilities'!$A$5:$E$45,3,TRUE),IF('Salary and Rating'!E117=3,VLOOKUP(D116,'Attrition Probabilities'!$A$5:$E$45,4,TRUE),IF('Salary and Rating'!E117=4,VLOOKUP(D116,'Attrition Probabilities'!$A$5:$E$45,5,TRUE),0))))</f>
        <v>0</v>
      </c>
      <c r="G116" s="48">
        <f t="shared" ca="1" si="7"/>
        <v>0</v>
      </c>
      <c r="H116" s="48">
        <f ca="1">IF(E116=0,0,IF(RAND()&lt;'Demand Component Probability'!$B$4,1,0))</f>
        <v>0</v>
      </c>
      <c r="I116" s="48">
        <f ca="1">IF(E116=0,0,IF(RAND()&lt;'Demand Component Probability'!$B$5,1,0))</f>
        <v>0</v>
      </c>
      <c r="J116" s="48">
        <f ca="1">IF(E116=0,0,IF(RAND()&lt;'Demand Component Probability'!$B$6,1,0))</f>
        <v>0</v>
      </c>
      <c r="K116" s="48">
        <f>'Salary and Rating'!K117</f>
        <v>0</v>
      </c>
      <c r="L116" s="48">
        <f>IFERROR(IF(VLOOKUP(K116,Inputs!$A$20:$G$29,3,FALSE)="Stipend Award",VLOOKUP(K116,Inputs!$A$7:$G$16,3,FALSE),0),0)</f>
        <v>0</v>
      </c>
      <c r="M116" s="48">
        <f>IFERROR(IF(VLOOKUP(K116,Inputs!$A$20:$G$29,4,FALSE)="Stipend Award",VLOOKUP(K116,Inputs!$A$7:$G$16,4,FALSE),0),0)</f>
        <v>0</v>
      </c>
      <c r="N116" s="48">
        <f ca="1">IFERROR(IF(H116=1,IF(VLOOKUP(K116,Inputs!$A$20:$G$29,5,FALSE)="Stipend Award",VLOOKUP(K116,Inputs!$A$7:$G$16,5,FALSE),0),0),0)</f>
        <v>0</v>
      </c>
      <c r="O116" s="48">
        <f ca="1">IFERROR(IF(I116=1,IF(VLOOKUP(K116,Inputs!$A$20:$G$29,6,FALSE)="Stipend Award",VLOOKUP(K116,Inputs!$A$7:$G$16,6,FALSE),0),0),0)</f>
        <v>0</v>
      </c>
      <c r="P116" s="48">
        <f ca="1">IFERROR(IF(J116=1,IF(VLOOKUP(K116,Inputs!$A$20:$G$29,7,FALSE)="Stipend Award",VLOOKUP(K116,Inputs!$A$7:$G$16,7,FALSE),0),0),0)</f>
        <v>0</v>
      </c>
      <c r="Q116" s="48">
        <f>IFERROR(IF(VLOOKUP(K116,Inputs!$A$20:$G$29,3,FALSE)="Base Increase",VLOOKUP(K116,Inputs!$A$7:$G$16,3,FALSE),0),0)</f>
        <v>0</v>
      </c>
      <c r="R116" s="48">
        <f>IFERROR(IF(VLOOKUP(K116,Inputs!$A$20:$G$29,4,FALSE)="Base Increase",VLOOKUP(K116,Inputs!$A$7:$G$16,4,FALSE),0),0)</f>
        <v>0</v>
      </c>
      <c r="S116" s="48">
        <f ca="1">IFERROR(IF(H116=1,IF(VLOOKUP(K116,Inputs!$A$20:$G$29,5,FALSE)="Base Increase",VLOOKUP(K116,Inputs!$A$7:$G$16,5,FALSE),0),0),0)</f>
        <v>0</v>
      </c>
      <c r="T116" s="48">
        <f ca="1">IFERROR(IF(I116=1,IF(VLOOKUP(K116,Inputs!$A$20:$G$29,6,FALSE)="Base Increase",VLOOKUP(K116,Inputs!$A$7:$G$16,6,FALSE),0),0),0)</f>
        <v>0</v>
      </c>
      <c r="U116" s="48">
        <f ca="1">IFERROR(IF(J116=1,IF(VLOOKUP(K116,Inputs!$A$20:$G$29,7,FALSE)="Base Increase",VLOOKUP(K116,Inputs!$A$7:$G$16,7,FALSE),0),0),0)</f>
        <v>0</v>
      </c>
      <c r="V116" s="48">
        <f t="shared" ca="1" si="8"/>
        <v>0</v>
      </c>
      <c r="W116" s="48">
        <f t="shared" ca="1" si="9"/>
        <v>0</v>
      </c>
      <c r="X116" s="48">
        <f t="shared" ca="1" si="10"/>
        <v>0</v>
      </c>
      <c r="Y116" s="48">
        <f t="shared" ca="1" si="11"/>
        <v>0</v>
      </c>
      <c r="Z116" s="48">
        <f ca="1">IF(AND(K116&lt;=4,X116&gt;Inputs!$B$32),MAX(C116,Inputs!$B$32),X116)</f>
        <v>0</v>
      </c>
      <c r="AA116" s="48">
        <f ca="1">IF(AND(K116&lt;=4,Y116&gt;Inputs!$B$32),MAX(C116,Inputs!$B$32),Y116)</f>
        <v>0</v>
      </c>
      <c r="AB116" s="48">
        <f ca="1">IF(AND(K116&lt;=7,Z116&gt;Inputs!$B$33),MAX(C116,Inputs!$B$33),Z116)</f>
        <v>0</v>
      </c>
      <c r="AC116" s="48">
        <f ca="1">IF(Y116&gt;Inputs!$B$34,Inputs!$B$34,AA116)</f>
        <v>0</v>
      </c>
      <c r="AD116" s="48">
        <f ca="1">IF(AB116&gt;Inputs!$B$34,Inputs!$B$34,AB116)</f>
        <v>0</v>
      </c>
      <c r="AE116" s="48">
        <f ca="1">IF(AC116&gt;Inputs!$B$34,Inputs!$B$34,AC116)</f>
        <v>0</v>
      </c>
      <c r="AF116" s="49">
        <f ca="1">IF(AND(E116=1,G116=0),Inputs!$B$3,AD116)</f>
        <v>0</v>
      </c>
      <c r="AG116" s="49">
        <f ca="1">IF(AND(E116=1,G116=0),Inputs!$B$3,AE116)</f>
        <v>0</v>
      </c>
    </row>
    <row r="117" spans="1:33" x14ac:dyDescent="0.25">
      <c r="A117" s="6">
        <f>'Salary and Rating'!A118</f>
        <v>0</v>
      </c>
      <c r="B117" s="6">
        <f>'Salary and Rating'!B118</f>
        <v>0</v>
      </c>
      <c r="C117" s="14">
        <f>'Salary and Rating'!C118</f>
        <v>0</v>
      </c>
      <c r="D117" s="44">
        <f>'Salary and Rating'!D118</f>
        <v>0</v>
      </c>
      <c r="E117" s="48">
        <f t="shared" si="6"/>
        <v>0</v>
      </c>
      <c r="F117" s="42">
        <f>IF('Salary and Rating'!E118=1,VLOOKUP(D117,'Attrition Probabilities'!$A$5:$E$45,2,TRUE),IF('Salary and Rating'!E118=2,VLOOKUP(D117,'Attrition Probabilities'!$A$5:$E$45,3,TRUE),IF('Salary and Rating'!E118=3,VLOOKUP(D117,'Attrition Probabilities'!$A$5:$E$45,4,TRUE),IF('Salary and Rating'!E118=4,VLOOKUP(D117,'Attrition Probabilities'!$A$5:$E$45,5,TRUE),0))))</f>
        <v>0</v>
      </c>
      <c r="G117" s="48">
        <f t="shared" ca="1" si="7"/>
        <v>0</v>
      </c>
      <c r="H117" s="48">
        <f ca="1">IF(E117=0,0,IF(RAND()&lt;'Demand Component Probability'!$B$4,1,0))</f>
        <v>0</v>
      </c>
      <c r="I117" s="48">
        <f ca="1">IF(E117=0,0,IF(RAND()&lt;'Demand Component Probability'!$B$5,1,0))</f>
        <v>0</v>
      </c>
      <c r="J117" s="48">
        <f ca="1">IF(E117=0,0,IF(RAND()&lt;'Demand Component Probability'!$B$6,1,0))</f>
        <v>0</v>
      </c>
      <c r="K117" s="48">
        <f>'Salary and Rating'!K118</f>
        <v>0</v>
      </c>
      <c r="L117" s="48">
        <f>IFERROR(IF(VLOOKUP(K117,Inputs!$A$20:$G$29,3,FALSE)="Stipend Award",VLOOKUP(K117,Inputs!$A$7:$G$16,3,FALSE),0),0)</f>
        <v>0</v>
      </c>
      <c r="M117" s="48">
        <f>IFERROR(IF(VLOOKUP(K117,Inputs!$A$20:$G$29,4,FALSE)="Stipend Award",VLOOKUP(K117,Inputs!$A$7:$G$16,4,FALSE),0),0)</f>
        <v>0</v>
      </c>
      <c r="N117" s="48">
        <f ca="1">IFERROR(IF(H117=1,IF(VLOOKUP(K117,Inputs!$A$20:$G$29,5,FALSE)="Stipend Award",VLOOKUP(K117,Inputs!$A$7:$G$16,5,FALSE),0),0),0)</f>
        <v>0</v>
      </c>
      <c r="O117" s="48">
        <f ca="1">IFERROR(IF(I117=1,IF(VLOOKUP(K117,Inputs!$A$20:$G$29,6,FALSE)="Stipend Award",VLOOKUP(K117,Inputs!$A$7:$G$16,6,FALSE),0),0),0)</f>
        <v>0</v>
      </c>
      <c r="P117" s="48">
        <f ca="1">IFERROR(IF(J117=1,IF(VLOOKUP(K117,Inputs!$A$20:$G$29,7,FALSE)="Stipend Award",VLOOKUP(K117,Inputs!$A$7:$G$16,7,FALSE),0),0),0)</f>
        <v>0</v>
      </c>
      <c r="Q117" s="48">
        <f>IFERROR(IF(VLOOKUP(K117,Inputs!$A$20:$G$29,3,FALSE)="Base Increase",VLOOKUP(K117,Inputs!$A$7:$G$16,3,FALSE),0),0)</f>
        <v>0</v>
      </c>
      <c r="R117" s="48">
        <f>IFERROR(IF(VLOOKUP(K117,Inputs!$A$20:$G$29,4,FALSE)="Base Increase",VLOOKUP(K117,Inputs!$A$7:$G$16,4,FALSE),0),0)</f>
        <v>0</v>
      </c>
      <c r="S117" s="48">
        <f ca="1">IFERROR(IF(H117=1,IF(VLOOKUP(K117,Inputs!$A$20:$G$29,5,FALSE)="Base Increase",VLOOKUP(K117,Inputs!$A$7:$G$16,5,FALSE),0),0),0)</f>
        <v>0</v>
      </c>
      <c r="T117" s="48">
        <f ca="1">IFERROR(IF(I117=1,IF(VLOOKUP(K117,Inputs!$A$20:$G$29,6,FALSE)="Base Increase",VLOOKUP(K117,Inputs!$A$7:$G$16,6,FALSE),0),0),0)</f>
        <v>0</v>
      </c>
      <c r="U117" s="48">
        <f ca="1">IFERROR(IF(J117=1,IF(VLOOKUP(K117,Inputs!$A$20:$G$29,7,FALSE)="Base Increase",VLOOKUP(K117,Inputs!$A$7:$G$16,7,FALSE),0),0),0)</f>
        <v>0</v>
      </c>
      <c r="V117" s="48">
        <f t="shared" ca="1" si="8"/>
        <v>0</v>
      </c>
      <c r="W117" s="48">
        <f t="shared" ca="1" si="9"/>
        <v>0</v>
      </c>
      <c r="X117" s="48">
        <f t="shared" ca="1" si="10"/>
        <v>0</v>
      </c>
      <c r="Y117" s="48">
        <f t="shared" ca="1" si="11"/>
        <v>0</v>
      </c>
      <c r="Z117" s="48">
        <f ca="1">IF(AND(K117&lt;=4,X117&gt;Inputs!$B$32),MAX(C117,Inputs!$B$32),X117)</f>
        <v>0</v>
      </c>
      <c r="AA117" s="48">
        <f ca="1">IF(AND(K117&lt;=4,Y117&gt;Inputs!$B$32),MAX(C117,Inputs!$B$32),Y117)</f>
        <v>0</v>
      </c>
      <c r="AB117" s="48">
        <f ca="1">IF(AND(K117&lt;=7,Z117&gt;Inputs!$B$33),MAX(C117,Inputs!$B$33),Z117)</f>
        <v>0</v>
      </c>
      <c r="AC117" s="48">
        <f ca="1">IF(Y117&gt;Inputs!$B$34,Inputs!$B$34,AA117)</f>
        <v>0</v>
      </c>
      <c r="AD117" s="48">
        <f ca="1">IF(AB117&gt;Inputs!$B$34,Inputs!$B$34,AB117)</f>
        <v>0</v>
      </c>
      <c r="AE117" s="48">
        <f ca="1">IF(AC117&gt;Inputs!$B$34,Inputs!$B$34,AC117)</f>
        <v>0</v>
      </c>
      <c r="AF117" s="49">
        <f ca="1">IF(AND(E117=1,G117=0),Inputs!$B$3,AD117)</f>
        <v>0</v>
      </c>
      <c r="AG117" s="49">
        <f ca="1">IF(AND(E117=1,G117=0),Inputs!$B$3,AE117)</f>
        <v>0</v>
      </c>
    </row>
    <row r="118" spans="1:33" x14ac:dyDescent="0.25">
      <c r="A118" s="6">
        <f>'Salary and Rating'!A119</f>
        <v>0</v>
      </c>
      <c r="B118" s="6">
        <f>'Salary and Rating'!B119</f>
        <v>0</v>
      </c>
      <c r="C118" s="14">
        <f>'Salary and Rating'!C119</f>
        <v>0</v>
      </c>
      <c r="D118" s="44">
        <f>'Salary and Rating'!D119</f>
        <v>0</v>
      </c>
      <c r="E118" s="48">
        <f t="shared" si="6"/>
        <v>0</v>
      </c>
      <c r="F118" s="42">
        <f>IF('Salary and Rating'!E119=1,VLOOKUP(D118,'Attrition Probabilities'!$A$5:$E$45,2,TRUE),IF('Salary and Rating'!E119=2,VLOOKUP(D118,'Attrition Probabilities'!$A$5:$E$45,3,TRUE),IF('Salary and Rating'!E119=3,VLOOKUP(D118,'Attrition Probabilities'!$A$5:$E$45,4,TRUE),IF('Salary and Rating'!E119=4,VLOOKUP(D118,'Attrition Probabilities'!$A$5:$E$45,5,TRUE),0))))</f>
        <v>0</v>
      </c>
      <c r="G118" s="48">
        <f t="shared" ca="1" si="7"/>
        <v>0</v>
      </c>
      <c r="H118" s="48">
        <f ca="1">IF(E118=0,0,IF(RAND()&lt;'Demand Component Probability'!$B$4,1,0))</f>
        <v>0</v>
      </c>
      <c r="I118" s="48">
        <f ca="1">IF(E118=0,0,IF(RAND()&lt;'Demand Component Probability'!$B$5,1,0))</f>
        <v>0</v>
      </c>
      <c r="J118" s="48">
        <f ca="1">IF(E118=0,0,IF(RAND()&lt;'Demand Component Probability'!$B$6,1,0))</f>
        <v>0</v>
      </c>
      <c r="K118" s="48">
        <f>'Salary and Rating'!K119</f>
        <v>0</v>
      </c>
      <c r="L118" s="48">
        <f>IFERROR(IF(VLOOKUP(K118,Inputs!$A$20:$G$29,3,FALSE)="Stipend Award",VLOOKUP(K118,Inputs!$A$7:$G$16,3,FALSE),0),0)</f>
        <v>0</v>
      </c>
      <c r="M118" s="48">
        <f>IFERROR(IF(VLOOKUP(K118,Inputs!$A$20:$G$29,4,FALSE)="Stipend Award",VLOOKUP(K118,Inputs!$A$7:$G$16,4,FALSE),0),0)</f>
        <v>0</v>
      </c>
      <c r="N118" s="48">
        <f ca="1">IFERROR(IF(H118=1,IF(VLOOKUP(K118,Inputs!$A$20:$G$29,5,FALSE)="Stipend Award",VLOOKUP(K118,Inputs!$A$7:$G$16,5,FALSE),0),0),0)</f>
        <v>0</v>
      </c>
      <c r="O118" s="48">
        <f ca="1">IFERROR(IF(I118=1,IF(VLOOKUP(K118,Inputs!$A$20:$G$29,6,FALSE)="Stipend Award",VLOOKUP(K118,Inputs!$A$7:$G$16,6,FALSE),0),0),0)</f>
        <v>0</v>
      </c>
      <c r="P118" s="48">
        <f ca="1">IFERROR(IF(J118=1,IF(VLOOKUP(K118,Inputs!$A$20:$G$29,7,FALSE)="Stipend Award",VLOOKUP(K118,Inputs!$A$7:$G$16,7,FALSE),0),0),0)</f>
        <v>0</v>
      </c>
      <c r="Q118" s="48">
        <f>IFERROR(IF(VLOOKUP(K118,Inputs!$A$20:$G$29,3,FALSE)="Base Increase",VLOOKUP(K118,Inputs!$A$7:$G$16,3,FALSE),0),0)</f>
        <v>0</v>
      </c>
      <c r="R118" s="48">
        <f>IFERROR(IF(VLOOKUP(K118,Inputs!$A$20:$G$29,4,FALSE)="Base Increase",VLOOKUP(K118,Inputs!$A$7:$G$16,4,FALSE),0),0)</f>
        <v>0</v>
      </c>
      <c r="S118" s="48">
        <f ca="1">IFERROR(IF(H118=1,IF(VLOOKUP(K118,Inputs!$A$20:$G$29,5,FALSE)="Base Increase",VLOOKUP(K118,Inputs!$A$7:$G$16,5,FALSE),0),0),0)</f>
        <v>0</v>
      </c>
      <c r="T118" s="48">
        <f ca="1">IFERROR(IF(I118=1,IF(VLOOKUP(K118,Inputs!$A$20:$G$29,6,FALSE)="Base Increase",VLOOKUP(K118,Inputs!$A$7:$G$16,6,FALSE),0),0),0)</f>
        <v>0</v>
      </c>
      <c r="U118" s="48">
        <f ca="1">IFERROR(IF(J118=1,IF(VLOOKUP(K118,Inputs!$A$20:$G$29,7,FALSE)="Base Increase",VLOOKUP(K118,Inputs!$A$7:$G$16,7,FALSE),0),0),0)</f>
        <v>0</v>
      </c>
      <c r="V118" s="48">
        <f t="shared" ca="1" si="8"/>
        <v>0</v>
      </c>
      <c r="W118" s="48">
        <f t="shared" ca="1" si="9"/>
        <v>0</v>
      </c>
      <c r="X118" s="48">
        <f t="shared" ca="1" si="10"/>
        <v>0</v>
      </c>
      <c r="Y118" s="48">
        <f t="shared" ca="1" si="11"/>
        <v>0</v>
      </c>
      <c r="Z118" s="48">
        <f ca="1">IF(AND(K118&lt;=4,X118&gt;Inputs!$B$32),MAX(C118,Inputs!$B$32),X118)</f>
        <v>0</v>
      </c>
      <c r="AA118" s="48">
        <f ca="1">IF(AND(K118&lt;=4,Y118&gt;Inputs!$B$32),MAX(C118,Inputs!$B$32),Y118)</f>
        <v>0</v>
      </c>
      <c r="AB118" s="48">
        <f ca="1">IF(AND(K118&lt;=7,Z118&gt;Inputs!$B$33),MAX(C118,Inputs!$B$33),Z118)</f>
        <v>0</v>
      </c>
      <c r="AC118" s="48">
        <f ca="1">IF(Y118&gt;Inputs!$B$34,Inputs!$B$34,AA118)</f>
        <v>0</v>
      </c>
      <c r="AD118" s="48">
        <f ca="1">IF(AB118&gt;Inputs!$B$34,Inputs!$B$34,AB118)</f>
        <v>0</v>
      </c>
      <c r="AE118" s="48">
        <f ca="1">IF(AC118&gt;Inputs!$B$34,Inputs!$B$34,AC118)</f>
        <v>0</v>
      </c>
      <c r="AF118" s="49">
        <f ca="1">IF(AND(E118=1,G118=0),Inputs!$B$3,AD118)</f>
        <v>0</v>
      </c>
      <c r="AG118" s="49">
        <f ca="1">IF(AND(E118=1,G118=0),Inputs!$B$3,AE118)</f>
        <v>0</v>
      </c>
    </row>
    <row r="119" spans="1:33" x14ac:dyDescent="0.25">
      <c r="A119" s="6">
        <f>'Salary and Rating'!A120</f>
        <v>0</v>
      </c>
      <c r="B119" s="6">
        <f>'Salary and Rating'!B120</f>
        <v>0</v>
      </c>
      <c r="C119" s="14">
        <f>'Salary and Rating'!C120</f>
        <v>0</v>
      </c>
      <c r="D119" s="44">
        <f>'Salary and Rating'!D120</f>
        <v>0</v>
      </c>
      <c r="E119" s="48">
        <f t="shared" si="6"/>
        <v>0</v>
      </c>
      <c r="F119" s="42">
        <f>IF('Salary and Rating'!E120=1,VLOOKUP(D119,'Attrition Probabilities'!$A$5:$E$45,2,TRUE),IF('Salary and Rating'!E120=2,VLOOKUP(D119,'Attrition Probabilities'!$A$5:$E$45,3,TRUE),IF('Salary and Rating'!E120=3,VLOOKUP(D119,'Attrition Probabilities'!$A$5:$E$45,4,TRUE),IF('Salary and Rating'!E120=4,VLOOKUP(D119,'Attrition Probabilities'!$A$5:$E$45,5,TRUE),0))))</f>
        <v>0</v>
      </c>
      <c r="G119" s="48">
        <f t="shared" ca="1" si="7"/>
        <v>0</v>
      </c>
      <c r="H119" s="48">
        <f ca="1">IF(E119=0,0,IF(RAND()&lt;'Demand Component Probability'!$B$4,1,0))</f>
        <v>0</v>
      </c>
      <c r="I119" s="48">
        <f ca="1">IF(E119=0,0,IF(RAND()&lt;'Demand Component Probability'!$B$5,1,0))</f>
        <v>0</v>
      </c>
      <c r="J119" s="48">
        <f ca="1">IF(E119=0,0,IF(RAND()&lt;'Demand Component Probability'!$B$6,1,0))</f>
        <v>0</v>
      </c>
      <c r="K119" s="48">
        <f>'Salary and Rating'!K120</f>
        <v>0</v>
      </c>
      <c r="L119" s="48">
        <f>IFERROR(IF(VLOOKUP(K119,Inputs!$A$20:$G$29,3,FALSE)="Stipend Award",VLOOKUP(K119,Inputs!$A$7:$G$16,3,FALSE),0),0)</f>
        <v>0</v>
      </c>
      <c r="M119" s="48">
        <f>IFERROR(IF(VLOOKUP(K119,Inputs!$A$20:$G$29,4,FALSE)="Stipend Award",VLOOKUP(K119,Inputs!$A$7:$G$16,4,FALSE),0),0)</f>
        <v>0</v>
      </c>
      <c r="N119" s="48">
        <f ca="1">IFERROR(IF(H119=1,IF(VLOOKUP(K119,Inputs!$A$20:$G$29,5,FALSE)="Stipend Award",VLOOKUP(K119,Inputs!$A$7:$G$16,5,FALSE),0),0),0)</f>
        <v>0</v>
      </c>
      <c r="O119" s="48">
        <f ca="1">IFERROR(IF(I119=1,IF(VLOOKUP(K119,Inputs!$A$20:$G$29,6,FALSE)="Stipend Award",VLOOKUP(K119,Inputs!$A$7:$G$16,6,FALSE),0),0),0)</f>
        <v>0</v>
      </c>
      <c r="P119" s="48">
        <f ca="1">IFERROR(IF(J119=1,IF(VLOOKUP(K119,Inputs!$A$20:$G$29,7,FALSE)="Stipend Award",VLOOKUP(K119,Inputs!$A$7:$G$16,7,FALSE),0),0),0)</f>
        <v>0</v>
      </c>
      <c r="Q119" s="48">
        <f>IFERROR(IF(VLOOKUP(K119,Inputs!$A$20:$G$29,3,FALSE)="Base Increase",VLOOKUP(K119,Inputs!$A$7:$G$16,3,FALSE),0),0)</f>
        <v>0</v>
      </c>
      <c r="R119" s="48">
        <f>IFERROR(IF(VLOOKUP(K119,Inputs!$A$20:$G$29,4,FALSE)="Base Increase",VLOOKUP(K119,Inputs!$A$7:$G$16,4,FALSE),0),0)</f>
        <v>0</v>
      </c>
      <c r="S119" s="48">
        <f ca="1">IFERROR(IF(H119=1,IF(VLOOKUP(K119,Inputs!$A$20:$G$29,5,FALSE)="Base Increase",VLOOKUP(K119,Inputs!$A$7:$G$16,5,FALSE),0),0),0)</f>
        <v>0</v>
      </c>
      <c r="T119" s="48">
        <f ca="1">IFERROR(IF(I119=1,IF(VLOOKUP(K119,Inputs!$A$20:$G$29,6,FALSE)="Base Increase",VLOOKUP(K119,Inputs!$A$7:$G$16,6,FALSE),0),0),0)</f>
        <v>0</v>
      </c>
      <c r="U119" s="48">
        <f ca="1">IFERROR(IF(J119=1,IF(VLOOKUP(K119,Inputs!$A$20:$G$29,7,FALSE)="Base Increase",VLOOKUP(K119,Inputs!$A$7:$G$16,7,FALSE),0),0),0)</f>
        <v>0</v>
      </c>
      <c r="V119" s="48">
        <f t="shared" ca="1" si="8"/>
        <v>0</v>
      </c>
      <c r="W119" s="48">
        <f t="shared" ca="1" si="9"/>
        <v>0</v>
      </c>
      <c r="X119" s="48">
        <f t="shared" ca="1" si="10"/>
        <v>0</v>
      </c>
      <c r="Y119" s="48">
        <f t="shared" ca="1" si="11"/>
        <v>0</v>
      </c>
      <c r="Z119" s="48">
        <f ca="1">IF(AND(K119&lt;=4,X119&gt;Inputs!$B$32),MAX(C119,Inputs!$B$32),X119)</f>
        <v>0</v>
      </c>
      <c r="AA119" s="48">
        <f ca="1">IF(AND(K119&lt;=4,Y119&gt;Inputs!$B$32),MAX(C119,Inputs!$B$32),Y119)</f>
        <v>0</v>
      </c>
      <c r="AB119" s="48">
        <f ca="1">IF(AND(K119&lt;=7,Z119&gt;Inputs!$B$33),MAX(C119,Inputs!$B$33),Z119)</f>
        <v>0</v>
      </c>
      <c r="AC119" s="48">
        <f ca="1">IF(Y119&gt;Inputs!$B$34,Inputs!$B$34,AA119)</f>
        <v>0</v>
      </c>
      <c r="AD119" s="48">
        <f ca="1">IF(AB119&gt;Inputs!$B$34,Inputs!$B$34,AB119)</f>
        <v>0</v>
      </c>
      <c r="AE119" s="48">
        <f ca="1">IF(AC119&gt;Inputs!$B$34,Inputs!$B$34,AC119)</f>
        <v>0</v>
      </c>
      <c r="AF119" s="49">
        <f ca="1">IF(AND(E119=1,G119=0),Inputs!$B$3,AD119)</f>
        <v>0</v>
      </c>
      <c r="AG119" s="49">
        <f ca="1">IF(AND(E119=1,G119=0),Inputs!$B$3,AE119)</f>
        <v>0</v>
      </c>
    </row>
    <row r="120" spans="1:33" x14ac:dyDescent="0.25">
      <c r="A120" s="6">
        <f>'Salary and Rating'!A121</f>
        <v>0</v>
      </c>
      <c r="B120" s="6">
        <f>'Salary and Rating'!B121</f>
        <v>0</v>
      </c>
      <c r="C120" s="14">
        <f>'Salary and Rating'!C121</f>
        <v>0</v>
      </c>
      <c r="D120" s="44">
        <f>'Salary and Rating'!D121</f>
        <v>0</v>
      </c>
      <c r="E120" s="48">
        <f t="shared" si="6"/>
        <v>0</v>
      </c>
      <c r="F120" s="42">
        <f>IF('Salary and Rating'!E121=1,VLOOKUP(D120,'Attrition Probabilities'!$A$5:$E$45,2,TRUE),IF('Salary and Rating'!E121=2,VLOOKUP(D120,'Attrition Probabilities'!$A$5:$E$45,3,TRUE),IF('Salary and Rating'!E121=3,VLOOKUP(D120,'Attrition Probabilities'!$A$5:$E$45,4,TRUE),IF('Salary and Rating'!E121=4,VLOOKUP(D120,'Attrition Probabilities'!$A$5:$E$45,5,TRUE),0))))</f>
        <v>0</v>
      </c>
      <c r="G120" s="48">
        <f t="shared" ca="1" si="7"/>
        <v>0</v>
      </c>
      <c r="H120" s="48">
        <f ca="1">IF(E120=0,0,IF(RAND()&lt;'Demand Component Probability'!$B$4,1,0))</f>
        <v>0</v>
      </c>
      <c r="I120" s="48">
        <f ca="1">IF(E120=0,0,IF(RAND()&lt;'Demand Component Probability'!$B$5,1,0))</f>
        <v>0</v>
      </c>
      <c r="J120" s="48">
        <f ca="1">IF(E120=0,0,IF(RAND()&lt;'Demand Component Probability'!$B$6,1,0))</f>
        <v>0</v>
      </c>
      <c r="K120" s="48">
        <f>'Salary and Rating'!K121</f>
        <v>0</v>
      </c>
      <c r="L120" s="48">
        <f>IFERROR(IF(VLOOKUP(K120,Inputs!$A$20:$G$29,3,FALSE)="Stipend Award",VLOOKUP(K120,Inputs!$A$7:$G$16,3,FALSE),0),0)</f>
        <v>0</v>
      </c>
      <c r="M120" s="48">
        <f>IFERROR(IF(VLOOKUP(K120,Inputs!$A$20:$G$29,4,FALSE)="Stipend Award",VLOOKUP(K120,Inputs!$A$7:$G$16,4,FALSE),0),0)</f>
        <v>0</v>
      </c>
      <c r="N120" s="48">
        <f ca="1">IFERROR(IF(H120=1,IF(VLOOKUP(K120,Inputs!$A$20:$G$29,5,FALSE)="Stipend Award",VLOOKUP(K120,Inputs!$A$7:$G$16,5,FALSE),0),0),0)</f>
        <v>0</v>
      </c>
      <c r="O120" s="48">
        <f ca="1">IFERROR(IF(I120=1,IF(VLOOKUP(K120,Inputs!$A$20:$G$29,6,FALSE)="Stipend Award",VLOOKUP(K120,Inputs!$A$7:$G$16,6,FALSE),0),0),0)</f>
        <v>0</v>
      </c>
      <c r="P120" s="48">
        <f ca="1">IFERROR(IF(J120=1,IF(VLOOKUP(K120,Inputs!$A$20:$G$29,7,FALSE)="Stipend Award",VLOOKUP(K120,Inputs!$A$7:$G$16,7,FALSE),0),0),0)</f>
        <v>0</v>
      </c>
      <c r="Q120" s="48">
        <f>IFERROR(IF(VLOOKUP(K120,Inputs!$A$20:$G$29,3,FALSE)="Base Increase",VLOOKUP(K120,Inputs!$A$7:$G$16,3,FALSE),0),0)</f>
        <v>0</v>
      </c>
      <c r="R120" s="48">
        <f>IFERROR(IF(VLOOKUP(K120,Inputs!$A$20:$G$29,4,FALSE)="Base Increase",VLOOKUP(K120,Inputs!$A$7:$G$16,4,FALSE),0),0)</f>
        <v>0</v>
      </c>
      <c r="S120" s="48">
        <f ca="1">IFERROR(IF(H120=1,IF(VLOOKUP(K120,Inputs!$A$20:$G$29,5,FALSE)="Base Increase",VLOOKUP(K120,Inputs!$A$7:$G$16,5,FALSE),0),0),0)</f>
        <v>0</v>
      </c>
      <c r="T120" s="48">
        <f ca="1">IFERROR(IF(I120=1,IF(VLOOKUP(K120,Inputs!$A$20:$G$29,6,FALSE)="Base Increase",VLOOKUP(K120,Inputs!$A$7:$G$16,6,FALSE),0),0),0)</f>
        <v>0</v>
      </c>
      <c r="U120" s="48">
        <f ca="1">IFERROR(IF(J120=1,IF(VLOOKUP(K120,Inputs!$A$20:$G$29,7,FALSE)="Base Increase",VLOOKUP(K120,Inputs!$A$7:$G$16,7,FALSE),0),0),0)</f>
        <v>0</v>
      </c>
      <c r="V120" s="48">
        <f t="shared" ca="1" si="8"/>
        <v>0</v>
      </c>
      <c r="W120" s="48">
        <f t="shared" ca="1" si="9"/>
        <v>0</v>
      </c>
      <c r="X120" s="48">
        <f t="shared" ca="1" si="10"/>
        <v>0</v>
      </c>
      <c r="Y120" s="48">
        <f t="shared" ca="1" si="11"/>
        <v>0</v>
      </c>
      <c r="Z120" s="48">
        <f ca="1">IF(AND(K120&lt;=4,X120&gt;Inputs!$B$32),MAX(C120,Inputs!$B$32),X120)</f>
        <v>0</v>
      </c>
      <c r="AA120" s="48">
        <f ca="1">IF(AND(K120&lt;=4,Y120&gt;Inputs!$B$32),MAX(C120,Inputs!$B$32),Y120)</f>
        <v>0</v>
      </c>
      <c r="AB120" s="48">
        <f ca="1">IF(AND(K120&lt;=7,Z120&gt;Inputs!$B$33),MAX(C120,Inputs!$B$33),Z120)</f>
        <v>0</v>
      </c>
      <c r="AC120" s="48">
        <f ca="1">IF(Y120&gt;Inputs!$B$34,Inputs!$B$34,AA120)</f>
        <v>0</v>
      </c>
      <c r="AD120" s="48">
        <f ca="1">IF(AB120&gt;Inputs!$B$34,Inputs!$B$34,AB120)</f>
        <v>0</v>
      </c>
      <c r="AE120" s="48">
        <f ca="1">IF(AC120&gt;Inputs!$B$34,Inputs!$B$34,AC120)</f>
        <v>0</v>
      </c>
      <c r="AF120" s="49">
        <f ca="1">IF(AND(E120=1,G120=0),Inputs!$B$3,AD120)</f>
        <v>0</v>
      </c>
      <c r="AG120" s="49">
        <f ca="1">IF(AND(E120=1,G120=0),Inputs!$B$3,AE120)</f>
        <v>0</v>
      </c>
    </row>
    <row r="121" spans="1:33" x14ac:dyDescent="0.25">
      <c r="A121" s="6">
        <f>'Salary and Rating'!A122</f>
        <v>0</v>
      </c>
      <c r="B121" s="6">
        <f>'Salary and Rating'!B122</f>
        <v>0</v>
      </c>
      <c r="C121" s="14">
        <f>'Salary and Rating'!C122</f>
        <v>0</v>
      </c>
      <c r="D121" s="44">
        <f>'Salary and Rating'!D122</f>
        <v>0</v>
      </c>
      <c r="E121" s="48">
        <f t="shared" si="6"/>
        <v>0</v>
      </c>
      <c r="F121" s="42">
        <f>IF('Salary and Rating'!E122=1,VLOOKUP(D121,'Attrition Probabilities'!$A$5:$E$45,2,TRUE),IF('Salary and Rating'!E122=2,VLOOKUP(D121,'Attrition Probabilities'!$A$5:$E$45,3,TRUE),IF('Salary and Rating'!E122=3,VLOOKUP(D121,'Attrition Probabilities'!$A$5:$E$45,4,TRUE),IF('Salary and Rating'!E122=4,VLOOKUP(D121,'Attrition Probabilities'!$A$5:$E$45,5,TRUE),0))))</f>
        <v>0</v>
      </c>
      <c r="G121" s="48">
        <f t="shared" ca="1" si="7"/>
        <v>0</v>
      </c>
      <c r="H121" s="48">
        <f ca="1">IF(E121=0,0,IF(RAND()&lt;'Demand Component Probability'!$B$4,1,0))</f>
        <v>0</v>
      </c>
      <c r="I121" s="48">
        <f ca="1">IF(E121=0,0,IF(RAND()&lt;'Demand Component Probability'!$B$5,1,0))</f>
        <v>0</v>
      </c>
      <c r="J121" s="48">
        <f ca="1">IF(E121=0,0,IF(RAND()&lt;'Demand Component Probability'!$B$6,1,0))</f>
        <v>0</v>
      </c>
      <c r="K121" s="48">
        <f>'Salary and Rating'!K122</f>
        <v>0</v>
      </c>
      <c r="L121" s="48">
        <f>IFERROR(IF(VLOOKUP(K121,Inputs!$A$20:$G$29,3,FALSE)="Stipend Award",VLOOKUP(K121,Inputs!$A$7:$G$16,3,FALSE),0),0)</f>
        <v>0</v>
      </c>
      <c r="M121" s="48">
        <f>IFERROR(IF(VLOOKUP(K121,Inputs!$A$20:$G$29,4,FALSE)="Stipend Award",VLOOKUP(K121,Inputs!$A$7:$G$16,4,FALSE),0),0)</f>
        <v>0</v>
      </c>
      <c r="N121" s="48">
        <f ca="1">IFERROR(IF(H121=1,IF(VLOOKUP(K121,Inputs!$A$20:$G$29,5,FALSE)="Stipend Award",VLOOKUP(K121,Inputs!$A$7:$G$16,5,FALSE),0),0),0)</f>
        <v>0</v>
      </c>
      <c r="O121" s="48">
        <f ca="1">IFERROR(IF(I121=1,IF(VLOOKUP(K121,Inputs!$A$20:$G$29,6,FALSE)="Stipend Award",VLOOKUP(K121,Inputs!$A$7:$G$16,6,FALSE),0),0),0)</f>
        <v>0</v>
      </c>
      <c r="P121" s="48">
        <f ca="1">IFERROR(IF(J121=1,IF(VLOOKUP(K121,Inputs!$A$20:$G$29,7,FALSE)="Stipend Award",VLOOKUP(K121,Inputs!$A$7:$G$16,7,FALSE),0),0),0)</f>
        <v>0</v>
      </c>
      <c r="Q121" s="48">
        <f>IFERROR(IF(VLOOKUP(K121,Inputs!$A$20:$G$29,3,FALSE)="Base Increase",VLOOKUP(K121,Inputs!$A$7:$G$16,3,FALSE),0),0)</f>
        <v>0</v>
      </c>
      <c r="R121" s="48">
        <f>IFERROR(IF(VLOOKUP(K121,Inputs!$A$20:$G$29,4,FALSE)="Base Increase",VLOOKUP(K121,Inputs!$A$7:$G$16,4,FALSE),0),0)</f>
        <v>0</v>
      </c>
      <c r="S121" s="48">
        <f ca="1">IFERROR(IF(H121=1,IF(VLOOKUP(K121,Inputs!$A$20:$G$29,5,FALSE)="Base Increase",VLOOKUP(K121,Inputs!$A$7:$G$16,5,FALSE),0),0),0)</f>
        <v>0</v>
      </c>
      <c r="T121" s="48">
        <f ca="1">IFERROR(IF(I121=1,IF(VLOOKUP(K121,Inputs!$A$20:$G$29,6,FALSE)="Base Increase",VLOOKUP(K121,Inputs!$A$7:$G$16,6,FALSE),0),0),0)</f>
        <v>0</v>
      </c>
      <c r="U121" s="48">
        <f ca="1">IFERROR(IF(J121=1,IF(VLOOKUP(K121,Inputs!$A$20:$G$29,7,FALSE)="Base Increase",VLOOKUP(K121,Inputs!$A$7:$G$16,7,FALSE),0),0),0)</f>
        <v>0</v>
      </c>
      <c r="V121" s="48">
        <f t="shared" ca="1" si="8"/>
        <v>0</v>
      </c>
      <c r="W121" s="48">
        <f t="shared" ca="1" si="9"/>
        <v>0</v>
      </c>
      <c r="X121" s="48">
        <f t="shared" ca="1" si="10"/>
        <v>0</v>
      </c>
      <c r="Y121" s="48">
        <f t="shared" ca="1" si="11"/>
        <v>0</v>
      </c>
      <c r="Z121" s="48">
        <f ca="1">IF(AND(K121&lt;=4,X121&gt;Inputs!$B$32),MAX(C121,Inputs!$B$32),X121)</f>
        <v>0</v>
      </c>
      <c r="AA121" s="48">
        <f ca="1">IF(AND(K121&lt;=4,Y121&gt;Inputs!$B$32),MAX(C121,Inputs!$B$32),Y121)</f>
        <v>0</v>
      </c>
      <c r="AB121" s="48">
        <f ca="1">IF(AND(K121&lt;=7,Z121&gt;Inputs!$B$33),MAX(C121,Inputs!$B$33),Z121)</f>
        <v>0</v>
      </c>
      <c r="AC121" s="48">
        <f ca="1">IF(Y121&gt;Inputs!$B$34,Inputs!$B$34,AA121)</f>
        <v>0</v>
      </c>
      <c r="AD121" s="48">
        <f ca="1">IF(AB121&gt;Inputs!$B$34,Inputs!$B$34,AB121)</f>
        <v>0</v>
      </c>
      <c r="AE121" s="48">
        <f ca="1">IF(AC121&gt;Inputs!$B$34,Inputs!$B$34,AC121)</f>
        <v>0</v>
      </c>
      <c r="AF121" s="49">
        <f ca="1">IF(AND(E121=1,G121=0),Inputs!$B$3,AD121)</f>
        <v>0</v>
      </c>
      <c r="AG121" s="49">
        <f ca="1">IF(AND(E121=1,G121=0),Inputs!$B$3,AE121)</f>
        <v>0</v>
      </c>
    </row>
    <row r="122" spans="1:33" x14ac:dyDescent="0.25">
      <c r="A122" s="6">
        <f>'Salary and Rating'!A123</f>
        <v>0</v>
      </c>
      <c r="B122" s="6">
        <f>'Salary and Rating'!B123</f>
        <v>0</v>
      </c>
      <c r="C122" s="14">
        <f>'Salary and Rating'!C123</f>
        <v>0</v>
      </c>
      <c r="D122" s="44">
        <f>'Salary and Rating'!D123</f>
        <v>0</v>
      </c>
      <c r="E122" s="48">
        <f t="shared" si="6"/>
        <v>0</v>
      </c>
      <c r="F122" s="42">
        <f>IF('Salary and Rating'!E123=1,VLOOKUP(D122,'Attrition Probabilities'!$A$5:$E$45,2,TRUE),IF('Salary and Rating'!E123=2,VLOOKUP(D122,'Attrition Probabilities'!$A$5:$E$45,3,TRUE),IF('Salary and Rating'!E123=3,VLOOKUP(D122,'Attrition Probabilities'!$A$5:$E$45,4,TRUE),IF('Salary and Rating'!E123=4,VLOOKUP(D122,'Attrition Probabilities'!$A$5:$E$45,5,TRUE),0))))</f>
        <v>0</v>
      </c>
      <c r="G122" s="48">
        <f t="shared" ca="1" si="7"/>
        <v>0</v>
      </c>
      <c r="H122" s="48">
        <f ca="1">IF(E122=0,0,IF(RAND()&lt;'Demand Component Probability'!$B$4,1,0))</f>
        <v>0</v>
      </c>
      <c r="I122" s="48">
        <f ca="1">IF(E122=0,0,IF(RAND()&lt;'Demand Component Probability'!$B$5,1,0))</f>
        <v>0</v>
      </c>
      <c r="J122" s="48">
        <f ca="1">IF(E122=0,0,IF(RAND()&lt;'Demand Component Probability'!$B$6,1,0))</f>
        <v>0</v>
      </c>
      <c r="K122" s="48">
        <f>'Salary and Rating'!K123</f>
        <v>0</v>
      </c>
      <c r="L122" s="48">
        <f>IFERROR(IF(VLOOKUP(K122,Inputs!$A$20:$G$29,3,FALSE)="Stipend Award",VLOOKUP(K122,Inputs!$A$7:$G$16,3,FALSE),0),0)</f>
        <v>0</v>
      </c>
      <c r="M122" s="48">
        <f>IFERROR(IF(VLOOKUP(K122,Inputs!$A$20:$G$29,4,FALSE)="Stipend Award",VLOOKUP(K122,Inputs!$A$7:$G$16,4,FALSE),0),0)</f>
        <v>0</v>
      </c>
      <c r="N122" s="48">
        <f ca="1">IFERROR(IF(H122=1,IF(VLOOKUP(K122,Inputs!$A$20:$G$29,5,FALSE)="Stipend Award",VLOOKUP(K122,Inputs!$A$7:$G$16,5,FALSE),0),0),0)</f>
        <v>0</v>
      </c>
      <c r="O122" s="48">
        <f ca="1">IFERROR(IF(I122=1,IF(VLOOKUP(K122,Inputs!$A$20:$G$29,6,FALSE)="Stipend Award",VLOOKUP(K122,Inputs!$A$7:$G$16,6,FALSE),0),0),0)</f>
        <v>0</v>
      </c>
      <c r="P122" s="48">
        <f ca="1">IFERROR(IF(J122=1,IF(VLOOKUP(K122,Inputs!$A$20:$G$29,7,FALSE)="Stipend Award",VLOOKUP(K122,Inputs!$A$7:$G$16,7,FALSE),0),0),0)</f>
        <v>0</v>
      </c>
      <c r="Q122" s="48">
        <f>IFERROR(IF(VLOOKUP(K122,Inputs!$A$20:$G$29,3,FALSE)="Base Increase",VLOOKUP(K122,Inputs!$A$7:$G$16,3,FALSE),0),0)</f>
        <v>0</v>
      </c>
      <c r="R122" s="48">
        <f>IFERROR(IF(VLOOKUP(K122,Inputs!$A$20:$G$29,4,FALSE)="Base Increase",VLOOKUP(K122,Inputs!$A$7:$G$16,4,FALSE),0),0)</f>
        <v>0</v>
      </c>
      <c r="S122" s="48">
        <f ca="1">IFERROR(IF(H122=1,IF(VLOOKUP(K122,Inputs!$A$20:$G$29,5,FALSE)="Base Increase",VLOOKUP(K122,Inputs!$A$7:$G$16,5,FALSE),0),0),0)</f>
        <v>0</v>
      </c>
      <c r="T122" s="48">
        <f ca="1">IFERROR(IF(I122=1,IF(VLOOKUP(K122,Inputs!$A$20:$G$29,6,FALSE)="Base Increase",VLOOKUP(K122,Inputs!$A$7:$G$16,6,FALSE),0),0),0)</f>
        <v>0</v>
      </c>
      <c r="U122" s="48">
        <f ca="1">IFERROR(IF(J122=1,IF(VLOOKUP(K122,Inputs!$A$20:$G$29,7,FALSE)="Base Increase",VLOOKUP(K122,Inputs!$A$7:$G$16,7,FALSE),0),0),0)</f>
        <v>0</v>
      </c>
      <c r="V122" s="48">
        <f t="shared" ca="1" si="8"/>
        <v>0</v>
      </c>
      <c r="W122" s="48">
        <f t="shared" ca="1" si="9"/>
        <v>0</v>
      </c>
      <c r="X122" s="48">
        <f t="shared" ca="1" si="10"/>
        <v>0</v>
      </c>
      <c r="Y122" s="48">
        <f t="shared" ca="1" si="11"/>
        <v>0</v>
      </c>
      <c r="Z122" s="48">
        <f ca="1">IF(AND(K122&lt;=4,X122&gt;Inputs!$B$32),MAX(C122,Inputs!$B$32),X122)</f>
        <v>0</v>
      </c>
      <c r="AA122" s="48">
        <f ca="1">IF(AND(K122&lt;=4,Y122&gt;Inputs!$B$32),MAX(C122,Inputs!$B$32),Y122)</f>
        <v>0</v>
      </c>
      <c r="AB122" s="48">
        <f ca="1">IF(AND(K122&lt;=7,Z122&gt;Inputs!$B$33),MAX(C122,Inputs!$B$33),Z122)</f>
        <v>0</v>
      </c>
      <c r="AC122" s="48">
        <f ca="1">IF(Y122&gt;Inputs!$B$34,Inputs!$B$34,AA122)</f>
        <v>0</v>
      </c>
      <c r="AD122" s="48">
        <f ca="1">IF(AB122&gt;Inputs!$B$34,Inputs!$B$34,AB122)</f>
        <v>0</v>
      </c>
      <c r="AE122" s="48">
        <f ca="1">IF(AC122&gt;Inputs!$B$34,Inputs!$B$34,AC122)</f>
        <v>0</v>
      </c>
      <c r="AF122" s="49">
        <f ca="1">IF(AND(E122=1,G122=0),Inputs!$B$3,AD122)</f>
        <v>0</v>
      </c>
      <c r="AG122" s="49">
        <f ca="1">IF(AND(E122=1,G122=0),Inputs!$B$3,AE122)</f>
        <v>0</v>
      </c>
    </row>
    <row r="123" spans="1:33" x14ac:dyDescent="0.25">
      <c r="A123" s="6">
        <f>'Salary and Rating'!A124</f>
        <v>0</v>
      </c>
      <c r="B123" s="6">
        <f>'Salary and Rating'!B124</f>
        <v>0</v>
      </c>
      <c r="C123" s="14">
        <f>'Salary and Rating'!C124</f>
        <v>0</v>
      </c>
      <c r="D123" s="44">
        <f>'Salary and Rating'!D124</f>
        <v>0</v>
      </c>
      <c r="E123" s="48">
        <f t="shared" si="6"/>
        <v>0</v>
      </c>
      <c r="F123" s="42">
        <f>IF('Salary and Rating'!E124=1,VLOOKUP(D123,'Attrition Probabilities'!$A$5:$E$45,2,TRUE),IF('Salary and Rating'!E124=2,VLOOKUP(D123,'Attrition Probabilities'!$A$5:$E$45,3,TRUE),IF('Salary and Rating'!E124=3,VLOOKUP(D123,'Attrition Probabilities'!$A$5:$E$45,4,TRUE),IF('Salary and Rating'!E124=4,VLOOKUP(D123,'Attrition Probabilities'!$A$5:$E$45,5,TRUE),0))))</f>
        <v>0</v>
      </c>
      <c r="G123" s="48">
        <f t="shared" ca="1" si="7"/>
        <v>0</v>
      </c>
      <c r="H123" s="48">
        <f ca="1">IF(E123=0,0,IF(RAND()&lt;'Demand Component Probability'!$B$4,1,0))</f>
        <v>0</v>
      </c>
      <c r="I123" s="48">
        <f ca="1">IF(E123=0,0,IF(RAND()&lt;'Demand Component Probability'!$B$5,1,0))</f>
        <v>0</v>
      </c>
      <c r="J123" s="48">
        <f ca="1">IF(E123=0,0,IF(RAND()&lt;'Demand Component Probability'!$B$6,1,0))</f>
        <v>0</v>
      </c>
      <c r="K123" s="48">
        <f>'Salary and Rating'!K124</f>
        <v>0</v>
      </c>
      <c r="L123" s="48">
        <f>IFERROR(IF(VLOOKUP(K123,Inputs!$A$20:$G$29,3,FALSE)="Stipend Award",VLOOKUP(K123,Inputs!$A$7:$G$16,3,FALSE),0),0)</f>
        <v>0</v>
      </c>
      <c r="M123" s="48">
        <f>IFERROR(IF(VLOOKUP(K123,Inputs!$A$20:$G$29,4,FALSE)="Stipend Award",VLOOKUP(K123,Inputs!$A$7:$G$16,4,FALSE),0),0)</f>
        <v>0</v>
      </c>
      <c r="N123" s="48">
        <f ca="1">IFERROR(IF(H123=1,IF(VLOOKUP(K123,Inputs!$A$20:$G$29,5,FALSE)="Stipend Award",VLOOKUP(K123,Inputs!$A$7:$G$16,5,FALSE),0),0),0)</f>
        <v>0</v>
      </c>
      <c r="O123" s="48">
        <f ca="1">IFERROR(IF(I123=1,IF(VLOOKUP(K123,Inputs!$A$20:$G$29,6,FALSE)="Stipend Award",VLOOKUP(K123,Inputs!$A$7:$G$16,6,FALSE),0),0),0)</f>
        <v>0</v>
      </c>
      <c r="P123" s="48">
        <f ca="1">IFERROR(IF(J123=1,IF(VLOOKUP(K123,Inputs!$A$20:$G$29,7,FALSE)="Stipend Award",VLOOKUP(K123,Inputs!$A$7:$G$16,7,FALSE),0),0),0)</f>
        <v>0</v>
      </c>
      <c r="Q123" s="48">
        <f>IFERROR(IF(VLOOKUP(K123,Inputs!$A$20:$G$29,3,FALSE)="Base Increase",VLOOKUP(K123,Inputs!$A$7:$G$16,3,FALSE),0),0)</f>
        <v>0</v>
      </c>
      <c r="R123" s="48">
        <f>IFERROR(IF(VLOOKUP(K123,Inputs!$A$20:$G$29,4,FALSE)="Base Increase",VLOOKUP(K123,Inputs!$A$7:$G$16,4,FALSE),0),0)</f>
        <v>0</v>
      </c>
      <c r="S123" s="48">
        <f ca="1">IFERROR(IF(H123=1,IF(VLOOKUP(K123,Inputs!$A$20:$G$29,5,FALSE)="Base Increase",VLOOKUP(K123,Inputs!$A$7:$G$16,5,FALSE),0),0),0)</f>
        <v>0</v>
      </c>
      <c r="T123" s="48">
        <f ca="1">IFERROR(IF(I123=1,IF(VLOOKUP(K123,Inputs!$A$20:$G$29,6,FALSE)="Base Increase",VLOOKUP(K123,Inputs!$A$7:$G$16,6,FALSE),0),0),0)</f>
        <v>0</v>
      </c>
      <c r="U123" s="48">
        <f ca="1">IFERROR(IF(J123=1,IF(VLOOKUP(K123,Inputs!$A$20:$G$29,7,FALSE)="Base Increase",VLOOKUP(K123,Inputs!$A$7:$G$16,7,FALSE),0),0),0)</f>
        <v>0</v>
      </c>
      <c r="V123" s="48">
        <f t="shared" ca="1" si="8"/>
        <v>0</v>
      </c>
      <c r="W123" s="48">
        <f t="shared" ca="1" si="9"/>
        <v>0</v>
      </c>
      <c r="X123" s="48">
        <f t="shared" ca="1" si="10"/>
        <v>0</v>
      </c>
      <c r="Y123" s="48">
        <f t="shared" ca="1" si="11"/>
        <v>0</v>
      </c>
      <c r="Z123" s="48">
        <f ca="1">IF(AND(K123&lt;=4,X123&gt;Inputs!$B$32),MAX(C123,Inputs!$B$32),X123)</f>
        <v>0</v>
      </c>
      <c r="AA123" s="48">
        <f ca="1">IF(AND(K123&lt;=4,Y123&gt;Inputs!$B$32),MAX(C123,Inputs!$B$32),Y123)</f>
        <v>0</v>
      </c>
      <c r="AB123" s="48">
        <f ca="1">IF(AND(K123&lt;=7,Z123&gt;Inputs!$B$33),MAX(C123,Inputs!$B$33),Z123)</f>
        <v>0</v>
      </c>
      <c r="AC123" s="48">
        <f ca="1">IF(Y123&gt;Inputs!$B$34,Inputs!$B$34,AA123)</f>
        <v>0</v>
      </c>
      <c r="AD123" s="48">
        <f ca="1">IF(AB123&gt;Inputs!$B$34,Inputs!$B$34,AB123)</f>
        <v>0</v>
      </c>
      <c r="AE123" s="48">
        <f ca="1">IF(AC123&gt;Inputs!$B$34,Inputs!$B$34,AC123)</f>
        <v>0</v>
      </c>
      <c r="AF123" s="49">
        <f ca="1">IF(AND(E123=1,G123=0),Inputs!$B$3,AD123)</f>
        <v>0</v>
      </c>
      <c r="AG123" s="49">
        <f ca="1">IF(AND(E123=1,G123=0),Inputs!$B$3,AE123)</f>
        <v>0</v>
      </c>
    </row>
    <row r="124" spans="1:33" x14ac:dyDescent="0.25">
      <c r="A124" s="6">
        <f>'Salary and Rating'!A125</f>
        <v>0</v>
      </c>
      <c r="B124" s="6">
        <f>'Salary and Rating'!B125</f>
        <v>0</v>
      </c>
      <c r="C124" s="14">
        <f>'Salary and Rating'!C125</f>
        <v>0</v>
      </c>
      <c r="D124" s="44">
        <f>'Salary and Rating'!D125</f>
        <v>0</v>
      </c>
      <c r="E124" s="48">
        <f t="shared" si="6"/>
        <v>0</v>
      </c>
      <c r="F124" s="42">
        <f>IF('Salary and Rating'!E125=1,VLOOKUP(D124,'Attrition Probabilities'!$A$5:$E$45,2,TRUE),IF('Salary and Rating'!E125=2,VLOOKUP(D124,'Attrition Probabilities'!$A$5:$E$45,3,TRUE),IF('Salary and Rating'!E125=3,VLOOKUP(D124,'Attrition Probabilities'!$A$5:$E$45,4,TRUE),IF('Salary and Rating'!E125=4,VLOOKUP(D124,'Attrition Probabilities'!$A$5:$E$45,5,TRUE),0))))</f>
        <v>0</v>
      </c>
      <c r="G124" s="48">
        <f t="shared" ca="1" si="7"/>
        <v>0</v>
      </c>
      <c r="H124" s="48">
        <f ca="1">IF(E124=0,0,IF(RAND()&lt;'Demand Component Probability'!$B$4,1,0))</f>
        <v>0</v>
      </c>
      <c r="I124" s="48">
        <f ca="1">IF(E124=0,0,IF(RAND()&lt;'Demand Component Probability'!$B$5,1,0))</f>
        <v>0</v>
      </c>
      <c r="J124" s="48">
        <f ca="1">IF(E124=0,0,IF(RAND()&lt;'Demand Component Probability'!$B$6,1,0))</f>
        <v>0</v>
      </c>
      <c r="K124" s="48">
        <f>'Salary and Rating'!K125</f>
        <v>0</v>
      </c>
      <c r="L124" s="48">
        <f>IFERROR(IF(VLOOKUP(K124,Inputs!$A$20:$G$29,3,FALSE)="Stipend Award",VLOOKUP(K124,Inputs!$A$7:$G$16,3,FALSE),0),0)</f>
        <v>0</v>
      </c>
      <c r="M124" s="48">
        <f>IFERROR(IF(VLOOKUP(K124,Inputs!$A$20:$G$29,4,FALSE)="Stipend Award",VLOOKUP(K124,Inputs!$A$7:$G$16,4,FALSE),0),0)</f>
        <v>0</v>
      </c>
      <c r="N124" s="48">
        <f ca="1">IFERROR(IF(H124=1,IF(VLOOKUP(K124,Inputs!$A$20:$G$29,5,FALSE)="Stipend Award",VLOOKUP(K124,Inputs!$A$7:$G$16,5,FALSE),0),0),0)</f>
        <v>0</v>
      </c>
      <c r="O124" s="48">
        <f ca="1">IFERROR(IF(I124=1,IF(VLOOKUP(K124,Inputs!$A$20:$G$29,6,FALSE)="Stipend Award",VLOOKUP(K124,Inputs!$A$7:$G$16,6,FALSE),0),0),0)</f>
        <v>0</v>
      </c>
      <c r="P124" s="48">
        <f ca="1">IFERROR(IF(J124=1,IF(VLOOKUP(K124,Inputs!$A$20:$G$29,7,FALSE)="Stipend Award",VLOOKUP(K124,Inputs!$A$7:$G$16,7,FALSE),0),0),0)</f>
        <v>0</v>
      </c>
      <c r="Q124" s="48">
        <f>IFERROR(IF(VLOOKUP(K124,Inputs!$A$20:$G$29,3,FALSE)="Base Increase",VLOOKUP(K124,Inputs!$A$7:$G$16,3,FALSE),0),0)</f>
        <v>0</v>
      </c>
      <c r="R124" s="48">
        <f>IFERROR(IF(VLOOKUP(K124,Inputs!$A$20:$G$29,4,FALSE)="Base Increase",VLOOKUP(K124,Inputs!$A$7:$G$16,4,FALSE),0),0)</f>
        <v>0</v>
      </c>
      <c r="S124" s="48">
        <f ca="1">IFERROR(IF(H124=1,IF(VLOOKUP(K124,Inputs!$A$20:$G$29,5,FALSE)="Base Increase",VLOOKUP(K124,Inputs!$A$7:$G$16,5,FALSE),0),0),0)</f>
        <v>0</v>
      </c>
      <c r="T124" s="48">
        <f ca="1">IFERROR(IF(I124=1,IF(VLOOKUP(K124,Inputs!$A$20:$G$29,6,FALSE)="Base Increase",VLOOKUP(K124,Inputs!$A$7:$G$16,6,FALSE),0),0),0)</f>
        <v>0</v>
      </c>
      <c r="U124" s="48">
        <f ca="1">IFERROR(IF(J124=1,IF(VLOOKUP(K124,Inputs!$A$20:$G$29,7,FALSE)="Base Increase",VLOOKUP(K124,Inputs!$A$7:$G$16,7,FALSE),0),0),0)</f>
        <v>0</v>
      </c>
      <c r="V124" s="48">
        <f t="shared" ca="1" si="8"/>
        <v>0</v>
      </c>
      <c r="W124" s="48">
        <f t="shared" ca="1" si="9"/>
        <v>0</v>
      </c>
      <c r="X124" s="48">
        <f t="shared" ca="1" si="10"/>
        <v>0</v>
      </c>
      <c r="Y124" s="48">
        <f t="shared" ca="1" si="11"/>
        <v>0</v>
      </c>
      <c r="Z124" s="48">
        <f ca="1">IF(AND(K124&lt;=4,X124&gt;Inputs!$B$32),MAX(C124,Inputs!$B$32),X124)</f>
        <v>0</v>
      </c>
      <c r="AA124" s="48">
        <f ca="1">IF(AND(K124&lt;=4,Y124&gt;Inputs!$B$32),MAX(C124,Inputs!$B$32),Y124)</f>
        <v>0</v>
      </c>
      <c r="AB124" s="48">
        <f ca="1">IF(AND(K124&lt;=7,Z124&gt;Inputs!$B$33),MAX(C124,Inputs!$B$33),Z124)</f>
        <v>0</v>
      </c>
      <c r="AC124" s="48">
        <f ca="1">IF(Y124&gt;Inputs!$B$34,Inputs!$B$34,AA124)</f>
        <v>0</v>
      </c>
      <c r="AD124" s="48">
        <f ca="1">IF(AB124&gt;Inputs!$B$34,Inputs!$B$34,AB124)</f>
        <v>0</v>
      </c>
      <c r="AE124" s="48">
        <f ca="1">IF(AC124&gt;Inputs!$B$34,Inputs!$B$34,AC124)</f>
        <v>0</v>
      </c>
      <c r="AF124" s="49">
        <f ca="1">IF(AND(E124=1,G124=0),Inputs!$B$3,AD124)</f>
        <v>0</v>
      </c>
      <c r="AG124" s="49">
        <f ca="1">IF(AND(E124=1,G124=0),Inputs!$B$3,AE124)</f>
        <v>0</v>
      </c>
    </row>
    <row r="125" spans="1:33" x14ac:dyDescent="0.25">
      <c r="A125" s="6">
        <f>'Salary and Rating'!A126</f>
        <v>0</v>
      </c>
      <c r="B125" s="6">
        <f>'Salary and Rating'!B126</f>
        <v>0</v>
      </c>
      <c r="C125" s="14">
        <f>'Salary and Rating'!C126</f>
        <v>0</v>
      </c>
      <c r="D125" s="44">
        <f>'Salary and Rating'!D126</f>
        <v>0</v>
      </c>
      <c r="E125" s="48">
        <f t="shared" si="6"/>
        <v>0</v>
      </c>
      <c r="F125" s="42">
        <f>IF('Salary and Rating'!E126=1,VLOOKUP(D125,'Attrition Probabilities'!$A$5:$E$45,2,TRUE),IF('Salary and Rating'!E126=2,VLOOKUP(D125,'Attrition Probabilities'!$A$5:$E$45,3,TRUE),IF('Salary and Rating'!E126=3,VLOOKUP(D125,'Attrition Probabilities'!$A$5:$E$45,4,TRUE),IF('Salary and Rating'!E126=4,VLOOKUP(D125,'Attrition Probabilities'!$A$5:$E$45,5,TRUE),0))))</f>
        <v>0</v>
      </c>
      <c r="G125" s="48">
        <f t="shared" ca="1" si="7"/>
        <v>0</v>
      </c>
      <c r="H125" s="48">
        <f ca="1">IF(E125=0,0,IF(RAND()&lt;'Demand Component Probability'!$B$4,1,0))</f>
        <v>0</v>
      </c>
      <c r="I125" s="48">
        <f ca="1">IF(E125=0,0,IF(RAND()&lt;'Demand Component Probability'!$B$5,1,0))</f>
        <v>0</v>
      </c>
      <c r="J125" s="48">
        <f ca="1">IF(E125=0,0,IF(RAND()&lt;'Demand Component Probability'!$B$6,1,0))</f>
        <v>0</v>
      </c>
      <c r="K125" s="48">
        <f>'Salary and Rating'!K126</f>
        <v>0</v>
      </c>
      <c r="L125" s="48">
        <f>IFERROR(IF(VLOOKUP(K125,Inputs!$A$20:$G$29,3,FALSE)="Stipend Award",VLOOKUP(K125,Inputs!$A$7:$G$16,3,FALSE),0),0)</f>
        <v>0</v>
      </c>
      <c r="M125" s="48">
        <f>IFERROR(IF(VLOOKUP(K125,Inputs!$A$20:$G$29,4,FALSE)="Stipend Award",VLOOKUP(K125,Inputs!$A$7:$G$16,4,FALSE),0),0)</f>
        <v>0</v>
      </c>
      <c r="N125" s="48">
        <f ca="1">IFERROR(IF(H125=1,IF(VLOOKUP(K125,Inputs!$A$20:$G$29,5,FALSE)="Stipend Award",VLOOKUP(K125,Inputs!$A$7:$G$16,5,FALSE),0),0),0)</f>
        <v>0</v>
      </c>
      <c r="O125" s="48">
        <f ca="1">IFERROR(IF(I125=1,IF(VLOOKUP(K125,Inputs!$A$20:$G$29,6,FALSE)="Stipend Award",VLOOKUP(K125,Inputs!$A$7:$G$16,6,FALSE),0),0),0)</f>
        <v>0</v>
      </c>
      <c r="P125" s="48">
        <f ca="1">IFERROR(IF(J125=1,IF(VLOOKUP(K125,Inputs!$A$20:$G$29,7,FALSE)="Stipend Award",VLOOKUP(K125,Inputs!$A$7:$G$16,7,FALSE),0),0),0)</f>
        <v>0</v>
      </c>
      <c r="Q125" s="48">
        <f>IFERROR(IF(VLOOKUP(K125,Inputs!$A$20:$G$29,3,FALSE)="Base Increase",VLOOKUP(K125,Inputs!$A$7:$G$16,3,FALSE),0),0)</f>
        <v>0</v>
      </c>
      <c r="R125" s="48">
        <f>IFERROR(IF(VLOOKUP(K125,Inputs!$A$20:$G$29,4,FALSE)="Base Increase",VLOOKUP(K125,Inputs!$A$7:$G$16,4,FALSE),0),0)</f>
        <v>0</v>
      </c>
      <c r="S125" s="48">
        <f ca="1">IFERROR(IF(H125=1,IF(VLOOKUP(K125,Inputs!$A$20:$G$29,5,FALSE)="Base Increase",VLOOKUP(K125,Inputs!$A$7:$G$16,5,FALSE),0),0),0)</f>
        <v>0</v>
      </c>
      <c r="T125" s="48">
        <f ca="1">IFERROR(IF(I125=1,IF(VLOOKUP(K125,Inputs!$A$20:$G$29,6,FALSE)="Base Increase",VLOOKUP(K125,Inputs!$A$7:$G$16,6,FALSE),0),0),0)</f>
        <v>0</v>
      </c>
      <c r="U125" s="48">
        <f ca="1">IFERROR(IF(J125=1,IF(VLOOKUP(K125,Inputs!$A$20:$G$29,7,FALSE)="Base Increase",VLOOKUP(K125,Inputs!$A$7:$G$16,7,FALSE),0),0),0)</f>
        <v>0</v>
      </c>
      <c r="V125" s="48">
        <f t="shared" ca="1" si="8"/>
        <v>0</v>
      </c>
      <c r="W125" s="48">
        <f t="shared" ca="1" si="9"/>
        <v>0</v>
      </c>
      <c r="X125" s="48">
        <f t="shared" ca="1" si="10"/>
        <v>0</v>
      </c>
      <c r="Y125" s="48">
        <f t="shared" ca="1" si="11"/>
        <v>0</v>
      </c>
      <c r="Z125" s="48">
        <f ca="1">IF(AND(K125&lt;=4,X125&gt;Inputs!$B$32),MAX(C125,Inputs!$B$32),X125)</f>
        <v>0</v>
      </c>
      <c r="AA125" s="48">
        <f ca="1">IF(AND(K125&lt;=4,Y125&gt;Inputs!$B$32),MAX(C125,Inputs!$B$32),Y125)</f>
        <v>0</v>
      </c>
      <c r="AB125" s="48">
        <f ca="1">IF(AND(K125&lt;=7,Z125&gt;Inputs!$B$33),MAX(C125,Inputs!$B$33),Z125)</f>
        <v>0</v>
      </c>
      <c r="AC125" s="48">
        <f ca="1">IF(Y125&gt;Inputs!$B$34,Inputs!$B$34,AA125)</f>
        <v>0</v>
      </c>
      <c r="AD125" s="48">
        <f ca="1">IF(AB125&gt;Inputs!$B$34,Inputs!$B$34,AB125)</f>
        <v>0</v>
      </c>
      <c r="AE125" s="48">
        <f ca="1">IF(AC125&gt;Inputs!$B$34,Inputs!$B$34,AC125)</f>
        <v>0</v>
      </c>
      <c r="AF125" s="49">
        <f ca="1">IF(AND(E125=1,G125=0),Inputs!$B$3,AD125)</f>
        <v>0</v>
      </c>
      <c r="AG125" s="49">
        <f ca="1">IF(AND(E125=1,G125=0),Inputs!$B$3,AE125)</f>
        <v>0</v>
      </c>
    </row>
    <row r="126" spans="1:33" x14ac:dyDescent="0.25">
      <c r="A126" s="6">
        <f>'Salary and Rating'!A127</f>
        <v>0</v>
      </c>
      <c r="B126" s="6">
        <f>'Salary and Rating'!B127</f>
        <v>0</v>
      </c>
      <c r="C126" s="14">
        <f>'Salary and Rating'!C127</f>
        <v>0</v>
      </c>
      <c r="D126" s="44">
        <f>'Salary and Rating'!D127</f>
        <v>0</v>
      </c>
      <c r="E126" s="48">
        <f t="shared" si="6"/>
        <v>0</v>
      </c>
      <c r="F126" s="42">
        <f>IF('Salary and Rating'!E127=1,VLOOKUP(D126,'Attrition Probabilities'!$A$5:$E$45,2,TRUE),IF('Salary and Rating'!E127=2,VLOOKUP(D126,'Attrition Probabilities'!$A$5:$E$45,3,TRUE),IF('Salary and Rating'!E127=3,VLOOKUP(D126,'Attrition Probabilities'!$A$5:$E$45,4,TRUE),IF('Salary and Rating'!E127=4,VLOOKUP(D126,'Attrition Probabilities'!$A$5:$E$45,5,TRUE),0))))</f>
        <v>0</v>
      </c>
      <c r="G126" s="48">
        <f t="shared" ca="1" si="7"/>
        <v>0</v>
      </c>
      <c r="H126" s="48">
        <f ca="1">IF(E126=0,0,IF(RAND()&lt;'Demand Component Probability'!$B$4,1,0))</f>
        <v>0</v>
      </c>
      <c r="I126" s="48">
        <f ca="1">IF(E126=0,0,IF(RAND()&lt;'Demand Component Probability'!$B$5,1,0))</f>
        <v>0</v>
      </c>
      <c r="J126" s="48">
        <f ca="1">IF(E126=0,0,IF(RAND()&lt;'Demand Component Probability'!$B$6,1,0))</f>
        <v>0</v>
      </c>
      <c r="K126" s="48">
        <f>'Salary and Rating'!K127</f>
        <v>0</v>
      </c>
      <c r="L126" s="48">
        <f>IFERROR(IF(VLOOKUP(K126,Inputs!$A$20:$G$29,3,FALSE)="Stipend Award",VLOOKUP(K126,Inputs!$A$7:$G$16,3,FALSE),0),0)</f>
        <v>0</v>
      </c>
      <c r="M126" s="48">
        <f>IFERROR(IF(VLOOKUP(K126,Inputs!$A$20:$G$29,4,FALSE)="Stipend Award",VLOOKUP(K126,Inputs!$A$7:$G$16,4,FALSE),0),0)</f>
        <v>0</v>
      </c>
      <c r="N126" s="48">
        <f ca="1">IFERROR(IF(H126=1,IF(VLOOKUP(K126,Inputs!$A$20:$G$29,5,FALSE)="Stipend Award",VLOOKUP(K126,Inputs!$A$7:$G$16,5,FALSE),0),0),0)</f>
        <v>0</v>
      </c>
      <c r="O126" s="48">
        <f ca="1">IFERROR(IF(I126=1,IF(VLOOKUP(K126,Inputs!$A$20:$G$29,6,FALSE)="Stipend Award",VLOOKUP(K126,Inputs!$A$7:$G$16,6,FALSE),0),0),0)</f>
        <v>0</v>
      </c>
      <c r="P126" s="48">
        <f ca="1">IFERROR(IF(J126=1,IF(VLOOKUP(K126,Inputs!$A$20:$G$29,7,FALSE)="Stipend Award",VLOOKUP(K126,Inputs!$A$7:$G$16,7,FALSE),0),0),0)</f>
        <v>0</v>
      </c>
      <c r="Q126" s="48">
        <f>IFERROR(IF(VLOOKUP(K126,Inputs!$A$20:$G$29,3,FALSE)="Base Increase",VLOOKUP(K126,Inputs!$A$7:$G$16,3,FALSE),0),0)</f>
        <v>0</v>
      </c>
      <c r="R126" s="48">
        <f>IFERROR(IF(VLOOKUP(K126,Inputs!$A$20:$G$29,4,FALSE)="Base Increase",VLOOKUP(K126,Inputs!$A$7:$G$16,4,FALSE),0),0)</f>
        <v>0</v>
      </c>
      <c r="S126" s="48">
        <f ca="1">IFERROR(IF(H126=1,IF(VLOOKUP(K126,Inputs!$A$20:$G$29,5,FALSE)="Base Increase",VLOOKUP(K126,Inputs!$A$7:$G$16,5,FALSE),0),0),0)</f>
        <v>0</v>
      </c>
      <c r="T126" s="48">
        <f ca="1">IFERROR(IF(I126=1,IF(VLOOKUP(K126,Inputs!$A$20:$G$29,6,FALSE)="Base Increase",VLOOKUP(K126,Inputs!$A$7:$G$16,6,FALSE),0),0),0)</f>
        <v>0</v>
      </c>
      <c r="U126" s="48">
        <f ca="1">IFERROR(IF(J126=1,IF(VLOOKUP(K126,Inputs!$A$20:$G$29,7,FALSE)="Base Increase",VLOOKUP(K126,Inputs!$A$7:$G$16,7,FALSE),0),0),0)</f>
        <v>0</v>
      </c>
      <c r="V126" s="48">
        <f t="shared" ca="1" si="8"/>
        <v>0</v>
      </c>
      <c r="W126" s="48">
        <f t="shared" ca="1" si="9"/>
        <v>0</v>
      </c>
      <c r="X126" s="48">
        <f t="shared" ca="1" si="10"/>
        <v>0</v>
      </c>
      <c r="Y126" s="48">
        <f t="shared" ca="1" si="11"/>
        <v>0</v>
      </c>
      <c r="Z126" s="48">
        <f ca="1">IF(AND(K126&lt;=4,X126&gt;Inputs!$B$32),MAX(C126,Inputs!$B$32),X126)</f>
        <v>0</v>
      </c>
      <c r="AA126" s="48">
        <f ca="1">IF(AND(K126&lt;=4,Y126&gt;Inputs!$B$32),MAX(C126,Inputs!$B$32),Y126)</f>
        <v>0</v>
      </c>
      <c r="AB126" s="48">
        <f ca="1">IF(AND(K126&lt;=7,Z126&gt;Inputs!$B$33),MAX(C126,Inputs!$B$33),Z126)</f>
        <v>0</v>
      </c>
      <c r="AC126" s="48">
        <f ca="1">IF(Y126&gt;Inputs!$B$34,Inputs!$B$34,AA126)</f>
        <v>0</v>
      </c>
      <c r="AD126" s="48">
        <f ca="1">IF(AB126&gt;Inputs!$B$34,Inputs!$B$34,AB126)</f>
        <v>0</v>
      </c>
      <c r="AE126" s="48">
        <f ca="1">IF(AC126&gt;Inputs!$B$34,Inputs!$B$34,AC126)</f>
        <v>0</v>
      </c>
      <c r="AF126" s="49">
        <f ca="1">IF(AND(E126=1,G126=0),Inputs!$B$3,AD126)</f>
        <v>0</v>
      </c>
      <c r="AG126" s="49">
        <f ca="1">IF(AND(E126=1,G126=0),Inputs!$B$3,AE126)</f>
        <v>0</v>
      </c>
    </row>
    <row r="127" spans="1:33" x14ac:dyDescent="0.25">
      <c r="A127" s="6">
        <f>'Salary and Rating'!A128</f>
        <v>0</v>
      </c>
      <c r="B127" s="6">
        <f>'Salary and Rating'!B128</f>
        <v>0</v>
      </c>
      <c r="C127" s="14">
        <f>'Salary and Rating'!C128</f>
        <v>0</v>
      </c>
      <c r="D127" s="44">
        <f>'Salary and Rating'!D128</f>
        <v>0</v>
      </c>
      <c r="E127" s="48">
        <f t="shared" si="6"/>
        <v>0</v>
      </c>
      <c r="F127" s="42">
        <f>IF('Salary and Rating'!E128=1,VLOOKUP(D127,'Attrition Probabilities'!$A$5:$E$45,2,TRUE),IF('Salary and Rating'!E128=2,VLOOKUP(D127,'Attrition Probabilities'!$A$5:$E$45,3,TRUE),IF('Salary and Rating'!E128=3,VLOOKUP(D127,'Attrition Probabilities'!$A$5:$E$45,4,TRUE),IF('Salary and Rating'!E128=4,VLOOKUP(D127,'Attrition Probabilities'!$A$5:$E$45,5,TRUE),0))))</f>
        <v>0</v>
      </c>
      <c r="G127" s="48">
        <f t="shared" ca="1" si="7"/>
        <v>0</v>
      </c>
      <c r="H127" s="48">
        <f ca="1">IF(E127=0,0,IF(RAND()&lt;'Demand Component Probability'!$B$4,1,0))</f>
        <v>0</v>
      </c>
      <c r="I127" s="48">
        <f ca="1">IF(E127=0,0,IF(RAND()&lt;'Demand Component Probability'!$B$5,1,0))</f>
        <v>0</v>
      </c>
      <c r="J127" s="48">
        <f ca="1">IF(E127=0,0,IF(RAND()&lt;'Demand Component Probability'!$B$6,1,0))</f>
        <v>0</v>
      </c>
      <c r="K127" s="48">
        <f>'Salary and Rating'!K128</f>
        <v>0</v>
      </c>
      <c r="L127" s="48">
        <f>IFERROR(IF(VLOOKUP(K127,Inputs!$A$20:$G$29,3,FALSE)="Stipend Award",VLOOKUP(K127,Inputs!$A$7:$G$16,3,FALSE),0),0)</f>
        <v>0</v>
      </c>
      <c r="M127" s="48">
        <f>IFERROR(IF(VLOOKUP(K127,Inputs!$A$20:$G$29,4,FALSE)="Stipend Award",VLOOKUP(K127,Inputs!$A$7:$G$16,4,FALSE),0),0)</f>
        <v>0</v>
      </c>
      <c r="N127" s="48">
        <f ca="1">IFERROR(IF(H127=1,IF(VLOOKUP(K127,Inputs!$A$20:$G$29,5,FALSE)="Stipend Award",VLOOKUP(K127,Inputs!$A$7:$G$16,5,FALSE),0),0),0)</f>
        <v>0</v>
      </c>
      <c r="O127" s="48">
        <f ca="1">IFERROR(IF(I127=1,IF(VLOOKUP(K127,Inputs!$A$20:$G$29,6,FALSE)="Stipend Award",VLOOKUP(K127,Inputs!$A$7:$G$16,6,FALSE),0),0),0)</f>
        <v>0</v>
      </c>
      <c r="P127" s="48">
        <f ca="1">IFERROR(IF(J127=1,IF(VLOOKUP(K127,Inputs!$A$20:$G$29,7,FALSE)="Stipend Award",VLOOKUP(K127,Inputs!$A$7:$G$16,7,FALSE),0),0),0)</f>
        <v>0</v>
      </c>
      <c r="Q127" s="48">
        <f>IFERROR(IF(VLOOKUP(K127,Inputs!$A$20:$G$29,3,FALSE)="Base Increase",VLOOKUP(K127,Inputs!$A$7:$G$16,3,FALSE),0),0)</f>
        <v>0</v>
      </c>
      <c r="R127" s="48">
        <f>IFERROR(IF(VLOOKUP(K127,Inputs!$A$20:$G$29,4,FALSE)="Base Increase",VLOOKUP(K127,Inputs!$A$7:$G$16,4,FALSE),0),0)</f>
        <v>0</v>
      </c>
      <c r="S127" s="48">
        <f ca="1">IFERROR(IF(H127=1,IF(VLOOKUP(K127,Inputs!$A$20:$G$29,5,FALSE)="Base Increase",VLOOKUP(K127,Inputs!$A$7:$G$16,5,FALSE),0),0),0)</f>
        <v>0</v>
      </c>
      <c r="T127" s="48">
        <f ca="1">IFERROR(IF(I127=1,IF(VLOOKUP(K127,Inputs!$A$20:$G$29,6,FALSE)="Base Increase",VLOOKUP(K127,Inputs!$A$7:$G$16,6,FALSE),0),0),0)</f>
        <v>0</v>
      </c>
      <c r="U127" s="48">
        <f ca="1">IFERROR(IF(J127=1,IF(VLOOKUP(K127,Inputs!$A$20:$G$29,7,FALSE)="Base Increase",VLOOKUP(K127,Inputs!$A$7:$G$16,7,FALSE),0),0),0)</f>
        <v>0</v>
      </c>
      <c r="V127" s="48">
        <f t="shared" ca="1" si="8"/>
        <v>0</v>
      </c>
      <c r="W127" s="48">
        <f t="shared" ca="1" si="9"/>
        <v>0</v>
      </c>
      <c r="X127" s="48">
        <f t="shared" ca="1" si="10"/>
        <v>0</v>
      </c>
      <c r="Y127" s="48">
        <f t="shared" ca="1" si="11"/>
        <v>0</v>
      </c>
      <c r="Z127" s="48">
        <f ca="1">IF(AND(K127&lt;=4,X127&gt;Inputs!$B$32),MAX(C127,Inputs!$B$32),X127)</f>
        <v>0</v>
      </c>
      <c r="AA127" s="48">
        <f ca="1">IF(AND(K127&lt;=4,Y127&gt;Inputs!$B$32),MAX(C127,Inputs!$B$32),Y127)</f>
        <v>0</v>
      </c>
      <c r="AB127" s="48">
        <f ca="1">IF(AND(K127&lt;=7,Z127&gt;Inputs!$B$33),MAX(C127,Inputs!$B$33),Z127)</f>
        <v>0</v>
      </c>
      <c r="AC127" s="48">
        <f ca="1">IF(Y127&gt;Inputs!$B$34,Inputs!$B$34,AA127)</f>
        <v>0</v>
      </c>
      <c r="AD127" s="48">
        <f ca="1">IF(AB127&gt;Inputs!$B$34,Inputs!$B$34,AB127)</f>
        <v>0</v>
      </c>
      <c r="AE127" s="48">
        <f ca="1">IF(AC127&gt;Inputs!$B$34,Inputs!$B$34,AC127)</f>
        <v>0</v>
      </c>
      <c r="AF127" s="49">
        <f ca="1">IF(AND(E127=1,G127=0),Inputs!$B$3,AD127)</f>
        <v>0</v>
      </c>
      <c r="AG127" s="49">
        <f ca="1">IF(AND(E127=1,G127=0),Inputs!$B$3,AE127)</f>
        <v>0</v>
      </c>
    </row>
    <row r="128" spans="1:33" x14ac:dyDescent="0.25">
      <c r="A128" s="6">
        <f>'Salary and Rating'!A129</f>
        <v>0</v>
      </c>
      <c r="B128" s="6">
        <f>'Salary and Rating'!B129</f>
        <v>0</v>
      </c>
      <c r="C128" s="14">
        <f>'Salary and Rating'!C129</f>
        <v>0</v>
      </c>
      <c r="D128" s="44">
        <f>'Salary and Rating'!D129</f>
        <v>0</v>
      </c>
      <c r="E128" s="48">
        <f t="shared" si="6"/>
        <v>0</v>
      </c>
      <c r="F128" s="42">
        <f>IF('Salary and Rating'!E129=1,VLOOKUP(D128,'Attrition Probabilities'!$A$5:$E$45,2,TRUE),IF('Salary and Rating'!E129=2,VLOOKUP(D128,'Attrition Probabilities'!$A$5:$E$45,3,TRUE),IF('Salary and Rating'!E129=3,VLOOKUP(D128,'Attrition Probabilities'!$A$5:$E$45,4,TRUE),IF('Salary and Rating'!E129=4,VLOOKUP(D128,'Attrition Probabilities'!$A$5:$E$45,5,TRUE),0))))</f>
        <v>0</v>
      </c>
      <c r="G128" s="48">
        <f t="shared" ca="1" si="7"/>
        <v>0</v>
      </c>
      <c r="H128" s="48">
        <f ca="1">IF(E128=0,0,IF(RAND()&lt;'Demand Component Probability'!$B$4,1,0))</f>
        <v>0</v>
      </c>
      <c r="I128" s="48">
        <f ca="1">IF(E128=0,0,IF(RAND()&lt;'Demand Component Probability'!$B$5,1,0))</f>
        <v>0</v>
      </c>
      <c r="J128" s="48">
        <f ca="1">IF(E128=0,0,IF(RAND()&lt;'Demand Component Probability'!$B$6,1,0))</f>
        <v>0</v>
      </c>
      <c r="K128" s="48">
        <f>'Salary and Rating'!K129</f>
        <v>0</v>
      </c>
      <c r="L128" s="48">
        <f>IFERROR(IF(VLOOKUP(K128,Inputs!$A$20:$G$29,3,FALSE)="Stipend Award",VLOOKUP(K128,Inputs!$A$7:$G$16,3,FALSE),0),0)</f>
        <v>0</v>
      </c>
      <c r="M128" s="48">
        <f>IFERROR(IF(VLOOKUP(K128,Inputs!$A$20:$G$29,4,FALSE)="Stipend Award",VLOOKUP(K128,Inputs!$A$7:$G$16,4,FALSE),0),0)</f>
        <v>0</v>
      </c>
      <c r="N128" s="48">
        <f ca="1">IFERROR(IF(H128=1,IF(VLOOKUP(K128,Inputs!$A$20:$G$29,5,FALSE)="Stipend Award",VLOOKUP(K128,Inputs!$A$7:$G$16,5,FALSE),0),0),0)</f>
        <v>0</v>
      </c>
      <c r="O128" s="48">
        <f ca="1">IFERROR(IF(I128=1,IF(VLOOKUP(K128,Inputs!$A$20:$G$29,6,FALSE)="Stipend Award",VLOOKUP(K128,Inputs!$A$7:$G$16,6,FALSE),0),0),0)</f>
        <v>0</v>
      </c>
      <c r="P128" s="48">
        <f ca="1">IFERROR(IF(J128=1,IF(VLOOKUP(K128,Inputs!$A$20:$G$29,7,FALSE)="Stipend Award",VLOOKUP(K128,Inputs!$A$7:$G$16,7,FALSE),0),0),0)</f>
        <v>0</v>
      </c>
      <c r="Q128" s="48">
        <f>IFERROR(IF(VLOOKUP(K128,Inputs!$A$20:$G$29,3,FALSE)="Base Increase",VLOOKUP(K128,Inputs!$A$7:$G$16,3,FALSE),0),0)</f>
        <v>0</v>
      </c>
      <c r="R128" s="48">
        <f>IFERROR(IF(VLOOKUP(K128,Inputs!$A$20:$G$29,4,FALSE)="Base Increase",VLOOKUP(K128,Inputs!$A$7:$G$16,4,FALSE),0),0)</f>
        <v>0</v>
      </c>
      <c r="S128" s="48">
        <f ca="1">IFERROR(IF(H128=1,IF(VLOOKUP(K128,Inputs!$A$20:$G$29,5,FALSE)="Base Increase",VLOOKUP(K128,Inputs!$A$7:$G$16,5,FALSE),0),0),0)</f>
        <v>0</v>
      </c>
      <c r="T128" s="48">
        <f ca="1">IFERROR(IF(I128=1,IF(VLOOKUP(K128,Inputs!$A$20:$G$29,6,FALSE)="Base Increase",VLOOKUP(K128,Inputs!$A$7:$G$16,6,FALSE),0),0),0)</f>
        <v>0</v>
      </c>
      <c r="U128" s="48">
        <f ca="1">IFERROR(IF(J128=1,IF(VLOOKUP(K128,Inputs!$A$20:$G$29,7,FALSE)="Base Increase",VLOOKUP(K128,Inputs!$A$7:$G$16,7,FALSE),0),0),0)</f>
        <v>0</v>
      </c>
      <c r="V128" s="48">
        <f t="shared" ca="1" si="8"/>
        <v>0</v>
      </c>
      <c r="W128" s="48">
        <f t="shared" ca="1" si="9"/>
        <v>0</v>
      </c>
      <c r="X128" s="48">
        <f t="shared" ca="1" si="10"/>
        <v>0</v>
      </c>
      <c r="Y128" s="48">
        <f t="shared" ca="1" si="11"/>
        <v>0</v>
      </c>
      <c r="Z128" s="48">
        <f ca="1">IF(AND(K128&lt;=4,X128&gt;Inputs!$B$32),MAX(C128,Inputs!$B$32),X128)</f>
        <v>0</v>
      </c>
      <c r="AA128" s="48">
        <f ca="1">IF(AND(K128&lt;=4,Y128&gt;Inputs!$B$32),MAX(C128,Inputs!$B$32),Y128)</f>
        <v>0</v>
      </c>
      <c r="AB128" s="48">
        <f ca="1">IF(AND(K128&lt;=7,Z128&gt;Inputs!$B$33),MAX(C128,Inputs!$B$33),Z128)</f>
        <v>0</v>
      </c>
      <c r="AC128" s="48">
        <f ca="1">IF(Y128&gt;Inputs!$B$34,Inputs!$B$34,AA128)</f>
        <v>0</v>
      </c>
      <c r="AD128" s="48">
        <f ca="1">IF(AB128&gt;Inputs!$B$34,Inputs!$B$34,AB128)</f>
        <v>0</v>
      </c>
      <c r="AE128" s="48">
        <f ca="1">IF(AC128&gt;Inputs!$B$34,Inputs!$B$34,AC128)</f>
        <v>0</v>
      </c>
      <c r="AF128" s="49">
        <f ca="1">IF(AND(E128=1,G128=0),Inputs!$B$3,AD128)</f>
        <v>0</v>
      </c>
      <c r="AG128" s="49">
        <f ca="1">IF(AND(E128=1,G128=0),Inputs!$B$3,AE128)</f>
        <v>0</v>
      </c>
    </row>
    <row r="129" spans="1:33" x14ac:dyDescent="0.25">
      <c r="A129" s="6">
        <f>'Salary and Rating'!A130</f>
        <v>0</v>
      </c>
      <c r="B129" s="6">
        <f>'Salary and Rating'!B130</f>
        <v>0</v>
      </c>
      <c r="C129" s="14">
        <f>'Salary and Rating'!C130</f>
        <v>0</v>
      </c>
      <c r="D129" s="44">
        <f>'Salary and Rating'!D130</f>
        <v>0</v>
      </c>
      <c r="E129" s="48">
        <f t="shared" si="6"/>
        <v>0</v>
      </c>
      <c r="F129" s="42">
        <f>IF('Salary and Rating'!E130=1,VLOOKUP(D129,'Attrition Probabilities'!$A$5:$E$45,2,TRUE),IF('Salary and Rating'!E130=2,VLOOKUP(D129,'Attrition Probabilities'!$A$5:$E$45,3,TRUE),IF('Salary and Rating'!E130=3,VLOOKUP(D129,'Attrition Probabilities'!$A$5:$E$45,4,TRUE),IF('Salary and Rating'!E130=4,VLOOKUP(D129,'Attrition Probabilities'!$A$5:$E$45,5,TRUE),0))))</f>
        <v>0</v>
      </c>
      <c r="G129" s="48">
        <f t="shared" ca="1" si="7"/>
        <v>0</v>
      </c>
      <c r="H129" s="48">
        <f ca="1">IF(E129=0,0,IF(RAND()&lt;'Demand Component Probability'!$B$4,1,0))</f>
        <v>0</v>
      </c>
      <c r="I129" s="48">
        <f ca="1">IF(E129=0,0,IF(RAND()&lt;'Demand Component Probability'!$B$5,1,0))</f>
        <v>0</v>
      </c>
      <c r="J129" s="48">
        <f ca="1">IF(E129=0,0,IF(RAND()&lt;'Demand Component Probability'!$B$6,1,0))</f>
        <v>0</v>
      </c>
      <c r="K129" s="48">
        <f>'Salary and Rating'!K130</f>
        <v>0</v>
      </c>
      <c r="L129" s="48">
        <f>IFERROR(IF(VLOOKUP(K129,Inputs!$A$20:$G$29,3,FALSE)="Stipend Award",VLOOKUP(K129,Inputs!$A$7:$G$16,3,FALSE),0),0)</f>
        <v>0</v>
      </c>
      <c r="M129" s="48">
        <f>IFERROR(IF(VLOOKUP(K129,Inputs!$A$20:$G$29,4,FALSE)="Stipend Award",VLOOKUP(K129,Inputs!$A$7:$G$16,4,FALSE),0),0)</f>
        <v>0</v>
      </c>
      <c r="N129" s="48">
        <f ca="1">IFERROR(IF(H129=1,IF(VLOOKUP(K129,Inputs!$A$20:$G$29,5,FALSE)="Stipend Award",VLOOKUP(K129,Inputs!$A$7:$G$16,5,FALSE),0),0),0)</f>
        <v>0</v>
      </c>
      <c r="O129" s="48">
        <f ca="1">IFERROR(IF(I129=1,IF(VLOOKUP(K129,Inputs!$A$20:$G$29,6,FALSE)="Stipend Award",VLOOKUP(K129,Inputs!$A$7:$G$16,6,FALSE),0),0),0)</f>
        <v>0</v>
      </c>
      <c r="P129" s="48">
        <f ca="1">IFERROR(IF(J129=1,IF(VLOOKUP(K129,Inputs!$A$20:$G$29,7,FALSE)="Stipend Award",VLOOKUP(K129,Inputs!$A$7:$G$16,7,FALSE),0),0),0)</f>
        <v>0</v>
      </c>
      <c r="Q129" s="48">
        <f>IFERROR(IF(VLOOKUP(K129,Inputs!$A$20:$G$29,3,FALSE)="Base Increase",VLOOKUP(K129,Inputs!$A$7:$G$16,3,FALSE),0),0)</f>
        <v>0</v>
      </c>
      <c r="R129" s="48">
        <f>IFERROR(IF(VLOOKUP(K129,Inputs!$A$20:$G$29,4,FALSE)="Base Increase",VLOOKUP(K129,Inputs!$A$7:$G$16,4,FALSE),0),0)</f>
        <v>0</v>
      </c>
      <c r="S129" s="48">
        <f ca="1">IFERROR(IF(H129=1,IF(VLOOKUP(K129,Inputs!$A$20:$G$29,5,FALSE)="Base Increase",VLOOKUP(K129,Inputs!$A$7:$G$16,5,FALSE),0),0),0)</f>
        <v>0</v>
      </c>
      <c r="T129" s="48">
        <f ca="1">IFERROR(IF(I129=1,IF(VLOOKUP(K129,Inputs!$A$20:$G$29,6,FALSE)="Base Increase",VLOOKUP(K129,Inputs!$A$7:$G$16,6,FALSE),0),0),0)</f>
        <v>0</v>
      </c>
      <c r="U129" s="48">
        <f ca="1">IFERROR(IF(J129=1,IF(VLOOKUP(K129,Inputs!$A$20:$G$29,7,FALSE)="Base Increase",VLOOKUP(K129,Inputs!$A$7:$G$16,7,FALSE),0),0),0)</f>
        <v>0</v>
      </c>
      <c r="V129" s="48">
        <f t="shared" ca="1" si="8"/>
        <v>0</v>
      </c>
      <c r="W129" s="48">
        <f t="shared" ca="1" si="9"/>
        <v>0</v>
      </c>
      <c r="X129" s="48">
        <f t="shared" ca="1" si="10"/>
        <v>0</v>
      </c>
      <c r="Y129" s="48">
        <f t="shared" ca="1" si="11"/>
        <v>0</v>
      </c>
      <c r="Z129" s="48">
        <f ca="1">IF(AND(K129&lt;=4,X129&gt;Inputs!$B$32),MAX(C129,Inputs!$B$32),X129)</f>
        <v>0</v>
      </c>
      <c r="AA129" s="48">
        <f ca="1">IF(AND(K129&lt;=4,Y129&gt;Inputs!$B$32),MAX(C129,Inputs!$B$32),Y129)</f>
        <v>0</v>
      </c>
      <c r="AB129" s="48">
        <f ca="1">IF(AND(K129&lt;=7,Z129&gt;Inputs!$B$33),MAX(C129,Inputs!$B$33),Z129)</f>
        <v>0</v>
      </c>
      <c r="AC129" s="48">
        <f ca="1">IF(Y129&gt;Inputs!$B$34,Inputs!$B$34,AA129)</f>
        <v>0</v>
      </c>
      <c r="AD129" s="48">
        <f ca="1">IF(AB129&gt;Inputs!$B$34,Inputs!$B$34,AB129)</f>
        <v>0</v>
      </c>
      <c r="AE129" s="48">
        <f ca="1">IF(AC129&gt;Inputs!$B$34,Inputs!$B$34,AC129)</f>
        <v>0</v>
      </c>
      <c r="AF129" s="49">
        <f ca="1">IF(AND(E129=1,G129=0),Inputs!$B$3,AD129)</f>
        <v>0</v>
      </c>
      <c r="AG129" s="49">
        <f ca="1">IF(AND(E129=1,G129=0),Inputs!$B$3,AE129)</f>
        <v>0</v>
      </c>
    </row>
    <row r="130" spans="1:33" x14ac:dyDescent="0.25">
      <c r="A130" s="6">
        <f>'Salary and Rating'!A131</f>
        <v>0</v>
      </c>
      <c r="B130" s="6">
        <f>'Salary and Rating'!B131</f>
        <v>0</v>
      </c>
      <c r="C130" s="14">
        <f>'Salary and Rating'!C131</f>
        <v>0</v>
      </c>
      <c r="D130" s="44">
        <f>'Salary and Rating'!D131</f>
        <v>0</v>
      </c>
      <c r="E130" s="48">
        <f t="shared" si="6"/>
        <v>0</v>
      </c>
      <c r="F130" s="42">
        <f>IF('Salary and Rating'!E131=1,VLOOKUP(D130,'Attrition Probabilities'!$A$5:$E$45,2,TRUE),IF('Salary and Rating'!E131=2,VLOOKUP(D130,'Attrition Probabilities'!$A$5:$E$45,3,TRUE),IF('Salary and Rating'!E131=3,VLOOKUP(D130,'Attrition Probabilities'!$A$5:$E$45,4,TRUE),IF('Salary and Rating'!E131=4,VLOOKUP(D130,'Attrition Probabilities'!$A$5:$E$45,5,TRUE),0))))</f>
        <v>0</v>
      </c>
      <c r="G130" s="48">
        <f t="shared" ca="1" si="7"/>
        <v>0</v>
      </c>
      <c r="H130" s="48">
        <f ca="1">IF(E130=0,0,IF(RAND()&lt;'Demand Component Probability'!$B$4,1,0))</f>
        <v>0</v>
      </c>
      <c r="I130" s="48">
        <f ca="1">IF(E130=0,0,IF(RAND()&lt;'Demand Component Probability'!$B$5,1,0))</f>
        <v>0</v>
      </c>
      <c r="J130" s="48">
        <f ca="1">IF(E130=0,0,IF(RAND()&lt;'Demand Component Probability'!$B$6,1,0))</f>
        <v>0</v>
      </c>
      <c r="K130" s="48">
        <f>'Salary and Rating'!K131</f>
        <v>0</v>
      </c>
      <c r="L130" s="48">
        <f>IFERROR(IF(VLOOKUP(K130,Inputs!$A$20:$G$29,3,FALSE)="Stipend Award",VLOOKUP(K130,Inputs!$A$7:$G$16,3,FALSE),0),0)</f>
        <v>0</v>
      </c>
      <c r="M130" s="48">
        <f>IFERROR(IF(VLOOKUP(K130,Inputs!$A$20:$G$29,4,FALSE)="Stipend Award",VLOOKUP(K130,Inputs!$A$7:$G$16,4,FALSE),0),0)</f>
        <v>0</v>
      </c>
      <c r="N130" s="48">
        <f ca="1">IFERROR(IF(H130=1,IF(VLOOKUP(K130,Inputs!$A$20:$G$29,5,FALSE)="Stipend Award",VLOOKUP(K130,Inputs!$A$7:$G$16,5,FALSE),0),0),0)</f>
        <v>0</v>
      </c>
      <c r="O130" s="48">
        <f ca="1">IFERROR(IF(I130=1,IF(VLOOKUP(K130,Inputs!$A$20:$G$29,6,FALSE)="Stipend Award",VLOOKUP(K130,Inputs!$A$7:$G$16,6,FALSE),0),0),0)</f>
        <v>0</v>
      </c>
      <c r="P130" s="48">
        <f ca="1">IFERROR(IF(J130=1,IF(VLOOKUP(K130,Inputs!$A$20:$G$29,7,FALSE)="Stipend Award",VLOOKUP(K130,Inputs!$A$7:$G$16,7,FALSE),0),0),0)</f>
        <v>0</v>
      </c>
      <c r="Q130" s="48">
        <f>IFERROR(IF(VLOOKUP(K130,Inputs!$A$20:$G$29,3,FALSE)="Base Increase",VLOOKUP(K130,Inputs!$A$7:$G$16,3,FALSE),0),0)</f>
        <v>0</v>
      </c>
      <c r="R130" s="48">
        <f>IFERROR(IF(VLOOKUP(K130,Inputs!$A$20:$G$29,4,FALSE)="Base Increase",VLOOKUP(K130,Inputs!$A$7:$G$16,4,FALSE),0),0)</f>
        <v>0</v>
      </c>
      <c r="S130" s="48">
        <f ca="1">IFERROR(IF(H130=1,IF(VLOOKUP(K130,Inputs!$A$20:$G$29,5,FALSE)="Base Increase",VLOOKUP(K130,Inputs!$A$7:$G$16,5,FALSE),0),0),0)</f>
        <v>0</v>
      </c>
      <c r="T130" s="48">
        <f ca="1">IFERROR(IF(I130=1,IF(VLOOKUP(K130,Inputs!$A$20:$G$29,6,FALSE)="Base Increase",VLOOKUP(K130,Inputs!$A$7:$G$16,6,FALSE),0),0),0)</f>
        <v>0</v>
      </c>
      <c r="U130" s="48">
        <f ca="1">IFERROR(IF(J130=1,IF(VLOOKUP(K130,Inputs!$A$20:$G$29,7,FALSE)="Base Increase",VLOOKUP(K130,Inputs!$A$7:$G$16,7,FALSE),0),0),0)</f>
        <v>0</v>
      </c>
      <c r="V130" s="48">
        <f t="shared" ca="1" si="8"/>
        <v>0</v>
      </c>
      <c r="W130" s="48">
        <f t="shared" ca="1" si="9"/>
        <v>0</v>
      </c>
      <c r="X130" s="48">
        <f t="shared" ca="1" si="10"/>
        <v>0</v>
      </c>
      <c r="Y130" s="48">
        <f t="shared" ca="1" si="11"/>
        <v>0</v>
      </c>
      <c r="Z130" s="48">
        <f ca="1">IF(AND(K130&lt;=4,X130&gt;Inputs!$B$32),MAX(C130,Inputs!$B$32),X130)</f>
        <v>0</v>
      </c>
      <c r="AA130" s="48">
        <f ca="1">IF(AND(K130&lt;=4,Y130&gt;Inputs!$B$32),MAX(C130,Inputs!$B$32),Y130)</f>
        <v>0</v>
      </c>
      <c r="AB130" s="48">
        <f ca="1">IF(AND(K130&lt;=7,Z130&gt;Inputs!$B$33),MAX(C130,Inputs!$B$33),Z130)</f>
        <v>0</v>
      </c>
      <c r="AC130" s="48">
        <f ca="1">IF(Y130&gt;Inputs!$B$34,Inputs!$B$34,AA130)</f>
        <v>0</v>
      </c>
      <c r="AD130" s="48">
        <f ca="1">IF(AB130&gt;Inputs!$B$34,Inputs!$B$34,AB130)</f>
        <v>0</v>
      </c>
      <c r="AE130" s="48">
        <f ca="1">IF(AC130&gt;Inputs!$B$34,Inputs!$B$34,AC130)</f>
        <v>0</v>
      </c>
      <c r="AF130" s="49">
        <f ca="1">IF(AND(E130=1,G130=0),Inputs!$B$3,AD130)</f>
        <v>0</v>
      </c>
      <c r="AG130" s="49">
        <f ca="1">IF(AND(E130=1,G130=0),Inputs!$B$3,AE130)</f>
        <v>0</v>
      </c>
    </row>
    <row r="131" spans="1:33" x14ac:dyDescent="0.25">
      <c r="A131" s="6">
        <f>'Salary and Rating'!A132</f>
        <v>0</v>
      </c>
      <c r="B131" s="6">
        <f>'Salary and Rating'!B132</f>
        <v>0</v>
      </c>
      <c r="C131" s="14">
        <f>'Salary and Rating'!C132</f>
        <v>0</v>
      </c>
      <c r="D131" s="44">
        <f>'Salary and Rating'!D132</f>
        <v>0</v>
      </c>
      <c r="E131" s="48">
        <f t="shared" si="6"/>
        <v>0</v>
      </c>
      <c r="F131" s="42">
        <f>IF('Salary and Rating'!E132=1,VLOOKUP(D131,'Attrition Probabilities'!$A$5:$E$45,2,TRUE),IF('Salary and Rating'!E132=2,VLOOKUP(D131,'Attrition Probabilities'!$A$5:$E$45,3,TRUE),IF('Salary and Rating'!E132=3,VLOOKUP(D131,'Attrition Probabilities'!$A$5:$E$45,4,TRUE),IF('Salary and Rating'!E132=4,VLOOKUP(D131,'Attrition Probabilities'!$A$5:$E$45,5,TRUE),0))))</f>
        <v>0</v>
      </c>
      <c r="G131" s="48">
        <f t="shared" ca="1" si="7"/>
        <v>0</v>
      </c>
      <c r="H131" s="48">
        <f ca="1">IF(E131=0,0,IF(RAND()&lt;'Demand Component Probability'!$B$4,1,0))</f>
        <v>0</v>
      </c>
      <c r="I131" s="48">
        <f ca="1">IF(E131=0,0,IF(RAND()&lt;'Demand Component Probability'!$B$5,1,0))</f>
        <v>0</v>
      </c>
      <c r="J131" s="48">
        <f ca="1">IF(E131=0,0,IF(RAND()&lt;'Demand Component Probability'!$B$6,1,0))</f>
        <v>0</v>
      </c>
      <c r="K131" s="48">
        <f>'Salary and Rating'!K132</f>
        <v>0</v>
      </c>
      <c r="L131" s="48">
        <f>IFERROR(IF(VLOOKUP(K131,Inputs!$A$20:$G$29,3,FALSE)="Stipend Award",VLOOKUP(K131,Inputs!$A$7:$G$16,3,FALSE),0),0)</f>
        <v>0</v>
      </c>
      <c r="M131" s="48">
        <f>IFERROR(IF(VLOOKUP(K131,Inputs!$A$20:$G$29,4,FALSE)="Stipend Award",VLOOKUP(K131,Inputs!$A$7:$G$16,4,FALSE),0),0)</f>
        <v>0</v>
      </c>
      <c r="N131" s="48">
        <f ca="1">IFERROR(IF(H131=1,IF(VLOOKUP(K131,Inputs!$A$20:$G$29,5,FALSE)="Stipend Award",VLOOKUP(K131,Inputs!$A$7:$G$16,5,FALSE),0),0),0)</f>
        <v>0</v>
      </c>
      <c r="O131" s="48">
        <f ca="1">IFERROR(IF(I131=1,IF(VLOOKUP(K131,Inputs!$A$20:$G$29,6,FALSE)="Stipend Award",VLOOKUP(K131,Inputs!$A$7:$G$16,6,FALSE),0),0),0)</f>
        <v>0</v>
      </c>
      <c r="P131" s="48">
        <f ca="1">IFERROR(IF(J131=1,IF(VLOOKUP(K131,Inputs!$A$20:$G$29,7,FALSE)="Stipend Award",VLOOKUP(K131,Inputs!$A$7:$G$16,7,FALSE),0),0),0)</f>
        <v>0</v>
      </c>
      <c r="Q131" s="48">
        <f>IFERROR(IF(VLOOKUP(K131,Inputs!$A$20:$G$29,3,FALSE)="Base Increase",VLOOKUP(K131,Inputs!$A$7:$G$16,3,FALSE),0),0)</f>
        <v>0</v>
      </c>
      <c r="R131" s="48">
        <f>IFERROR(IF(VLOOKUP(K131,Inputs!$A$20:$G$29,4,FALSE)="Base Increase",VLOOKUP(K131,Inputs!$A$7:$G$16,4,FALSE),0),0)</f>
        <v>0</v>
      </c>
      <c r="S131" s="48">
        <f ca="1">IFERROR(IF(H131=1,IF(VLOOKUP(K131,Inputs!$A$20:$G$29,5,FALSE)="Base Increase",VLOOKUP(K131,Inputs!$A$7:$G$16,5,FALSE),0),0),0)</f>
        <v>0</v>
      </c>
      <c r="T131" s="48">
        <f ca="1">IFERROR(IF(I131=1,IF(VLOOKUP(K131,Inputs!$A$20:$G$29,6,FALSE)="Base Increase",VLOOKUP(K131,Inputs!$A$7:$G$16,6,FALSE),0),0),0)</f>
        <v>0</v>
      </c>
      <c r="U131" s="48">
        <f ca="1">IFERROR(IF(J131=1,IF(VLOOKUP(K131,Inputs!$A$20:$G$29,7,FALSE)="Base Increase",VLOOKUP(K131,Inputs!$A$7:$G$16,7,FALSE),0),0),0)</f>
        <v>0</v>
      </c>
      <c r="V131" s="48">
        <f t="shared" ca="1" si="8"/>
        <v>0</v>
      </c>
      <c r="W131" s="48">
        <f t="shared" ca="1" si="9"/>
        <v>0</v>
      </c>
      <c r="X131" s="48">
        <f t="shared" ca="1" si="10"/>
        <v>0</v>
      </c>
      <c r="Y131" s="48">
        <f t="shared" ca="1" si="11"/>
        <v>0</v>
      </c>
      <c r="Z131" s="48">
        <f ca="1">IF(AND(K131&lt;=4,X131&gt;Inputs!$B$32),MAX(C131,Inputs!$B$32),X131)</f>
        <v>0</v>
      </c>
      <c r="AA131" s="48">
        <f ca="1">IF(AND(K131&lt;=4,Y131&gt;Inputs!$B$32),MAX(C131,Inputs!$B$32),Y131)</f>
        <v>0</v>
      </c>
      <c r="AB131" s="48">
        <f ca="1">IF(AND(K131&lt;=7,Z131&gt;Inputs!$B$33),MAX(C131,Inputs!$B$33),Z131)</f>
        <v>0</v>
      </c>
      <c r="AC131" s="48">
        <f ca="1">IF(Y131&gt;Inputs!$B$34,Inputs!$B$34,AA131)</f>
        <v>0</v>
      </c>
      <c r="AD131" s="48">
        <f ca="1">IF(AB131&gt;Inputs!$B$34,Inputs!$B$34,AB131)</f>
        <v>0</v>
      </c>
      <c r="AE131" s="48">
        <f ca="1">IF(AC131&gt;Inputs!$B$34,Inputs!$B$34,AC131)</f>
        <v>0</v>
      </c>
      <c r="AF131" s="49">
        <f ca="1">IF(AND(E131=1,G131=0),Inputs!$B$3,AD131)</f>
        <v>0</v>
      </c>
      <c r="AG131" s="49">
        <f ca="1">IF(AND(E131=1,G131=0),Inputs!$B$3,AE131)</f>
        <v>0</v>
      </c>
    </row>
    <row r="132" spans="1:33" x14ac:dyDescent="0.25">
      <c r="A132" s="6">
        <f>'Salary and Rating'!A133</f>
        <v>0</v>
      </c>
      <c r="B132" s="6">
        <f>'Salary and Rating'!B133</f>
        <v>0</v>
      </c>
      <c r="C132" s="14">
        <f>'Salary and Rating'!C133</f>
        <v>0</v>
      </c>
      <c r="D132" s="44">
        <f>'Salary and Rating'!D133</f>
        <v>0</v>
      </c>
      <c r="E132" s="48">
        <f t="shared" si="6"/>
        <v>0</v>
      </c>
      <c r="F132" s="42">
        <f>IF('Salary and Rating'!E133=1,VLOOKUP(D132,'Attrition Probabilities'!$A$5:$E$45,2,TRUE),IF('Salary and Rating'!E133=2,VLOOKUP(D132,'Attrition Probabilities'!$A$5:$E$45,3,TRUE),IF('Salary and Rating'!E133=3,VLOOKUP(D132,'Attrition Probabilities'!$A$5:$E$45,4,TRUE),IF('Salary and Rating'!E133=4,VLOOKUP(D132,'Attrition Probabilities'!$A$5:$E$45,5,TRUE),0))))</f>
        <v>0</v>
      </c>
      <c r="G132" s="48">
        <f t="shared" ca="1" si="7"/>
        <v>0</v>
      </c>
      <c r="H132" s="48">
        <f ca="1">IF(E132=0,0,IF(RAND()&lt;'Demand Component Probability'!$B$4,1,0))</f>
        <v>0</v>
      </c>
      <c r="I132" s="48">
        <f ca="1">IF(E132=0,0,IF(RAND()&lt;'Demand Component Probability'!$B$5,1,0))</f>
        <v>0</v>
      </c>
      <c r="J132" s="48">
        <f ca="1">IF(E132=0,0,IF(RAND()&lt;'Demand Component Probability'!$B$6,1,0))</f>
        <v>0</v>
      </c>
      <c r="K132" s="48">
        <f>'Salary and Rating'!K133</f>
        <v>0</v>
      </c>
      <c r="L132" s="48">
        <f>IFERROR(IF(VLOOKUP(K132,Inputs!$A$20:$G$29,3,FALSE)="Stipend Award",VLOOKUP(K132,Inputs!$A$7:$G$16,3,FALSE),0),0)</f>
        <v>0</v>
      </c>
      <c r="M132" s="48">
        <f>IFERROR(IF(VLOOKUP(K132,Inputs!$A$20:$G$29,4,FALSE)="Stipend Award",VLOOKUP(K132,Inputs!$A$7:$G$16,4,FALSE),0),0)</f>
        <v>0</v>
      </c>
      <c r="N132" s="48">
        <f ca="1">IFERROR(IF(H132=1,IF(VLOOKUP(K132,Inputs!$A$20:$G$29,5,FALSE)="Stipend Award",VLOOKUP(K132,Inputs!$A$7:$G$16,5,FALSE),0),0),0)</f>
        <v>0</v>
      </c>
      <c r="O132" s="48">
        <f ca="1">IFERROR(IF(I132=1,IF(VLOOKUP(K132,Inputs!$A$20:$G$29,6,FALSE)="Stipend Award",VLOOKUP(K132,Inputs!$A$7:$G$16,6,FALSE),0),0),0)</f>
        <v>0</v>
      </c>
      <c r="P132" s="48">
        <f ca="1">IFERROR(IF(J132=1,IF(VLOOKUP(K132,Inputs!$A$20:$G$29,7,FALSE)="Stipend Award",VLOOKUP(K132,Inputs!$A$7:$G$16,7,FALSE),0),0),0)</f>
        <v>0</v>
      </c>
      <c r="Q132" s="48">
        <f>IFERROR(IF(VLOOKUP(K132,Inputs!$A$20:$G$29,3,FALSE)="Base Increase",VLOOKUP(K132,Inputs!$A$7:$G$16,3,FALSE),0),0)</f>
        <v>0</v>
      </c>
      <c r="R132" s="48">
        <f>IFERROR(IF(VLOOKUP(K132,Inputs!$A$20:$G$29,4,FALSE)="Base Increase",VLOOKUP(K132,Inputs!$A$7:$G$16,4,FALSE),0),0)</f>
        <v>0</v>
      </c>
      <c r="S132" s="48">
        <f ca="1">IFERROR(IF(H132=1,IF(VLOOKUP(K132,Inputs!$A$20:$G$29,5,FALSE)="Base Increase",VLOOKUP(K132,Inputs!$A$7:$G$16,5,FALSE),0),0),0)</f>
        <v>0</v>
      </c>
      <c r="T132" s="48">
        <f ca="1">IFERROR(IF(I132=1,IF(VLOOKUP(K132,Inputs!$A$20:$G$29,6,FALSE)="Base Increase",VLOOKUP(K132,Inputs!$A$7:$G$16,6,FALSE),0),0),0)</f>
        <v>0</v>
      </c>
      <c r="U132" s="48">
        <f ca="1">IFERROR(IF(J132=1,IF(VLOOKUP(K132,Inputs!$A$20:$G$29,7,FALSE)="Base Increase",VLOOKUP(K132,Inputs!$A$7:$G$16,7,FALSE),0),0),0)</f>
        <v>0</v>
      </c>
      <c r="V132" s="48">
        <f t="shared" ca="1" si="8"/>
        <v>0</v>
      </c>
      <c r="W132" s="48">
        <f t="shared" ca="1" si="9"/>
        <v>0</v>
      </c>
      <c r="X132" s="48">
        <f t="shared" ca="1" si="10"/>
        <v>0</v>
      </c>
      <c r="Y132" s="48">
        <f t="shared" ca="1" si="11"/>
        <v>0</v>
      </c>
      <c r="Z132" s="48">
        <f ca="1">IF(AND(K132&lt;=4,X132&gt;Inputs!$B$32),MAX(C132,Inputs!$B$32),X132)</f>
        <v>0</v>
      </c>
      <c r="AA132" s="48">
        <f ca="1">IF(AND(K132&lt;=4,Y132&gt;Inputs!$B$32),MAX(C132,Inputs!$B$32),Y132)</f>
        <v>0</v>
      </c>
      <c r="AB132" s="48">
        <f ca="1">IF(AND(K132&lt;=7,Z132&gt;Inputs!$B$33),MAX(C132,Inputs!$B$33),Z132)</f>
        <v>0</v>
      </c>
      <c r="AC132" s="48">
        <f ca="1">IF(Y132&gt;Inputs!$B$34,Inputs!$B$34,AA132)</f>
        <v>0</v>
      </c>
      <c r="AD132" s="48">
        <f ca="1">IF(AB132&gt;Inputs!$B$34,Inputs!$B$34,AB132)</f>
        <v>0</v>
      </c>
      <c r="AE132" s="48">
        <f ca="1">IF(AC132&gt;Inputs!$B$34,Inputs!$B$34,AC132)</f>
        <v>0</v>
      </c>
      <c r="AF132" s="49">
        <f ca="1">IF(AND(E132=1,G132=0),Inputs!$B$3,AD132)</f>
        <v>0</v>
      </c>
      <c r="AG132" s="49">
        <f ca="1">IF(AND(E132=1,G132=0),Inputs!$B$3,AE132)</f>
        <v>0</v>
      </c>
    </row>
    <row r="133" spans="1:33" x14ac:dyDescent="0.25">
      <c r="A133" s="6">
        <f>'Salary and Rating'!A134</f>
        <v>0</v>
      </c>
      <c r="B133" s="6">
        <f>'Salary and Rating'!B134</f>
        <v>0</v>
      </c>
      <c r="C133" s="14">
        <f>'Salary and Rating'!C134</f>
        <v>0</v>
      </c>
      <c r="D133" s="44">
        <f>'Salary and Rating'!D134</f>
        <v>0</v>
      </c>
      <c r="E133" s="48">
        <f t="shared" ref="E133:E196" si="12">IF(C133&gt;0,1,0)</f>
        <v>0</v>
      </c>
      <c r="F133" s="42">
        <f>IF('Salary and Rating'!E134=1,VLOOKUP(D133,'Attrition Probabilities'!$A$5:$E$45,2,TRUE),IF('Salary and Rating'!E134=2,VLOOKUP(D133,'Attrition Probabilities'!$A$5:$E$45,3,TRUE),IF('Salary and Rating'!E134=3,VLOOKUP(D133,'Attrition Probabilities'!$A$5:$E$45,4,TRUE),IF('Salary and Rating'!E134=4,VLOOKUP(D133,'Attrition Probabilities'!$A$5:$E$45,5,TRUE),0))))</f>
        <v>0</v>
      </c>
      <c r="G133" s="48">
        <f t="shared" ref="G133:G196" ca="1" si="13">IF(E133=0,0,IF(RAND()&lt;F133,0,1))</f>
        <v>0</v>
      </c>
      <c r="H133" s="48">
        <f ca="1">IF(E133=0,0,IF(RAND()&lt;'Demand Component Probability'!$B$4,1,0))</f>
        <v>0</v>
      </c>
      <c r="I133" s="48">
        <f ca="1">IF(E133=0,0,IF(RAND()&lt;'Demand Component Probability'!$B$5,1,0))</f>
        <v>0</v>
      </c>
      <c r="J133" s="48">
        <f ca="1">IF(E133=0,0,IF(RAND()&lt;'Demand Component Probability'!$B$6,1,0))</f>
        <v>0</v>
      </c>
      <c r="K133" s="48">
        <f>'Salary and Rating'!K134</f>
        <v>0</v>
      </c>
      <c r="L133" s="48">
        <f>IFERROR(IF(VLOOKUP(K133,Inputs!$A$20:$G$29,3,FALSE)="Stipend Award",VLOOKUP(K133,Inputs!$A$7:$G$16,3,FALSE),0),0)</f>
        <v>0</v>
      </c>
      <c r="M133" s="48">
        <f>IFERROR(IF(VLOOKUP(K133,Inputs!$A$20:$G$29,4,FALSE)="Stipend Award",VLOOKUP(K133,Inputs!$A$7:$G$16,4,FALSE),0),0)</f>
        <v>0</v>
      </c>
      <c r="N133" s="48">
        <f ca="1">IFERROR(IF(H133=1,IF(VLOOKUP(K133,Inputs!$A$20:$G$29,5,FALSE)="Stipend Award",VLOOKUP(K133,Inputs!$A$7:$G$16,5,FALSE),0),0),0)</f>
        <v>0</v>
      </c>
      <c r="O133" s="48">
        <f ca="1">IFERROR(IF(I133=1,IF(VLOOKUP(K133,Inputs!$A$20:$G$29,6,FALSE)="Stipend Award",VLOOKUP(K133,Inputs!$A$7:$G$16,6,FALSE),0),0),0)</f>
        <v>0</v>
      </c>
      <c r="P133" s="48">
        <f ca="1">IFERROR(IF(J133=1,IF(VLOOKUP(K133,Inputs!$A$20:$G$29,7,FALSE)="Stipend Award",VLOOKUP(K133,Inputs!$A$7:$G$16,7,FALSE),0),0),0)</f>
        <v>0</v>
      </c>
      <c r="Q133" s="48">
        <f>IFERROR(IF(VLOOKUP(K133,Inputs!$A$20:$G$29,3,FALSE)="Base Increase",VLOOKUP(K133,Inputs!$A$7:$G$16,3,FALSE),0),0)</f>
        <v>0</v>
      </c>
      <c r="R133" s="48">
        <f>IFERROR(IF(VLOOKUP(K133,Inputs!$A$20:$G$29,4,FALSE)="Base Increase",VLOOKUP(K133,Inputs!$A$7:$G$16,4,FALSE),0),0)</f>
        <v>0</v>
      </c>
      <c r="S133" s="48">
        <f ca="1">IFERROR(IF(H133=1,IF(VLOOKUP(K133,Inputs!$A$20:$G$29,5,FALSE)="Base Increase",VLOOKUP(K133,Inputs!$A$7:$G$16,5,FALSE),0),0),0)</f>
        <v>0</v>
      </c>
      <c r="T133" s="48">
        <f ca="1">IFERROR(IF(I133=1,IF(VLOOKUP(K133,Inputs!$A$20:$G$29,6,FALSE)="Base Increase",VLOOKUP(K133,Inputs!$A$7:$G$16,6,FALSE),0),0),0)</f>
        <v>0</v>
      </c>
      <c r="U133" s="48">
        <f ca="1">IFERROR(IF(J133=1,IF(VLOOKUP(K133,Inputs!$A$20:$G$29,7,FALSE)="Base Increase",VLOOKUP(K133,Inputs!$A$7:$G$16,7,FALSE),0),0),0)</f>
        <v>0</v>
      </c>
      <c r="V133" s="48">
        <f t="shared" ref="V133:V196" ca="1" si="14">SUM(L133:P133)</f>
        <v>0</v>
      </c>
      <c r="W133" s="48">
        <f t="shared" ref="W133:W196" ca="1" si="15">SUM(Q133:U133)</f>
        <v>0</v>
      </c>
      <c r="X133" s="48">
        <f t="shared" ref="X133:X196" ca="1" si="16">W133+C133</f>
        <v>0</v>
      </c>
      <c r="Y133" s="48">
        <f t="shared" ref="Y133:Y196" ca="1" si="17">W133+V133+C133</f>
        <v>0</v>
      </c>
      <c r="Z133" s="48">
        <f ca="1">IF(AND(K133&lt;=4,X133&gt;Inputs!$B$32),MAX(C133,Inputs!$B$32),X133)</f>
        <v>0</v>
      </c>
      <c r="AA133" s="48">
        <f ca="1">IF(AND(K133&lt;=4,Y133&gt;Inputs!$B$32),MAX(C133,Inputs!$B$32),Y133)</f>
        <v>0</v>
      </c>
      <c r="AB133" s="48">
        <f ca="1">IF(AND(K133&lt;=7,Z133&gt;Inputs!$B$33),MAX(C133,Inputs!$B$33),Z133)</f>
        <v>0</v>
      </c>
      <c r="AC133" s="48">
        <f ca="1">IF(Y133&gt;Inputs!$B$34,Inputs!$B$34,AA133)</f>
        <v>0</v>
      </c>
      <c r="AD133" s="48">
        <f ca="1">IF(AB133&gt;Inputs!$B$34,Inputs!$B$34,AB133)</f>
        <v>0</v>
      </c>
      <c r="AE133" s="48">
        <f ca="1">IF(AC133&gt;Inputs!$B$34,Inputs!$B$34,AC133)</f>
        <v>0</v>
      </c>
      <c r="AF133" s="49">
        <f ca="1">IF(AND(E133=1,G133=0),Inputs!$B$3,AD133)</f>
        <v>0</v>
      </c>
      <c r="AG133" s="49">
        <f ca="1">IF(AND(E133=1,G133=0),Inputs!$B$3,AE133)</f>
        <v>0</v>
      </c>
    </row>
    <row r="134" spans="1:33" x14ac:dyDescent="0.25">
      <c r="A134" s="6">
        <f>'Salary and Rating'!A135</f>
        <v>0</v>
      </c>
      <c r="B134" s="6">
        <f>'Salary and Rating'!B135</f>
        <v>0</v>
      </c>
      <c r="C134" s="14">
        <f>'Salary and Rating'!C135</f>
        <v>0</v>
      </c>
      <c r="D134" s="44">
        <f>'Salary and Rating'!D135</f>
        <v>0</v>
      </c>
      <c r="E134" s="48">
        <f t="shared" si="12"/>
        <v>0</v>
      </c>
      <c r="F134" s="42">
        <f>IF('Salary and Rating'!E135=1,VLOOKUP(D134,'Attrition Probabilities'!$A$5:$E$45,2,TRUE),IF('Salary and Rating'!E135=2,VLOOKUP(D134,'Attrition Probabilities'!$A$5:$E$45,3,TRUE),IF('Salary and Rating'!E135=3,VLOOKUP(D134,'Attrition Probabilities'!$A$5:$E$45,4,TRUE),IF('Salary and Rating'!E135=4,VLOOKUP(D134,'Attrition Probabilities'!$A$5:$E$45,5,TRUE),0))))</f>
        <v>0</v>
      </c>
      <c r="G134" s="48">
        <f t="shared" ca="1" si="13"/>
        <v>0</v>
      </c>
      <c r="H134" s="48">
        <f ca="1">IF(E134=0,0,IF(RAND()&lt;'Demand Component Probability'!$B$4,1,0))</f>
        <v>0</v>
      </c>
      <c r="I134" s="48">
        <f ca="1">IF(E134=0,0,IF(RAND()&lt;'Demand Component Probability'!$B$5,1,0))</f>
        <v>0</v>
      </c>
      <c r="J134" s="48">
        <f ca="1">IF(E134=0,0,IF(RAND()&lt;'Demand Component Probability'!$B$6,1,0))</f>
        <v>0</v>
      </c>
      <c r="K134" s="48">
        <f>'Salary and Rating'!K135</f>
        <v>0</v>
      </c>
      <c r="L134" s="48">
        <f>IFERROR(IF(VLOOKUP(K134,Inputs!$A$20:$G$29,3,FALSE)="Stipend Award",VLOOKUP(K134,Inputs!$A$7:$G$16,3,FALSE),0),0)</f>
        <v>0</v>
      </c>
      <c r="M134" s="48">
        <f>IFERROR(IF(VLOOKUP(K134,Inputs!$A$20:$G$29,4,FALSE)="Stipend Award",VLOOKUP(K134,Inputs!$A$7:$G$16,4,FALSE),0),0)</f>
        <v>0</v>
      </c>
      <c r="N134" s="48">
        <f ca="1">IFERROR(IF(H134=1,IF(VLOOKUP(K134,Inputs!$A$20:$G$29,5,FALSE)="Stipend Award",VLOOKUP(K134,Inputs!$A$7:$G$16,5,FALSE),0),0),0)</f>
        <v>0</v>
      </c>
      <c r="O134" s="48">
        <f ca="1">IFERROR(IF(I134=1,IF(VLOOKUP(K134,Inputs!$A$20:$G$29,6,FALSE)="Stipend Award",VLOOKUP(K134,Inputs!$A$7:$G$16,6,FALSE),0),0),0)</f>
        <v>0</v>
      </c>
      <c r="P134" s="48">
        <f ca="1">IFERROR(IF(J134=1,IF(VLOOKUP(K134,Inputs!$A$20:$G$29,7,FALSE)="Stipend Award",VLOOKUP(K134,Inputs!$A$7:$G$16,7,FALSE),0),0),0)</f>
        <v>0</v>
      </c>
      <c r="Q134" s="48">
        <f>IFERROR(IF(VLOOKUP(K134,Inputs!$A$20:$G$29,3,FALSE)="Base Increase",VLOOKUP(K134,Inputs!$A$7:$G$16,3,FALSE),0),0)</f>
        <v>0</v>
      </c>
      <c r="R134" s="48">
        <f>IFERROR(IF(VLOOKUP(K134,Inputs!$A$20:$G$29,4,FALSE)="Base Increase",VLOOKUP(K134,Inputs!$A$7:$G$16,4,FALSE),0),0)</f>
        <v>0</v>
      </c>
      <c r="S134" s="48">
        <f ca="1">IFERROR(IF(H134=1,IF(VLOOKUP(K134,Inputs!$A$20:$G$29,5,FALSE)="Base Increase",VLOOKUP(K134,Inputs!$A$7:$G$16,5,FALSE),0),0),0)</f>
        <v>0</v>
      </c>
      <c r="T134" s="48">
        <f ca="1">IFERROR(IF(I134=1,IF(VLOOKUP(K134,Inputs!$A$20:$G$29,6,FALSE)="Base Increase",VLOOKUP(K134,Inputs!$A$7:$G$16,6,FALSE),0),0),0)</f>
        <v>0</v>
      </c>
      <c r="U134" s="48">
        <f ca="1">IFERROR(IF(J134=1,IF(VLOOKUP(K134,Inputs!$A$20:$G$29,7,FALSE)="Base Increase",VLOOKUP(K134,Inputs!$A$7:$G$16,7,FALSE),0),0),0)</f>
        <v>0</v>
      </c>
      <c r="V134" s="48">
        <f t="shared" ca="1" si="14"/>
        <v>0</v>
      </c>
      <c r="W134" s="48">
        <f t="shared" ca="1" si="15"/>
        <v>0</v>
      </c>
      <c r="X134" s="48">
        <f t="shared" ca="1" si="16"/>
        <v>0</v>
      </c>
      <c r="Y134" s="48">
        <f t="shared" ca="1" si="17"/>
        <v>0</v>
      </c>
      <c r="Z134" s="48">
        <f ca="1">IF(AND(K134&lt;=4,X134&gt;Inputs!$B$32),MAX(C134,Inputs!$B$32),X134)</f>
        <v>0</v>
      </c>
      <c r="AA134" s="48">
        <f ca="1">IF(AND(K134&lt;=4,Y134&gt;Inputs!$B$32),MAX(C134,Inputs!$B$32),Y134)</f>
        <v>0</v>
      </c>
      <c r="AB134" s="48">
        <f ca="1">IF(AND(K134&lt;=7,Z134&gt;Inputs!$B$33),MAX(C134,Inputs!$B$33),Z134)</f>
        <v>0</v>
      </c>
      <c r="AC134" s="48">
        <f ca="1">IF(Y134&gt;Inputs!$B$34,Inputs!$B$34,AA134)</f>
        <v>0</v>
      </c>
      <c r="AD134" s="48">
        <f ca="1">IF(AB134&gt;Inputs!$B$34,Inputs!$B$34,AB134)</f>
        <v>0</v>
      </c>
      <c r="AE134" s="48">
        <f ca="1">IF(AC134&gt;Inputs!$B$34,Inputs!$B$34,AC134)</f>
        <v>0</v>
      </c>
      <c r="AF134" s="49">
        <f ca="1">IF(AND(E134=1,G134=0),Inputs!$B$3,AD134)</f>
        <v>0</v>
      </c>
      <c r="AG134" s="49">
        <f ca="1">IF(AND(E134=1,G134=0),Inputs!$B$3,AE134)</f>
        <v>0</v>
      </c>
    </row>
    <row r="135" spans="1:33" x14ac:dyDescent="0.25">
      <c r="A135" s="6">
        <f>'Salary and Rating'!A136</f>
        <v>0</v>
      </c>
      <c r="B135" s="6">
        <f>'Salary and Rating'!B136</f>
        <v>0</v>
      </c>
      <c r="C135" s="14">
        <f>'Salary and Rating'!C136</f>
        <v>0</v>
      </c>
      <c r="D135" s="44">
        <f>'Salary and Rating'!D136</f>
        <v>0</v>
      </c>
      <c r="E135" s="48">
        <f t="shared" si="12"/>
        <v>0</v>
      </c>
      <c r="F135" s="42">
        <f>IF('Salary and Rating'!E136=1,VLOOKUP(D135,'Attrition Probabilities'!$A$5:$E$45,2,TRUE),IF('Salary and Rating'!E136=2,VLOOKUP(D135,'Attrition Probabilities'!$A$5:$E$45,3,TRUE),IF('Salary and Rating'!E136=3,VLOOKUP(D135,'Attrition Probabilities'!$A$5:$E$45,4,TRUE),IF('Salary and Rating'!E136=4,VLOOKUP(D135,'Attrition Probabilities'!$A$5:$E$45,5,TRUE),0))))</f>
        <v>0</v>
      </c>
      <c r="G135" s="48">
        <f t="shared" ca="1" si="13"/>
        <v>0</v>
      </c>
      <c r="H135" s="48">
        <f ca="1">IF(E135=0,0,IF(RAND()&lt;'Demand Component Probability'!$B$4,1,0))</f>
        <v>0</v>
      </c>
      <c r="I135" s="48">
        <f ca="1">IF(E135=0,0,IF(RAND()&lt;'Demand Component Probability'!$B$5,1,0))</f>
        <v>0</v>
      </c>
      <c r="J135" s="48">
        <f ca="1">IF(E135=0,0,IF(RAND()&lt;'Demand Component Probability'!$B$6,1,0))</f>
        <v>0</v>
      </c>
      <c r="K135" s="48">
        <f>'Salary and Rating'!K136</f>
        <v>0</v>
      </c>
      <c r="L135" s="48">
        <f>IFERROR(IF(VLOOKUP(K135,Inputs!$A$20:$G$29,3,FALSE)="Stipend Award",VLOOKUP(K135,Inputs!$A$7:$G$16,3,FALSE),0),0)</f>
        <v>0</v>
      </c>
      <c r="M135" s="48">
        <f>IFERROR(IF(VLOOKUP(K135,Inputs!$A$20:$G$29,4,FALSE)="Stipend Award",VLOOKUP(K135,Inputs!$A$7:$G$16,4,FALSE),0),0)</f>
        <v>0</v>
      </c>
      <c r="N135" s="48">
        <f ca="1">IFERROR(IF(H135=1,IF(VLOOKUP(K135,Inputs!$A$20:$G$29,5,FALSE)="Stipend Award",VLOOKUP(K135,Inputs!$A$7:$G$16,5,FALSE),0),0),0)</f>
        <v>0</v>
      </c>
      <c r="O135" s="48">
        <f ca="1">IFERROR(IF(I135=1,IF(VLOOKUP(K135,Inputs!$A$20:$G$29,6,FALSE)="Stipend Award",VLOOKUP(K135,Inputs!$A$7:$G$16,6,FALSE),0),0),0)</f>
        <v>0</v>
      </c>
      <c r="P135" s="48">
        <f ca="1">IFERROR(IF(J135=1,IF(VLOOKUP(K135,Inputs!$A$20:$G$29,7,FALSE)="Stipend Award",VLOOKUP(K135,Inputs!$A$7:$G$16,7,FALSE),0),0),0)</f>
        <v>0</v>
      </c>
      <c r="Q135" s="48">
        <f>IFERROR(IF(VLOOKUP(K135,Inputs!$A$20:$G$29,3,FALSE)="Base Increase",VLOOKUP(K135,Inputs!$A$7:$G$16,3,FALSE),0),0)</f>
        <v>0</v>
      </c>
      <c r="R135" s="48">
        <f>IFERROR(IF(VLOOKUP(K135,Inputs!$A$20:$G$29,4,FALSE)="Base Increase",VLOOKUP(K135,Inputs!$A$7:$G$16,4,FALSE),0),0)</f>
        <v>0</v>
      </c>
      <c r="S135" s="48">
        <f ca="1">IFERROR(IF(H135=1,IF(VLOOKUP(K135,Inputs!$A$20:$G$29,5,FALSE)="Base Increase",VLOOKUP(K135,Inputs!$A$7:$G$16,5,FALSE),0),0),0)</f>
        <v>0</v>
      </c>
      <c r="T135" s="48">
        <f ca="1">IFERROR(IF(I135=1,IF(VLOOKUP(K135,Inputs!$A$20:$G$29,6,FALSE)="Base Increase",VLOOKUP(K135,Inputs!$A$7:$G$16,6,FALSE),0),0),0)</f>
        <v>0</v>
      </c>
      <c r="U135" s="48">
        <f ca="1">IFERROR(IF(J135=1,IF(VLOOKUP(K135,Inputs!$A$20:$G$29,7,FALSE)="Base Increase",VLOOKUP(K135,Inputs!$A$7:$G$16,7,FALSE),0),0),0)</f>
        <v>0</v>
      </c>
      <c r="V135" s="48">
        <f t="shared" ca="1" si="14"/>
        <v>0</v>
      </c>
      <c r="W135" s="48">
        <f t="shared" ca="1" si="15"/>
        <v>0</v>
      </c>
      <c r="X135" s="48">
        <f t="shared" ca="1" si="16"/>
        <v>0</v>
      </c>
      <c r="Y135" s="48">
        <f t="shared" ca="1" si="17"/>
        <v>0</v>
      </c>
      <c r="Z135" s="48">
        <f ca="1">IF(AND(K135&lt;=4,X135&gt;Inputs!$B$32),MAX(C135,Inputs!$B$32),X135)</f>
        <v>0</v>
      </c>
      <c r="AA135" s="48">
        <f ca="1">IF(AND(K135&lt;=4,Y135&gt;Inputs!$B$32),MAX(C135,Inputs!$B$32),Y135)</f>
        <v>0</v>
      </c>
      <c r="AB135" s="48">
        <f ca="1">IF(AND(K135&lt;=7,Z135&gt;Inputs!$B$33),MAX(C135,Inputs!$B$33),Z135)</f>
        <v>0</v>
      </c>
      <c r="AC135" s="48">
        <f ca="1">IF(Y135&gt;Inputs!$B$34,Inputs!$B$34,AA135)</f>
        <v>0</v>
      </c>
      <c r="AD135" s="48">
        <f ca="1">IF(AB135&gt;Inputs!$B$34,Inputs!$B$34,AB135)</f>
        <v>0</v>
      </c>
      <c r="AE135" s="48">
        <f ca="1">IF(AC135&gt;Inputs!$B$34,Inputs!$B$34,AC135)</f>
        <v>0</v>
      </c>
      <c r="AF135" s="49">
        <f ca="1">IF(AND(E135=1,G135=0),Inputs!$B$3,AD135)</f>
        <v>0</v>
      </c>
      <c r="AG135" s="49">
        <f ca="1">IF(AND(E135=1,G135=0),Inputs!$B$3,AE135)</f>
        <v>0</v>
      </c>
    </row>
    <row r="136" spans="1:33" x14ac:dyDescent="0.25">
      <c r="A136" s="6">
        <f>'Salary and Rating'!A137</f>
        <v>0</v>
      </c>
      <c r="B136" s="6">
        <f>'Salary and Rating'!B137</f>
        <v>0</v>
      </c>
      <c r="C136" s="14">
        <f>'Salary and Rating'!C137</f>
        <v>0</v>
      </c>
      <c r="D136" s="44">
        <f>'Salary and Rating'!D137</f>
        <v>0</v>
      </c>
      <c r="E136" s="48">
        <f t="shared" si="12"/>
        <v>0</v>
      </c>
      <c r="F136" s="42">
        <f>IF('Salary and Rating'!E137=1,VLOOKUP(D136,'Attrition Probabilities'!$A$5:$E$45,2,TRUE),IF('Salary and Rating'!E137=2,VLOOKUP(D136,'Attrition Probabilities'!$A$5:$E$45,3,TRUE),IF('Salary and Rating'!E137=3,VLOOKUP(D136,'Attrition Probabilities'!$A$5:$E$45,4,TRUE),IF('Salary and Rating'!E137=4,VLOOKUP(D136,'Attrition Probabilities'!$A$5:$E$45,5,TRUE),0))))</f>
        <v>0</v>
      </c>
      <c r="G136" s="48">
        <f t="shared" ca="1" si="13"/>
        <v>0</v>
      </c>
      <c r="H136" s="48">
        <f ca="1">IF(E136=0,0,IF(RAND()&lt;'Demand Component Probability'!$B$4,1,0))</f>
        <v>0</v>
      </c>
      <c r="I136" s="48">
        <f ca="1">IF(E136=0,0,IF(RAND()&lt;'Demand Component Probability'!$B$5,1,0))</f>
        <v>0</v>
      </c>
      <c r="J136" s="48">
        <f ca="1">IF(E136=0,0,IF(RAND()&lt;'Demand Component Probability'!$B$6,1,0))</f>
        <v>0</v>
      </c>
      <c r="K136" s="48">
        <f>'Salary and Rating'!K137</f>
        <v>0</v>
      </c>
      <c r="L136" s="48">
        <f>IFERROR(IF(VLOOKUP(K136,Inputs!$A$20:$G$29,3,FALSE)="Stipend Award",VLOOKUP(K136,Inputs!$A$7:$G$16,3,FALSE),0),0)</f>
        <v>0</v>
      </c>
      <c r="M136" s="48">
        <f>IFERROR(IF(VLOOKUP(K136,Inputs!$A$20:$G$29,4,FALSE)="Stipend Award",VLOOKUP(K136,Inputs!$A$7:$G$16,4,FALSE),0),0)</f>
        <v>0</v>
      </c>
      <c r="N136" s="48">
        <f ca="1">IFERROR(IF(H136=1,IF(VLOOKUP(K136,Inputs!$A$20:$G$29,5,FALSE)="Stipend Award",VLOOKUP(K136,Inputs!$A$7:$G$16,5,FALSE),0),0),0)</f>
        <v>0</v>
      </c>
      <c r="O136" s="48">
        <f ca="1">IFERROR(IF(I136=1,IF(VLOOKUP(K136,Inputs!$A$20:$G$29,6,FALSE)="Stipend Award",VLOOKUP(K136,Inputs!$A$7:$G$16,6,FALSE),0),0),0)</f>
        <v>0</v>
      </c>
      <c r="P136" s="48">
        <f ca="1">IFERROR(IF(J136=1,IF(VLOOKUP(K136,Inputs!$A$20:$G$29,7,FALSE)="Stipend Award",VLOOKUP(K136,Inputs!$A$7:$G$16,7,FALSE),0),0),0)</f>
        <v>0</v>
      </c>
      <c r="Q136" s="48">
        <f>IFERROR(IF(VLOOKUP(K136,Inputs!$A$20:$G$29,3,FALSE)="Base Increase",VLOOKUP(K136,Inputs!$A$7:$G$16,3,FALSE),0),0)</f>
        <v>0</v>
      </c>
      <c r="R136" s="48">
        <f>IFERROR(IF(VLOOKUP(K136,Inputs!$A$20:$G$29,4,FALSE)="Base Increase",VLOOKUP(K136,Inputs!$A$7:$G$16,4,FALSE),0),0)</f>
        <v>0</v>
      </c>
      <c r="S136" s="48">
        <f ca="1">IFERROR(IF(H136=1,IF(VLOOKUP(K136,Inputs!$A$20:$G$29,5,FALSE)="Base Increase",VLOOKUP(K136,Inputs!$A$7:$G$16,5,FALSE),0),0),0)</f>
        <v>0</v>
      </c>
      <c r="T136" s="48">
        <f ca="1">IFERROR(IF(I136=1,IF(VLOOKUP(K136,Inputs!$A$20:$G$29,6,FALSE)="Base Increase",VLOOKUP(K136,Inputs!$A$7:$G$16,6,FALSE),0),0),0)</f>
        <v>0</v>
      </c>
      <c r="U136" s="48">
        <f ca="1">IFERROR(IF(J136=1,IF(VLOOKUP(K136,Inputs!$A$20:$G$29,7,FALSE)="Base Increase",VLOOKUP(K136,Inputs!$A$7:$G$16,7,FALSE),0),0),0)</f>
        <v>0</v>
      </c>
      <c r="V136" s="48">
        <f t="shared" ca="1" si="14"/>
        <v>0</v>
      </c>
      <c r="W136" s="48">
        <f t="shared" ca="1" si="15"/>
        <v>0</v>
      </c>
      <c r="X136" s="48">
        <f t="shared" ca="1" si="16"/>
        <v>0</v>
      </c>
      <c r="Y136" s="48">
        <f t="shared" ca="1" si="17"/>
        <v>0</v>
      </c>
      <c r="Z136" s="48">
        <f ca="1">IF(AND(K136&lt;=4,X136&gt;Inputs!$B$32),MAX(C136,Inputs!$B$32),X136)</f>
        <v>0</v>
      </c>
      <c r="AA136" s="48">
        <f ca="1">IF(AND(K136&lt;=4,Y136&gt;Inputs!$B$32),MAX(C136,Inputs!$B$32),Y136)</f>
        <v>0</v>
      </c>
      <c r="AB136" s="48">
        <f ca="1">IF(AND(K136&lt;=7,Z136&gt;Inputs!$B$33),MAX(C136,Inputs!$B$33),Z136)</f>
        <v>0</v>
      </c>
      <c r="AC136" s="48">
        <f ca="1">IF(Y136&gt;Inputs!$B$34,Inputs!$B$34,AA136)</f>
        <v>0</v>
      </c>
      <c r="AD136" s="48">
        <f ca="1">IF(AB136&gt;Inputs!$B$34,Inputs!$B$34,AB136)</f>
        <v>0</v>
      </c>
      <c r="AE136" s="48">
        <f ca="1">IF(AC136&gt;Inputs!$B$34,Inputs!$B$34,AC136)</f>
        <v>0</v>
      </c>
      <c r="AF136" s="49">
        <f ca="1">IF(AND(E136=1,G136=0),Inputs!$B$3,AD136)</f>
        <v>0</v>
      </c>
      <c r="AG136" s="49">
        <f ca="1">IF(AND(E136=1,G136=0),Inputs!$B$3,AE136)</f>
        <v>0</v>
      </c>
    </row>
    <row r="137" spans="1:33" x14ac:dyDescent="0.25">
      <c r="A137" s="6">
        <f>'Salary and Rating'!A138</f>
        <v>0</v>
      </c>
      <c r="B137" s="6">
        <f>'Salary and Rating'!B138</f>
        <v>0</v>
      </c>
      <c r="C137" s="14">
        <f>'Salary and Rating'!C138</f>
        <v>0</v>
      </c>
      <c r="D137" s="44">
        <f>'Salary and Rating'!D138</f>
        <v>0</v>
      </c>
      <c r="E137" s="48">
        <f t="shared" si="12"/>
        <v>0</v>
      </c>
      <c r="F137" s="42">
        <f>IF('Salary and Rating'!E138=1,VLOOKUP(D137,'Attrition Probabilities'!$A$5:$E$45,2,TRUE),IF('Salary and Rating'!E138=2,VLOOKUP(D137,'Attrition Probabilities'!$A$5:$E$45,3,TRUE),IF('Salary and Rating'!E138=3,VLOOKUP(D137,'Attrition Probabilities'!$A$5:$E$45,4,TRUE),IF('Salary and Rating'!E138=4,VLOOKUP(D137,'Attrition Probabilities'!$A$5:$E$45,5,TRUE),0))))</f>
        <v>0</v>
      </c>
      <c r="G137" s="48">
        <f t="shared" ca="1" si="13"/>
        <v>0</v>
      </c>
      <c r="H137" s="48">
        <f ca="1">IF(E137=0,0,IF(RAND()&lt;'Demand Component Probability'!$B$4,1,0))</f>
        <v>0</v>
      </c>
      <c r="I137" s="48">
        <f ca="1">IF(E137=0,0,IF(RAND()&lt;'Demand Component Probability'!$B$5,1,0))</f>
        <v>0</v>
      </c>
      <c r="J137" s="48">
        <f ca="1">IF(E137=0,0,IF(RAND()&lt;'Demand Component Probability'!$B$6,1,0))</f>
        <v>0</v>
      </c>
      <c r="K137" s="48">
        <f>'Salary and Rating'!K138</f>
        <v>0</v>
      </c>
      <c r="L137" s="48">
        <f>IFERROR(IF(VLOOKUP(K137,Inputs!$A$20:$G$29,3,FALSE)="Stipend Award",VLOOKUP(K137,Inputs!$A$7:$G$16,3,FALSE),0),0)</f>
        <v>0</v>
      </c>
      <c r="M137" s="48">
        <f>IFERROR(IF(VLOOKUP(K137,Inputs!$A$20:$G$29,4,FALSE)="Stipend Award",VLOOKUP(K137,Inputs!$A$7:$G$16,4,FALSE),0),0)</f>
        <v>0</v>
      </c>
      <c r="N137" s="48">
        <f ca="1">IFERROR(IF(H137=1,IF(VLOOKUP(K137,Inputs!$A$20:$G$29,5,FALSE)="Stipend Award",VLOOKUP(K137,Inputs!$A$7:$G$16,5,FALSE),0),0),0)</f>
        <v>0</v>
      </c>
      <c r="O137" s="48">
        <f ca="1">IFERROR(IF(I137=1,IF(VLOOKUP(K137,Inputs!$A$20:$G$29,6,FALSE)="Stipend Award",VLOOKUP(K137,Inputs!$A$7:$G$16,6,FALSE),0),0),0)</f>
        <v>0</v>
      </c>
      <c r="P137" s="48">
        <f ca="1">IFERROR(IF(J137=1,IF(VLOOKUP(K137,Inputs!$A$20:$G$29,7,FALSE)="Stipend Award",VLOOKUP(K137,Inputs!$A$7:$G$16,7,FALSE),0),0),0)</f>
        <v>0</v>
      </c>
      <c r="Q137" s="48">
        <f>IFERROR(IF(VLOOKUP(K137,Inputs!$A$20:$G$29,3,FALSE)="Base Increase",VLOOKUP(K137,Inputs!$A$7:$G$16,3,FALSE),0),0)</f>
        <v>0</v>
      </c>
      <c r="R137" s="48">
        <f>IFERROR(IF(VLOOKUP(K137,Inputs!$A$20:$G$29,4,FALSE)="Base Increase",VLOOKUP(K137,Inputs!$A$7:$G$16,4,FALSE),0),0)</f>
        <v>0</v>
      </c>
      <c r="S137" s="48">
        <f ca="1">IFERROR(IF(H137=1,IF(VLOOKUP(K137,Inputs!$A$20:$G$29,5,FALSE)="Base Increase",VLOOKUP(K137,Inputs!$A$7:$G$16,5,FALSE),0),0),0)</f>
        <v>0</v>
      </c>
      <c r="T137" s="48">
        <f ca="1">IFERROR(IF(I137=1,IF(VLOOKUP(K137,Inputs!$A$20:$G$29,6,FALSE)="Base Increase",VLOOKUP(K137,Inputs!$A$7:$G$16,6,FALSE),0),0),0)</f>
        <v>0</v>
      </c>
      <c r="U137" s="48">
        <f ca="1">IFERROR(IF(J137=1,IF(VLOOKUP(K137,Inputs!$A$20:$G$29,7,FALSE)="Base Increase",VLOOKUP(K137,Inputs!$A$7:$G$16,7,FALSE),0),0),0)</f>
        <v>0</v>
      </c>
      <c r="V137" s="48">
        <f t="shared" ca="1" si="14"/>
        <v>0</v>
      </c>
      <c r="W137" s="48">
        <f t="shared" ca="1" si="15"/>
        <v>0</v>
      </c>
      <c r="X137" s="48">
        <f t="shared" ca="1" si="16"/>
        <v>0</v>
      </c>
      <c r="Y137" s="48">
        <f t="shared" ca="1" si="17"/>
        <v>0</v>
      </c>
      <c r="Z137" s="48">
        <f ca="1">IF(AND(K137&lt;=4,X137&gt;Inputs!$B$32),MAX(C137,Inputs!$B$32),X137)</f>
        <v>0</v>
      </c>
      <c r="AA137" s="48">
        <f ca="1">IF(AND(K137&lt;=4,Y137&gt;Inputs!$B$32),MAX(C137,Inputs!$B$32),Y137)</f>
        <v>0</v>
      </c>
      <c r="AB137" s="48">
        <f ca="1">IF(AND(K137&lt;=7,Z137&gt;Inputs!$B$33),MAX(C137,Inputs!$B$33),Z137)</f>
        <v>0</v>
      </c>
      <c r="AC137" s="48">
        <f ca="1">IF(Y137&gt;Inputs!$B$34,Inputs!$B$34,AA137)</f>
        <v>0</v>
      </c>
      <c r="AD137" s="48">
        <f ca="1">IF(AB137&gt;Inputs!$B$34,Inputs!$B$34,AB137)</f>
        <v>0</v>
      </c>
      <c r="AE137" s="48">
        <f ca="1">IF(AC137&gt;Inputs!$B$34,Inputs!$B$34,AC137)</f>
        <v>0</v>
      </c>
      <c r="AF137" s="49">
        <f ca="1">IF(AND(E137=1,G137=0),Inputs!$B$3,AD137)</f>
        <v>0</v>
      </c>
      <c r="AG137" s="49">
        <f ca="1">IF(AND(E137=1,G137=0),Inputs!$B$3,AE137)</f>
        <v>0</v>
      </c>
    </row>
    <row r="138" spans="1:33" x14ac:dyDescent="0.25">
      <c r="A138" s="6">
        <f>'Salary and Rating'!A139</f>
        <v>0</v>
      </c>
      <c r="B138" s="6">
        <f>'Salary and Rating'!B139</f>
        <v>0</v>
      </c>
      <c r="C138" s="14">
        <f>'Salary and Rating'!C139</f>
        <v>0</v>
      </c>
      <c r="D138" s="44">
        <f>'Salary and Rating'!D139</f>
        <v>0</v>
      </c>
      <c r="E138" s="48">
        <f t="shared" si="12"/>
        <v>0</v>
      </c>
      <c r="F138" s="42">
        <f>IF('Salary and Rating'!E139=1,VLOOKUP(D138,'Attrition Probabilities'!$A$5:$E$45,2,TRUE),IF('Salary and Rating'!E139=2,VLOOKUP(D138,'Attrition Probabilities'!$A$5:$E$45,3,TRUE),IF('Salary and Rating'!E139=3,VLOOKUP(D138,'Attrition Probabilities'!$A$5:$E$45,4,TRUE),IF('Salary and Rating'!E139=4,VLOOKUP(D138,'Attrition Probabilities'!$A$5:$E$45,5,TRUE),0))))</f>
        <v>0</v>
      </c>
      <c r="G138" s="48">
        <f t="shared" ca="1" si="13"/>
        <v>0</v>
      </c>
      <c r="H138" s="48">
        <f ca="1">IF(E138=0,0,IF(RAND()&lt;'Demand Component Probability'!$B$4,1,0))</f>
        <v>0</v>
      </c>
      <c r="I138" s="48">
        <f ca="1">IF(E138=0,0,IF(RAND()&lt;'Demand Component Probability'!$B$5,1,0))</f>
        <v>0</v>
      </c>
      <c r="J138" s="48">
        <f ca="1">IF(E138=0,0,IF(RAND()&lt;'Demand Component Probability'!$B$6,1,0))</f>
        <v>0</v>
      </c>
      <c r="K138" s="48">
        <f>'Salary and Rating'!K139</f>
        <v>0</v>
      </c>
      <c r="L138" s="48">
        <f>IFERROR(IF(VLOOKUP(K138,Inputs!$A$20:$G$29,3,FALSE)="Stipend Award",VLOOKUP(K138,Inputs!$A$7:$G$16,3,FALSE),0),0)</f>
        <v>0</v>
      </c>
      <c r="M138" s="48">
        <f>IFERROR(IF(VLOOKUP(K138,Inputs!$A$20:$G$29,4,FALSE)="Stipend Award",VLOOKUP(K138,Inputs!$A$7:$G$16,4,FALSE),0),0)</f>
        <v>0</v>
      </c>
      <c r="N138" s="48">
        <f ca="1">IFERROR(IF(H138=1,IF(VLOOKUP(K138,Inputs!$A$20:$G$29,5,FALSE)="Stipend Award",VLOOKUP(K138,Inputs!$A$7:$G$16,5,FALSE),0),0),0)</f>
        <v>0</v>
      </c>
      <c r="O138" s="48">
        <f ca="1">IFERROR(IF(I138=1,IF(VLOOKUP(K138,Inputs!$A$20:$G$29,6,FALSE)="Stipend Award",VLOOKUP(K138,Inputs!$A$7:$G$16,6,FALSE),0),0),0)</f>
        <v>0</v>
      </c>
      <c r="P138" s="48">
        <f ca="1">IFERROR(IF(J138=1,IF(VLOOKUP(K138,Inputs!$A$20:$G$29,7,FALSE)="Stipend Award",VLOOKUP(K138,Inputs!$A$7:$G$16,7,FALSE),0),0),0)</f>
        <v>0</v>
      </c>
      <c r="Q138" s="48">
        <f>IFERROR(IF(VLOOKUP(K138,Inputs!$A$20:$G$29,3,FALSE)="Base Increase",VLOOKUP(K138,Inputs!$A$7:$G$16,3,FALSE),0),0)</f>
        <v>0</v>
      </c>
      <c r="R138" s="48">
        <f>IFERROR(IF(VLOOKUP(K138,Inputs!$A$20:$G$29,4,FALSE)="Base Increase",VLOOKUP(K138,Inputs!$A$7:$G$16,4,FALSE),0),0)</f>
        <v>0</v>
      </c>
      <c r="S138" s="48">
        <f ca="1">IFERROR(IF(H138=1,IF(VLOOKUP(K138,Inputs!$A$20:$G$29,5,FALSE)="Base Increase",VLOOKUP(K138,Inputs!$A$7:$G$16,5,FALSE),0),0),0)</f>
        <v>0</v>
      </c>
      <c r="T138" s="48">
        <f ca="1">IFERROR(IF(I138=1,IF(VLOOKUP(K138,Inputs!$A$20:$G$29,6,FALSE)="Base Increase",VLOOKUP(K138,Inputs!$A$7:$G$16,6,FALSE),0),0),0)</f>
        <v>0</v>
      </c>
      <c r="U138" s="48">
        <f ca="1">IFERROR(IF(J138=1,IF(VLOOKUP(K138,Inputs!$A$20:$G$29,7,FALSE)="Base Increase",VLOOKUP(K138,Inputs!$A$7:$G$16,7,FALSE),0),0),0)</f>
        <v>0</v>
      </c>
      <c r="V138" s="48">
        <f t="shared" ca="1" si="14"/>
        <v>0</v>
      </c>
      <c r="W138" s="48">
        <f t="shared" ca="1" si="15"/>
        <v>0</v>
      </c>
      <c r="X138" s="48">
        <f t="shared" ca="1" si="16"/>
        <v>0</v>
      </c>
      <c r="Y138" s="48">
        <f t="shared" ca="1" si="17"/>
        <v>0</v>
      </c>
      <c r="Z138" s="48">
        <f ca="1">IF(AND(K138&lt;=4,X138&gt;Inputs!$B$32),MAX(C138,Inputs!$B$32),X138)</f>
        <v>0</v>
      </c>
      <c r="AA138" s="48">
        <f ca="1">IF(AND(K138&lt;=4,Y138&gt;Inputs!$B$32),MAX(C138,Inputs!$B$32),Y138)</f>
        <v>0</v>
      </c>
      <c r="AB138" s="48">
        <f ca="1">IF(AND(K138&lt;=7,Z138&gt;Inputs!$B$33),MAX(C138,Inputs!$B$33),Z138)</f>
        <v>0</v>
      </c>
      <c r="AC138" s="48">
        <f ca="1">IF(Y138&gt;Inputs!$B$34,Inputs!$B$34,AA138)</f>
        <v>0</v>
      </c>
      <c r="AD138" s="48">
        <f ca="1">IF(AB138&gt;Inputs!$B$34,Inputs!$B$34,AB138)</f>
        <v>0</v>
      </c>
      <c r="AE138" s="48">
        <f ca="1">IF(AC138&gt;Inputs!$B$34,Inputs!$B$34,AC138)</f>
        <v>0</v>
      </c>
      <c r="AF138" s="49">
        <f ca="1">IF(AND(E138=1,G138=0),Inputs!$B$3,AD138)</f>
        <v>0</v>
      </c>
      <c r="AG138" s="49">
        <f ca="1">IF(AND(E138=1,G138=0),Inputs!$B$3,AE138)</f>
        <v>0</v>
      </c>
    </row>
    <row r="139" spans="1:33" x14ac:dyDescent="0.25">
      <c r="A139" s="6">
        <f>'Salary and Rating'!A140</f>
        <v>0</v>
      </c>
      <c r="B139" s="6">
        <f>'Salary and Rating'!B140</f>
        <v>0</v>
      </c>
      <c r="C139" s="14">
        <f>'Salary and Rating'!C140</f>
        <v>0</v>
      </c>
      <c r="D139" s="44">
        <f>'Salary and Rating'!D140</f>
        <v>0</v>
      </c>
      <c r="E139" s="48">
        <f t="shared" si="12"/>
        <v>0</v>
      </c>
      <c r="F139" s="42">
        <f>IF('Salary and Rating'!E140=1,VLOOKUP(D139,'Attrition Probabilities'!$A$5:$E$45,2,TRUE),IF('Salary and Rating'!E140=2,VLOOKUP(D139,'Attrition Probabilities'!$A$5:$E$45,3,TRUE),IF('Salary and Rating'!E140=3,VLOOKUP(D139,'Attrition Probabilities'!$A$5:$E$45,4,TRUE),IF('Salary and Rating'!E140=4,VLOOKUP(D139,'Attrition Probabilities'!$A$5:$E$45,5,TRUE),0))))</f>
        <v>0</v>
      </c>
      <c r="G139" s="48">
        <f t="shared" ca="1" si="13"/>
        <v>0</v>
      </c>
      <c r="H139" s="48">
        <f ca="1">IF(E139=0,0,IF(RAND()&lt;'Demand Component Probability'!$B$4,1,0))</f>
        <v>0</v>
      </c>
      <c r="I139" s="48">
        <f ca="1">IF(E139=0,0,IF(RAND()&lt;'Demand Component Probability'!$B$5,1,0))</f>
        <v>0</v>
      </c>
      <c r="J139" s="48">
        <f ca="1">IF(E139=0,0,IF(RAND()&lt;'Demand Component Probability'!$B$6,1,0))</f>
        <v>0</v>
      </c>
      <c r="K139" s="48">
        <f>'Salary and Rating'!K140</f>
        <v>0</v>
      </c>
      <c r="L139" s="48">
        <f>IFERROR(IF(VLOOKUP(K139,Inputs!$A$20:$G$29,3,FALSE)="Stipend Award",VLOOKUP(K139,Inputs!$A$7:$G$16,3,FALSE),0),0)</f>
        <v>0</v>
      </c>
      <c r="M139" s="48">
        <f>IFERROR(IF(VLOOKUP(K139,Inputs!$A$20:$G$29,4,FALSE)="Stipend Award",VLOOKUP(K139,Inputs!$A$7:$G$16,4,FALSE),0),0)</f>
        <v>0</v>
      </c>
      <c r="N139" s="48">
        <f ca="1">IFERROR(IF(H139=1,IF(VLOOKUP(K139,Inputs!$A$20:$G$29,5,FALSE)="Stipend Award",VLOOKUP(K139,Inputs!$A$7:$G$16,5,FALSE),0),0),0)</f>
        <v>0</v>
      </c>
      <c r="O139" s="48">
        <f ca="1">IFERROR(IF(I139=1,IF(VLOOKUP(K139,Inputs!$A$20:$G$29,6,FALSE)="Stipend Award",VLOOKUP(K139,Inputs!$A$7:$G$16,6,FALSE),0),0),0)</f>
        <v>0</v>
      </c>
      <c r="P139" s="48">
        <f ca="1">IFERROR(IF(J139=1,IF(VLOOKUP(K139,Inputs!$A$20:$G$29,7,FALSE)="Stipend Award",VLOOKUP(K139,Inputs!$A$7:$G$16,7,FALSE),0),0),0)</f>
        <v>0</v>
      </c>
      <c r="Q139" s="48">
        <f>IFERROR(IF(VLOOKUP(K139,Inputs!$A$20:$G$29,3,FALSE)="Base Increase",VLOOKUP(K139,Inputs!$A$7:$G$16,3,FALSE),0),0)</f>
        <v>0</v>
      </c>
      <c r="R139" s="48">
        <f>IFERROR(IF(VLOOKUP(K139,Inputs!$A$20:$G$29,4,FALSE)="Base Increase",VLOOKUP(K139,Inputs!$A$7:$G$16,4,FALSE),0),0)</f>
        <v>0</v>
      </c>
      <c r="S139" s="48">
        <f ca="1">IFERROR(IF(H139=1,IF(VLOOKUP(K139,Inputs!$A$20:$G$29,5,FALSE)="Base Increase",VLOOKUP(K139,Inputs!$A$7:$G$16,5,FALSE),0),0),0)</f>
        <v>0</v>
      </c>
      <c r="T139" s="48">
        <f ca="1">IFERROR(IF(I139=1,IF(VLOOKUP(K139,Inputs!$A$20:$G$29,6,FALSE)="Base Increase",VLOOKUP(K139,Inputs!$A$7:$G$16,6,FALSE),0),0),0)</f>
        <v>0</v>
      </c>
      <c r="U139" s="48">
        <f ca="1">IFERROR(IF(J139=1,IF(VLOOKUP(K139,Inputs!$A$20:$G$29,7,FALSE)="Base Increase",VLOOKUP(K139,Inputs!$A$7:$G$16,7,FALSE),0),0),0)</f>
        <v>0</v>
      </c>
      <c r="V139" s="48">
        <f t="shared" ca="1" si="14"/>
        <v>0</v>
      </c>
      <c r="W139" s="48">
        <f t="shared" ca="1" si="15"/>
        <v>0</v>
      </c>
      <c r="X139" s="48">
        <f t="shared" ca="1" si="16"/>
        <v>0</v>
      </c>
      <c r="Y139" s="48">
        <f t="shared" ca="1" si="17"/>
        <v>0</v>
      </c>
      <c r="Z139" s="48">
        <f ca="1">IF(AND(K139&lt;=4,X139&gt;Inputs!$B$32),MAX(C139,Inputs!$B$32),X139)</f>
        <v>0</v>
      </c>
      <c r="AA139" s="48">
        <f ca="1">IF(AND(K139&lt;=4,Y139&gt;Inputs!$B$32),MAX(C139,Inputs!$B$32),Y139)</f>
        <v>0</v>
      </c>
      <c r="AB139" s="48">
        <f ca="1">IF(AND(K139&lt;=7,Z139&gt;Inputs!$B$33),MAX(C139,Inputs!$B$33),Z139)</f>
        <v>0</v>
      </c>
      <c r="AC139" s="48">
        <f ca="1">IF(Y139&gt;Inputs!$B$34,Inputs!$B$34,AA139)</f>
        <v>0</v>
      </c>
      <c r="AD139" s="48">
        <f ca="1">IF(AB139&gt;Inputs!$B$34,Inputs!$B$34,AB139)</f>
        <v>0</v>
      </c>
      <c r="AE139" s="48">
        <f ca="1">IF(AC139&gt;Inputs!$B$34,Inputs!$B$34,AC139)</f>
        <v>0</v>
      </c>
      <c r="AF139" s="49">
        <f ca="1">IF(AND(E139=1,G139=0),Inputs!$B$3,AD139)</f>
        <v>0</v>
      </c>
      <c r="AG139" s="49">
        <f ca="1">IF(AND(E139=1,G139=0),Inputs!$B$3,AE139)</f>
        <v>0</v>
      </c>
    </row>
    <row r="140" spans="1:33" x14ac:dyDescent="0.25">
      <c r="A140" s="6">
        <f>'Salary and Rating'!A141</f>
        <v>0</v>
      </c>
      <c r="B140" s="6">
        <f>'Salary and Rating'!B141</f>
        <v>0</v>
      </c>
      <c r="C140" s="14">
        <f>'Salary and Rating'!C141</f>
        <v>0</v>
      </c>
      <c r="D140" s="44">
        <f>'Salary and Rating'!D141</f>
        <v>0</v>
      </c>
      <c r="E140" s="48">
        <f t="shared" si="12"/>
        <v>0</v>
      </c>
      <c r="F140" s="42">
        <f>IF('Salary and Rating'!E141=1,VLOOKUP(D140,'Attrition Probabilities'!$A$5:$E$45,2,TRUE),IF('Salary and Rating'!E141=2,VLOOKUP(D140,'Attrition Probabilities'!$A$5:$E$45,3,TRUE),IF('Salary and Rating'!E141=3,VLOOKUP(D140,'Attrition Probabilities'!$A$5:$E$45,4,TRUE),IF('Salary and Rating'!E141=4,VLOOKUP(D140,'Attrition Probabilities'!$A$5:$E$45,5,TRUE),0))))</f>
        <v>0</v>
      </c>
      <c r="G140" s="48">
        <f t="shared" ca="1" si="13"/>
        <v>0</v>
      </c>
      <c r="H140" s="48">
        <f ca="1">IF(E140=0,0,IF(RAND()&lt;'Demand Component Probability'!$B$4,1,0))</f>
        <v>0</v>
      </c>
      <c r="I140" s="48">
        <f ca="1">IF(E140=0,0,IF(RAND()&lt;'Demand Component Probability'!$B$5,1,0))</f>
        <v>0</v>
      </c>
      <c r="J140" s="48">
        <f ca="1">IF(E140=0,0,IF(RAND()&lt;'Demand Component Probability'!$B$6,1,0))</f>
        <v>0</v>
      </c>
      <c r="K140" s="48">
        <f>'Salary and Rating'!K141</f>
        <v>0</v>
      </c>
      <c r="L140" s="48">
        <f>IFERROR(IF(VLOOKUP(K140,Inputs!$A$20:$G$29,3,FALSE)="Stipend Award",VLOOKUP(K140,Inputs!$A$7:$G$16,3,FALSE),0),0)</f>
        <v>0</v>
      </c>
      <c r="M140" s="48">
        <f>IFERROR(IF(VLOOKUP(K140,Inputs!$A$20:$G$29,4,FALSE)="Stipend Award",VLOOKUP(K140,Inputs!$A$7:$G$16,4,FALSE),0),0)</f>
        <v>0</v>
      </c>
      <c r="N140" s="48">
        <f ca="1">IFERROR(IF(H140=1,IF(VLOOKUP(K140,Inputs!$A$20:$G$29,5,FALSE)="Stipend Award",VLOOKUP(K140,Inputs!$A$7:$G$16,5,FALSE),0),0),0)</f>
        <v>0</v>
      </c>
      <c r="O140" s="48">
        <f ca="1">IFERROR(IF(I140=1,IF(VLOOKUP(K140,Inputs!$A$20:$G$29,6,FALSE)="Stipend Award",VLOOKUP(K140,Inputs!$A$7:$G$16,6,FALSE),0),0),0)</f>
        <v>0</v>
      </c>
      <c r="P140" s="48">
        <f ca="1">IFERROR(IF(J140=1,IF(VLOOKUP(K140,Inputs!$A$20:$G$29,7,FALSE)="Stipend Award",VLOOKUP(K140,Inputs!$A$7:$G$16,7,FALSE),0),0),0)</f>
        <v>0</v>
      </c>
      <c r="Q140" s="48">
        <f>IFERROR(IF(VLOOKUP(K140,Inputs!$A$20:$G$29,3,FALSE)="Base Increase",VLOOKUP(K140,Inputs!$A$7:$G$16,3,FALSE),0),0)</f>
        <v>0</v>
      </c>
      <c r="R140" s="48">
        <f>IFERROR(IF(VLOOKUP(K140,Inputs!$A$20:$G$29,4,FALSE)="Base Increase",VLOOKUP(K140,Inputs!$A$7:$G$16,4,FALSE),0),0)</f>
        <v>0</v>
      </c>
      <c r="S140" s="48">
        <f ca="1">IFERROR(IF(H140=1,IF(VLOOKUP(K140,Inputs!$A$20:$G$29,5,FALSE)="Base Increase",VLOOKUP(K140,Inputs!$A$7:$G$16,5,FALSE),0),0),0)</f>
        <v>0</v>
      </c>
      <c r="T140" s="48">
        <f ca="1">IFERROR(IF(I140=1,IF(VLOOKUP(K140,Inputs!$A$20:$G$29,6,FALSE)="Base Increase",VLOOKUP(K140,Inputs!$A$7:$G$16,6,FALSE),0),0),0)</f>
        <v>0</v>
      </c>
      <c r="U140" s="48">
        <f ca="1">IFERROR(IF(J140=1,IF(VLOOKUP(K140,Inputs!$A$20:$G$29,7,FALSE)="Base Increase",VLOOKUP(K140,Inputs!$A$7:$G$16,7,FALSE),0),0),0)</f>
        <v>0</v>
      </c>
      <c r="V140" s="48">
        <f t="shared" ca="1" si="14"/>
        <v>0</v>
      </c>
      <c r="W140" s="48">
        <f t="shared" ca="1" si="15"/>
        <v>0</v>
      </c>
      <c r="X140" s="48">
        <f t="shared" ca="1" si="16"/>
        <v>0</v>
      </c>
      <c r="Y140" s="48">
        <f t="shared" ca="1" si="17"/>
        <v>0</v>
      </c>
      <c r="Z140" s="48">
        <f ca="1">IF(AND(K140&lt;=4,X140&gt;Inputs!$B$32),MAX(C140,Inputs!$B$32),X140)</f>
        <v>0</v>
      </c>
      <c r="AA140" s="48">
        <f ca="1">IF(AND(K140&lt;=4,Y140&gt;Inputs!$B$32),MAX(C140,Inputs!$B$32),Y140)</f>
        <v>0</v>
      </c>
      <c r="AB140" s="48">
        <f ca="1">IF(AND(K140&lt;=7,Z140&gt;Inputs!$B$33),MAX(C140,Inputs!$B$33),Z140)</f>
        <v>0</v>
      </c>
      <c r="AC140" s="48">
        <f ca="1">IF(Y140&gt;Inputs!$B$34,Inputs!$B$34,AA140)</f>
        <v>0</v>
      </c>
      <c r="AD140" s="48">
        <f ca="1">IF(AB140&gt;Inputs!$B$34,Inputs!$B$34,AB140)</f>
        <v>0</v>
      </c>
      <c r="AE140" s="48">
        <f ca="1">IF(AC140&gt;Inputs!$B$34,Inputs!$B$34,AC140)</f>
        <v>0</v>
      </c>
      <c r="AF140" s="49">
        <f ca="1">IF(AND(E140=1,G140=0),Inputs!$B$3,AD140)</f>
        <v>0</v>
      </c>
      <c r="AG140" s="49">
        <f ca="1">IF(AND(E140=1,G140=0),Inputs!$B$3,AE140)</f>
        <v>0</v>
      </c>
    </row>
    <row r="141" spans="1:33" x14ac:dyDescent="0.25">
      <c r="A141" s="6">
        <f>'Salary and Rating'!A142</f>
        <v>0</v>
      </c>
      <c r="B141" s="6">
        <f>'Salary and Rating'!B142</f>
        <v>0</v>
      </c>
      <c r="C141" s="14">
        <f>'Salary and Rating'!C142</f>
        <v>0</v>
      </c>
      <c r="D141" s="44">
        <f>'Salary and Rating'!D142</f>
        <v>0</v>
      </c>
      <c r="E141" s="48">
        <f t="shared" si="12"/>
        <v>0</v>
      </c>
      <c r="F141" s="42">
        <f>IF('Salary and Rating'!E142=1,VLOOKUP(D141,'Attrition Probabilities'!$A$5:$E$45,2,TRUE),IF('Salary and Rating'!E142=2,VLOOKUP(D141,'Attrition Probabilities'!$A$5:$E$45,3,TRUE),IF('Salary and Rating'!E142=3,VLOOKUP(D141,'Attrition Probabilities'!$A$5:$E$45,4,TRUE),IF('Salary and Rating'!E142=4,VLOOKUP(D141,'Attrition Probabilities'!$A$5:$E$45,5,TRUE),0))))</f>
        <v>0</v>
      </c>
      <c r="G141" s="48">
        <f t="shared" ca="1" si="13"/>
        <v>0</v>
      </c>
      <c r="H141" s="48">
        <f ca="1">IF(E141=0,0,IF(RAND()&lt;'Demand Component Probability'!$B$4,1,0))</f>
        <v>0</v>
      </c>
      <c r="I141" s="48">
        <f ca="1">IF(E141=0,0,IF(RAND()&lt;'Demand Component Probability'!$B$5,1,0))</f>
        <v>0</v>
      </c>
      <c r="J141" s="48">
        <f ca="1">IF(E141=0,0,IF(RAND()&lt;'Demand Component Probability'!$B$6,1,0))</f>
        <v>0</v>
      </c>
      <c r="K141" s="48">
        <f>'Salary and Rating'!K142</f>
        <v>0</v>
      </c>
      <c r="L141" s="48">
        <f>IFERROR(IF(VLOOKUP(K141,Inputs!$A$20:$G$29,3,FALSE)="Stipend Award",VLOOKUP(K141,Inputs!$A$7:$G$16,3,FALSE),0),0)</f>
        <v>0</v>
      </c>
      <c r="M141" s="48">
        <f>IFERROR(IF(VLOOKUP(K141,Inputs!$A$20:$G$29,4,FALSE)="Stipend Award",VLOOKUP(K141,Inputs!$A$7:$G$16,4,FALSE),0),0)</f>
        <v>0</v>
      </c>
      <c r="N141" s="48">
        <f ca="1">IFERROR(IF(H141=1,IF(VLOOKUP(K141,Inputs!$A$20:$G$29,5,FALSE)="Stipend Award",VLOOKUP(K141,Inputs!$A$7:$G$16,5,FALSE),0),0),0)</f>
        <v>0</v>
      </c>
      <c r="O141" s="48">
        <f ca="1">IFERROR(IF(I141=1,IF(VLOOKUP(K141,Inputs!$A$20:$G$29,6,FALSE)="Stipend Award",VLOOKUP(K141,Inputs!$A$7:$G$16,6,FALSE),0),0),0)</f>
        <v>0</v>
      </c>
      <c r="P141" s="48">
        <f ca="1">IFERROR(IF(J141=1,IF(VLOOKUP(K141,Inputs!$A$20:$G$29,7,FALSE)="Stipend Award",VLOOKUP(K141,Inputs!$A$7:$G$16,7,FALSE),0),0),0)</f>
        <v>0</v>
      </c>
      <c r="Q141" s="48">
        <f>IFERROR(IF(VLOOKUP(K141,Inputs!$A$20:$G$29,3,FALSE)="Base Increase",VLOOKUP(K141,Inputs!$A$7:$G$16,3,FALSE),0),0)</f>
        <v>0</v>
      </c>
      <c r="R141" s="48">
        <f>IFERROR(IF(VLOOKUP(K141,Inputs!$A$20:$G$29,4,FALSE)="Base Increase",VLOOKUP(K141,Inputs!$A$7:$G$16,4,FALSE),0),0)</f>
        <v>0</v>
      </c>
      <c r="S141" s="48">
        <f ca="1">IFERROR(IF(H141=1,IF(VLOOKUP(K141,Inputs!$A$20:$G$29,5,FALSE)="Base Increase",VLOOKUP(K141,Inputs!$A$7:$G$16,5,FALSE),0),0),0)</f>
        <v>0</v>
      </c>
      <c r="T141" s="48">
        <f ca="1">IFERROR(IF(I141=1,IF(VLOOKUP(K141,Inputs!$A$20:$G$29,6,FALSE)="Base Increase",VLOOKUP(K141,Inputs!$A$7:$G$16,6,FALSE),0),0),0)</f>
        <v>0</v>
      </c>
      <c r="U141" s="48">
        <f ca="1">IFERROR(IF(J141=1,IF(VLOOKUP(K141,Inputs!$A$20:$G$29,7,FALSE)="Base Increase",VLOOKUP(K141,Inputs!$A$7:$G$16,7,FALSE),0),0),0)</f>
        <v>0</v>
      </c>
      <c r="V141" s="48">
        <f t="shared" ca="1" si="14"/>
        <v>0</v>
      </c>
      <c r="W141" s="48">
        <f t="shared" ca="1" si="15"/>
        <v>0</v>
      </c>
      <c r="X141" s="48">
        <f t="shared" ca="1" si="16"/>
        <v>0</v>
      </c>
      <c r="Y141" s="48">
        <f t="shared" ca="1" si="17"/>
        <v>0</v>
      </c>
      <c r="Z141" s="48">
        <f ca="1">IF(AND(K141&lt;=4,X141&gt;Inputs!$B$32),MAX(C141,Inputs!$B$32),X141)</f>
        <v>0</v>
      </c>
      <c r="AA141" s="48">
        <f ca="1">IF(AND(K141&lt;=4,Y141&gt;Inputs!$B$32),MAX(C141,Inputs!$B$32),Y141)</f>
        <v>0</v>
      </c>
      <c r="AB141" s="48">
        <f ca="1">IF(AND(K141&lt;=7,Z141&gt;Inputs!$B$33),MAX(C141,Inputs!$B$33),Z141)</f>
        <v>0</v>
      </c>
      <c r="AC141" s="48">
        <f ca="1">IF(Y141&gt;Inputs!$B$34,Inputs!$B$34,AA141)</f>
        <v>0</v>
      </c>
      <c r="AD141" s="48">
        <f ca="1">IF(AB141&gt;Inputs!$B$34,Inputs!$B$34,AB141)</f>
        <v>0</v>
      </c>
      <c r="AE141" s="48">
        <f ca="1">IF(AC141&gt;Inputs!$B$34,Inputs!$B$34,AC141)</f>
        <v>0</v>
      </c>
      <c r="AF141" s="49">
        <f ca="1">IF(AND(E141=1,G141=0),Inputs!$B$3,AD141)</f>
        <v>0</v>
      </c>
      <c r="AG141" s="49">
        <f ca="1">IF(AND(E141=1,G141=0),Inputs!$B$3,AE141)</f>
        <v>0</v>
      </c>
    </row>
    <row r="142" spans="1:33" x14ac:dyDescent="0.25">
      <c r="A142" s="6">
        <f>'Salary and Rating'!A143</f>
        <v>0</v>
      </c>
      <c r="B142" s="6">
        <f>'Salary and Rating'!B143</f>
        <v>0</v>
      </c>
      <c r="C142" s="14">
        <f>'Salary and Rating'!C143</f>
        <v>0</v>
      </c>
      <c r="D142" s="44">
        <f>'Salary and Rating'!D143</f>
        <v>0</v>
      </c>
      <c r="E142" s="48">
        <f t="shared" si="12"/>
        <v>0</v>
      </c>
      <c r="F142" s="42">
        <f>IF('Salary and Rating'!E143=1,VLOOKUP(D142,'Attrition Probabilities'!$A$5:$E$45,2,TRUE),IF('Salary and Rating'!E143=2,VLOOKUP(D142,'Attrition Probabilities'!$A$5:$E$45,3,TRUE),IF('Salary and Rating'!E143=3,VLOOKUP(D142,'Attrition Probabilities'!$A$5:$E$45,4,TRUE),IF('Salary and Rating'!E143=4,VLOOKUP(D142,'Attrition Probabilities'!$A$5:$E$45,5,TRUE),0))))</f>
        <v>0</v>
      </c>
      <c r="G142" s="48">
        <f t="shared" ca="1" si="13"/>
        <v>0</v>
      </c>
      <c r="H142" s="48">
        <f ca="1">IF(E142=0,0,IF(RAND()&lt;'Demand Component Probability'!$B$4,1,0))</f>
        <v>0</v>
      </c>
      <c r="I142" s="48">
        <f ca="1">IF(E142=0,0,IF(RAND()&lt;'Demand Component Probability'!$B$5,1,0))</f>
        <v>0</v>
      </c>
      <c r="J142" s="48">
        <f ca="1">IF(E142=0,0,IF(RAND()&lt;'Demand Component Probability'!$B$6,1,0))</f>
        <v>0</v>
      </c>
      <c r="K142" s="48">
        <f>'Salary and Rating'!K143</f>
        <v>0</v>
      </c>
      <c r="L142" s="48">
        <f>IFERROR(IF(VLOOKUP(K142,Inputs!$A$20:$G$29,3,FALSE)="Stipend Award",VLOOKUP(K142,Inputs!$A$7:$G$16,3,FALSE),0),0)</f>
        <v>0</v>
      </c>
      <c r="M142" s="48">
        <f>IFERROR(IF(VLOOKUP(K142,Inputs!$A$20:$G$29,4,FALSE)="Stipend Award",VLOOKUP(K142,Inputs!$A$7:$G$16,4,FALSE),0),0)</f>
        <v>0</v>
      </c>
      <c r="N142" s="48">
        <f ca="1">IFERROR(IF(H142=1,IF(VLOOKUP(K142,Inputs!$A$20:$G$29,5,FALSE)="Stipend Award",VLOOKUP(K142,Inputs!$A$7:$G$16,5,FALSE),0),0),0)</f>
        <v>0</v>
      </c>
      <c r="O142" s="48">
        <f ca="1">IFERROR(IF(I142=1,IF(VLOOKUP(K142,Inputs!$A$20:$G$29,6,FALSE)="Stipend Award",VLOOKUP(K142,Inputs!$A$7:$G$16,6,FALSE),0),0),0)</f>
        <v>0</v>
      </c>
      <c r="P142" s="48">
        <f ca="1">IFERROR(IF(J142=1,IF(VLOOKUP(K142,Inputs!$A$20:$G$29,7,FALSE)="Stipend Award",VLOOKUP(K142,Inputs!$A$7:$G$16,7,FALSE),0),0),0)</f>
        <v>0</v>
      </c>
      <c r="Q142" s="48">
        <f>IFERROR(IF(VLOOKUP(K142,Inputs!$A$20:$G$29,3,FALSE)="Base Increase",VLOOKUP(K142,Inputs!$A$7:$G$16,3,FALSE),0),0)</f>
        <v>0</v>
      </c>
      <c r="R142" s="48">
        <f>IFERROR(IF(VLOOKUP(K142,Inputs!$A$20:$G$29,4,FALSE)="Base Increase",VLOOKUP(K142,Inputs!$A$7:$G$16,4,FALSE),0),0)</f>
        <v>0</v>
      </c>
      <c r="S142" s="48">
        <f ca="1">IFERROR(IF(H142=1,IF(VLOOKUP(K142,Inputs!$A$20:$G$29,5,FALSE)="Base Increase",VLOOKUP(K142,Inputs!$A$7:$G$16,5,FALSE),0),0),0)</f>
        <v>0</v>
      </c>
      <c r="T142" s="48">
        <f ca="1">IFERROR(IF(I142=1,IF(VLOOKUP(K142,Inputs!$A$20:$G$29,6,FALSE)="Base Increase",VLOOKUP(K142,Inputs!$A$7:$G$16,6,FALSE),0),0),0)</f>
        <v>0</v>
      </c>
      <c r="U142" s="48">
        <f ca="1">IFERROR(IF(J142=1,IF(VLOOKUP(K142,Inputs!$A$20:$G$29,7,FALSE)="Base Increase",VLOOKUP(K142,Inputs!$A$7:$G$16,7,FALSE),0),0),0)</f>
        <v>0</v>
      </c>
      <c r="V142" s="48">
        <f t="shared" ca="1" si="14"/>
        <v>0</v>
      </c>
      <c r="W142" s="48">
        <f t="shared" ca="1" si="15"/>
        <v>0</v>
      </c>
      <c r="X142" s="48">
        <f t="shared" ca="1" si="16"/>
        <v>0</v>
      </c>
      <c r="Y142" s="48">
        <f t="shared" ca="1" si="17"/>
        <v>0</v>
      </c>
      <c r="Z142" s="48">
        <f ca="1">IF(AND(K142&lt;=4,X142&gt;Inputs!$B$32),MAX(C142,Inputs!$B$32),X142)</f>
        <v>0</v>
      </c>
      <c r="AA142" s="48">
        <f ca="1">IF(AND(K142&lt;=4,Y142&gt;Inputs!$B$32),MAX(C142,Inputs!$B$32),Y142)</f>
        <v>0</v>
      </c>
      <c r="AB142" s="48">
        <f ca="1">IF(AND(K142&lt;=7,Z142&gt;Inputs!$B$33),MAX(C142,Inputs!$B$33),Z142)</f>
        <v>0</v>
      </c>
      <c r="AC142" s="48">
        <f ca="1">IF(Y142&gt;Inputs!$B$34,Inputs!$B$34,AA142)</f>
        <v>0</v>
      </c>
      <c r="AD142" s="48">
        <f ca="1">IF(AB142&gt;Inputs!$B$34,Inputs!$B$34,AB142)</f>
        <v>0</v>
      </c>
      <c r="AE142" s="48">
        <f ca="1">IF(AC142&gt;Inputs!$B$34,Inputs!$B$34,AC142)</f>
        <v>0</v>
      </c>
      <c r="AF142" s="49">
        <f ca="1">IF(AND(E142=1,G142=0),Inputs!$B$3,AD142)</f>
        <v>0</v>
      </c>
      <c r="AG142" s="49">
        <f ca="1">IF(AND(E142=1,G142=0),Inputs!$B$3,AE142)</f>
        <v>0</v>
      </c>
    </row>
    <row r="143" spans="1:33" x14ac:dyDescent="0.25">
      <c r="A143" s="6">
        <f>'Salary and Rating'!A144</f>
        <v>0</v>
      </c>
      <c r="B143" s="6">
        <f>'Salary and Rating'!B144</f>
        <v>0</v>
      </c>
      <c r="C143" s="14">
        <f>'Salary and Rating'!C144</f>
        <v>0</v>
      </c>
      <c r="D143" s="44">
        <f>'Salary and Rating'!D144</f>
        <v>0</v>
      </c>
      <c r="E143" s="48">
        <f t="shared" si="12"/>
        <v>0</v>
      </c>
      <c r="F143" s="42">
        <f>IF('Salary and Rating'!E144=1,VLOOKUP(D143,'Attrition Probabilities'!$A$5:$E$45,2,TRUE),IF('Salary and Rating'!E144=2,VLOOKUP(D143,'Attrition Probabilities'!$A$5:$E$45,3,TRUE),IF('Salary and Rating'!E144=3,VLOOKUP(D143,'Attrition Probabilities'!$A$5:$E$45,4,TRUE),IF('Salary and Rating'!E144=4,VLOOKUP(D143,'Attrition Probabilities'!$A$5:$E$45,5,TRUE),0))))</f>
        <v>0</v>
      </c>
      <c r="G143" s="48">
        <f t="shared" ca="1" si="13"/>
        <v>0</v>
      </c>
      <c r="H143" s="48">
        <f ca="1">IF(E143=0,0,IF(RAND()&lt;'Demand Component Probability'!$B$4,1,0))</f>
        <v>0</v>
      </c>
      <c r="I143" s="48">
        <f ca="1">IF(E143=0,0,IF(RAND()&lt;'Demand Component Probability'!$B$5,1,0))</f>
        <v>0</v>
      </c>
      <c r="J143" s="48">
        <f ca="1">IF(E143=0,0,IF(RAND()&lt;'Demand Component Probability'!$B$6,1,0))</f>
        <v>0</v>
      </c>
      <c r="K143" s="48">
        <f>'Salary and Rating'!K144</f>
        <v>0</v>
      </c>
      <c r="L143" s="48">
        <f>IFERROR(IF(VLOOKUP(K143,Inputs!$A$20:$G$29,3,FALSE)="Stipend Award",VLOOKUP(K143,Inputs!$A$7:$G$16,3,FALSE),0),0)</f>
        <v>0</v>
      </c>
      <c r="M143" s="48">
        <f>IFERROR(IF(VLOOKUP(K143,Inputs!$A$20:$G$29,4,FALSE)="Stipend Award",VLOOKUP(K143,Inputs!$A$7:$G$16,4,FALSE),0),0)</f>
        <v>0</v>
      </c>
      <c r="N143" s="48">
        <f ca="1">IFERROR(IF(H143=1,IF(VLOOKUP(K143,Inputs!$A$20:$G$29,5,FALSE)="Stipend Award",VLOOKUP(K143,Inputs!$A$7:$G$16,5,FALSE),0),0),0)</f>
        <v>0</v>
      </c>
      <c r="O143" s="48">
        <f ca="1">IFERROR(IF(I143=1,IF(VLOOKUP(K143,Inputs!$A$20:$G$29,6,FALSE)="Stipend Award",VLOOKUP(K143,Inputs!$A$7:$G$16,6,FALSE),0),0),0)</f>
        <v>0</v>
      </c>
      <c r="P143" s="48">
        <f ca="1">IFERROR(IF(J143=1,IF(VLOOKUP(K143,Inputs!$A$20:$G$29,7,FALSE)="Stipend Award",VLOOKUP(K143,Inputs!$A$7:$G$16,7,FALSE),0),0),0)</f>
        <v>0</v>
      </c>
      <c r="Q143" s="48">
        <f>IFERROR(IF(VLOOKUP(K143,Inputs!$A$20:$G$29,3,FALSE)="Base Increase",VLOOKUP(K143,Inputs!$A$7:$G$16,3,FALSE),0),0)</f>
        <v>0</v>
      </c>
      <c r="R143" s="48">
        <f>IFERROR(IF(VLOOKUP(K143,Inputs!$A$20:$G$29,4,FALSE)="Base Increase",VLOOKUP(K143,Inputs!$A$7:$G$16,4,FALSE),0),0)</f>
        <v>0</v>
      </c>
      <c r="S143" s="48">
        <f ca="1">IFERROR(IF(H143=1,IF(VLOOKUP(K143,Inputs!$A$20:$G$29,5,FALSE)="Base Increase",VLOOKUP(K143,Inputs!$A$7:$G$16,5,FALSE),0),0),0)</f>
        <v>0</v>
      </c>
      <c r="T143" s="48">
        <f ca="1">IFERROR(IF(I143=1,IF(VLOOKUP(K143,Inputs!$A$20:$G$29,6,FALSE)="Base Increase",VLOOKUP(K143,Inputs!$A$7:$G$16,6,FALSE),0),0),0)</f>
        <v>0</v>
      </c>
      <c r="U143" s="48">
        <f ca="1">IFERROR(IF(J143=1,IF(VLOOKUP(K143,Inputs!$A$20:$G$29,7,FALSE)="Base Increase",VLOOKUP(K143,Inputs!$A$7:$G$16,7,FALSE),0),0),0)</f>
        <v>0</v>
      </c>
      <c r="V143" s="48">
        <f t="shared" ca="1" si="14"/>
        <v>0</v>
      </c>
      <c r="W143" s="48">
        <f t="shared" ca="1" si="15"/>
        <v>0</v>
      </c>
      <c r="X143" s="48">
        <f t="shared" ca="1" si="16"/>
        <v>0</v>
      </c>
      <c r="Y143" s="48">
        <f t="shared" ca="1" si="17"/>
        <v>0</v>
      </c>
      <c r="Z143" s="48">
        <f ca="1">IF(AND(K143&lt;=4,X143&gt;Inputs!$B$32),MAX(C143,Inputs!$B$32),X143)</f>
        <v>0</v>
      </c>
      <c r="AA143" s="48">
        <f ca="1">IF(AND(K143&lt;=4,Y143&gt;Inputs!$B$32),MAX(C143,Inputs!$B$32),Y143)</f>
        <v>0</v>
      </c>
      <c r="AB143" s="48">
        <f ca="1">IF(AND(K143&lt;=7,Z143&gt;Inputs!$B$33),MAX(C143,Inputs!$B$33),Z143)</f>
        <v>0</v>
      </c>
      <c r="AC143" s="48">
        <f ca="1">IF(Y143&gt;Inputs!$B$34,Inputs!$B$34,AA143)</f>
        <v>0</v>
      </c>
      <c r="AD143" s="48">
        <f ca="1">IF(AB143&gt;Inputs!$B$34,Inputs!$B$34,AB143)</f>
        <v>0</v>
      </c>
      <c r="AE143" s="48">
        <f ca="1">IF(AC143&gt;Inputs!$B$34,Inputs!$B$34,AC143)</f>
        <v>0</v>
      </c>
      <c r="AF143" s="49">
        <f ca="1">IF(AND(E143=1,G143=0),Inputs!$B$3,AD143)</f>
        <v>0</v>
      </c>
      <c r="AG143" s="49">
        <f ca="1">IF(AND(E143=1,G143=0),Inputs!$B$3,AE143)</f>
        <v>0</v>
      </c>
    </row>
    <row r="144" spans="1:33" x14ac:dyDescent="0.25">
      <c r="A144" s="6">
        <f>'Salary and Rating'!A145</f>
        <v>0</v>
      </c>
      <c r="B144" s="6">
        <f>'Salary and Rating'!B145</f>
        <v>0</v>
      </c>
      <c r="C144" s="14">
        <f>'Salary and Rating'!C145</f>
        <v>0</v>
      </c>
      <c r="D144" s="44">
        <f>'Salary and Rating'!D145</f>
        <v>0</v>
      </c>
      <c r="E144" s="48">
        <f t="shared" si="12"/>
        <v>0</v>
      </c>
      <c r="F144" s="42">
        <f>IF('Salary and Rating'!E145=1,VLOOKUP(D144,'Attrition Probabilities'!$A$5:$E$45,2,TRUE),IF('Salary and Rating'!E145=2,VLOOKUP(D144,'Attrition Probabilities'!$A$5:$E$45,3,TRUE),IF('Salary and Rating'!E145=3,VLOOKUP(D144,'Attrition Probabilities'!$A$5:$E$45,4,TRUE),IF('Salary and Rating'!E145=4,VLOOKUP(D144,'Attrition Probabilities'!$A$5:$E$45,5,TRUE),0))))</f>
        <v>0</v>
      </c>
      <c r="G144" s="48">
        <f t="shared" ca="1" si="13"/>
        <v>0</v>
      </c>
      <c r="H144" s="48">
        <f ca="1">IF(E144=0,0,IF(RAND()&lt;'Demand Component Probability'!$B$4,1,0))</f>
        <v>0</v>
      </c>
      <c r="I144" s="48">
        <f ca="1">IF(E144=0,0,IF(RAND()&lt;'Demand Component Probability'!$B$5,1,0))</f>
        <v>0</v>
      </c>
      <c r="J144" s="48">
        <f ca="1">IF(E144=0,0,IF(RAND()&lt;'Demand Component Probability'!$B$6,1,0))</f>
        <v>0</v>
      </c>
      <c r="K144" s="48">
        <f>'Salary and Rating'!K145</f>
        <v>0</v>
      </c>
      <c r="L144" s="48">
        <f>IFERROR(IF(VLOOKUP(K144,Inputs!$A$20:$G$29,3,FALSE)="Stipend Award",VLOOKUP(K144,Inputs!$A$7:$G$16,3,FALSE),0),0)</f>
        <v>0</v>
      </c>
      <c r="M144" s="48">
        <f>IFERROR(IF(VLOOKUP(K144,Inputs!$A$20:$G$29,4,FALSE)="Stipend Award",VLOOKUP(K144,Inputs!$A$7:$G$16,4,FALSE),0),0)</f>
        <v>0</v>
      </c>
      <c r="N144" s="48">
        <f ca="1">IFERROR(IF(H144=1,IF(VLOOKUP(K144,Inputs!$A$20:$G$29,5,FALSE)="Stipend Award",VLOOKUP(K144,Inputs!$A$7:$G$16,5,FALSE),0),0),0)</f>
        <v>0</v>
      </c>
      <c r="O144" s="48">
        <f ca="1">IFERROR(IF(I144=1,IF(VLOOKUP(K144,Inputs!$A$20:$G$29,6,FALSE)="Stipend Award",VLOOKUP(K144,Inputs!$A$7:$G$16,6,FALSE),0),0),0)</f>
        <v>0</v>
      </c>
      <c r="P144" s="48">
        <f ca="1">IFERROR(IF(J144=1,IF(VLOOKUP(K144,Inputs!$A$20:$G$29,7,FALSE)="Stipend Award",VLOOKUP(K144,Inputs!$A$7:$G$16,7,FALSE),0),0),0)</f>
        <v>0</v>
      </c>
      <c r="Q144" s="48">
        <f>IFERROR(IF(VLOOKUP(K144,Inputs!$A$20:$G$29,3,FALSE)="Base Increase",VLOOKUP(K144,Inputs!$A$7:$G$16,3,FALSE),0),0)</f>
        <v>0</v>
      </c>
      <c r="R144" s="48">
        <f>IFERROR(IF(VLOOKUP(K144,Inputs!$A$20:$G$29,4,FALSE)="Base Increase",VLOOKUP(K144,Inputs!$A$7:$G$16,4,FALSE),0),0)</f>
        <v>0</v>
      </c>
      <c r="S144" s="48">
        <f ca="1">IFERROR(IF(H144=1,IF(VLOOKUP(K144,Inputs!$A$20:$G$29,5,FALSE)="Base Increase",VLOOKUP(K144,Inputs!$A$7:$G$16,5,FALSE),0),0),0)</f>
        <v>0</v>
      </c>
      <c r="T144" s="48">
        <f ca="1">IFERROR(IF(I144=1,IF(VLOOKUP(K144,Inputs!$A$20:$G$29,6,FALSE)="Base Increase",VLOOKUP(K144,Inputs!$A$7:$G$16,6,FALSE),0),0),0)</f>
        <v>0</v>
      </c>
      <c r="U144" s="48">
        <f ca="1">IFERROR(IF(J144=1,IF(VLOOKUP(K144,Inputs!$A$20:$G$29,7,FALSE)="Base Increase",VLOOKUP(K144,Inputs!$A$7:$G$16,7,FALSE),0),0),0)</f>
        <v>0</v>
      </c>
      <c r="V144" s="48">
        <f t="shared" ca="1" si="14"/>
        <v>0</v>
      </c>
      <c r="W144" s="48">
        <f t="shared" ca="1" si="15"/>
        <v>0</v>
      </c>
      <c r="X144" s="48">
        <f t="shared" ca="1" si="16"/>
        <v>0</v>
      </c>
      <c r="Y144" s="48">
        <f t="shared" ca="1" si="17"/>
        <v>0</v>
      </c>
      <c r="Z144" s="48">
        <f ca="1">IF(AND(K144&lt;=4,X144&gt;Inputs!$B$32),MAX(C144,Inputs!$B$32),X144)</f>
        <v>0</v>
      </c>
      <c r="AA144" s="48">
        <f ca="1">IF(AND(K144&lt;=4,Y144&gt;Inputs!$B$32),MAX(C144,Inputs!$B$32),Y144)</f>
        <v>0</v>
      </c>
      <c r="AB144" s="48">
        <f ca="1">IF(AND(K144&lt;=7,Z144&gt;Inputs!$B$33),MAX(C144,Inputs!$B$33),Z144)</f>
        <v>0</v>
      </c>
      <c r="AC144" s="48">
        <f ca="1">IF(Y144&gt;Inputs!$B$34,Inputs!$B$34,AA144)</f>
        <v>0</v>
      </c>
      <c r="AD144" s="48">
        <f ca="1">IF(AB144&gt;Inputs!$B$34,Inputs!$B$34,AB144)</f>
        <v>0</v>
      </c>
      <c r="AE144" s="48">
        <f ca="1">IF(AC144&gt;Inputs!$B$34,Inputs!$B$34,AC144)</f>
        <v>0</v>
      </c>
      <c r="AF144" s="49">
        <f ca="1">IF(AND(E144=1,G144=0),Inputs!$B$3,AD144)</f>
        <v>0</v>
      </c>
      <c r="AG144" s="49">
        <f ca="1">IF(AND(E144=1,G144=0),Inputs!$B$3,AE144)</f>
        <v>0</v>
      </c>
    </row>
    <row r="145" spans="1:33" x14ac:dyDescent="0.25">
      <c r="A145" s="6">
        <f>'Salary and Rating'!A146</f>
        <v>0</v>
      </c>
      <c r="B145" s="6">
        <f>'Salary and Rating'!B146</f>
        <v>0</v>
      </c>
      <c r="C145" s="14">
        <f>'Salary and Rating'!C146</f>
        <v>0</v>
      </c>
      <c r="D145" s="44">
        <f>'Salary and Rating'!D146</f>
        <v>0</v>
      </c>
      <c r="E145" s="48">
        <f t="shared" si="12"/>
        <v>0</v>
      </c>
      <c r="F145" s="42">
        <f>IF('Salary and Rating'!E146=1,VLOOKUP(D145,'Attrition Probabilities'!$A$5:$E$45,2,TRUE),IF('Salary and Rating'!E146=2,VLOOKUP(D145,'Attrition Probabilities'!$A$5:$E$45,3,TRUE),IF('Salary and Rating'!E146=3,VLOOKUP(D145,'Attrition Probabilities'!$A$5:$E$45,4,TRUE),IF('Salary and Rating'!E146=4,VLOOKUP(D145,'Attrition Probabilities'!$A$5:$E$45,5,TRUE),0))))</f>
        <v>0</v>
      </c>
      <c r="G145" s="48">
        <f t="shared" ca="1" si="13"/>
        <v>0</v>
      </c>
      <c r="H145" s="48">
        <f ca="1">IF(E145=0,0,IF(RAND()&lt;'Demand Component Probability'!$B$4,1,0))</f>
        <v>0</v>
      </c>
      <c r="I145" s="48">
        <f ca="1">IF(E145=0,0,IF(RAND()&lt;'Demand Component Probability'!$B$5,1,0))</f>
        <v>0</v>
      </c>
      <c r="J145" s="48">
        <f ca="1">IF(E145=0,0,IF(RAND()&lt;'Demand Component Probability'!$B$6,1,0))</f>
        <v>0</v>
      </c>
      <c r="K145" s="48">
        <f>'Salary and Rating'!K146</f>
        <v>0</v>
      </c>
      <c r="L145" s="48">
        <f>IFERROR(IF(VLOOKUP(K145,Inputs!$A$20:$G$29,3,FALSE)="Stipend Award",VLOOKUP(K145,Inputs!$A$7:$G$16,3,FALSE),0),0)</f>
        <v>0</v>
      </c>
      <c r="M145" s="48">
        <f>IFERROR(IF(VLOOKUP(K145,Inputs!$A$20:$G$29,4,FALSE)="Stipend Award",VLOOKUP(K145,Inputs!$A$7:$G$16,4,FALSE),0),0)</f>
        <v>0</v>
      </c>
      <c r="N145" s="48">
        <f ca="1">IFERROR(IF(H145=1,IF(VLOOKUP(K145,Inputs!$A$20:$G$29,5,FALSE)="Stipend Award",VLOOKUP(K145,Inputs!$A$7:$G$16,5,FALSE),0),0),0)</f>
        <v>0</v>
      </c>
      <c r="O145" s="48">
        <f ca="1">IFERROR(IF(I145=1,IF(VLOOKUP(K145,Inputs!$A$20:$G$29,6,FALSE)="Stipend Award",VLOOKUP(K145,Inputs!$A$7:$G$16,6,FALSE),0),0),0)</f>
        <v>0</v>
      </c>
      <c r="P145" s="48">
        <f ca="1">IFERROR(IF(J145=1,IF(VLOOKUP(K145,Inputs!$A$20:$G$29,7,FALSE)="Stipend Award",VLOOKUP(K145,Inputs!$A$7:$G$16,7,FALSE),0),0),0)</f>
        <v>0</v>
      </c>
      <c r="Q145" s="48">
        <f>IFERROR(IF(VLOOKUP(K145,Inputs!$A$20:$G$29,3,FALSE)="Base Increase",VLOOKUP(K145,Inputs!$A$7:$G$16,3,FALSE),0),0)</f>
        <v>0</v>
      </c>
      <c r="R145" s="48">
        <f>IFERROR(IF(VLOOKUP(K145,Inputs!$A$20:$G$29,4,FALSE)="Base Increase",VLOOKUP(K145,Inputs!$A$7:$G$16,4,FALSE),0),0)</f>
        <v>0</v>
      </c>
      <c r="S145" s="48">
        <f ca="1">IFERROR(IF(H145=1,IF(VLOOKUP(K145,Inputs!$A$20:$G$29,5,FALSE)="Base Increase",VLOOKUP(K145,Inputs!$A$7:$G$16,5,FALSE),0),0),0)</f>
        <v>0</v>
      </c>
      <c r="T145" s="48">
        <f ca="1">IFERROR(IF(I145=1,IF(VLOOKUP(K145,Inputs!$A$20:$G$29,6,FALSE)="Base Increase",VLOOKUP(K145,Inputs!$A$7:$G$16,6,FALSE),0),0),0)</f>
        <v>0</v>
      </c>
      <c r="U145" s="48">
        <f ca="1">IFERROR(IF(J145=1,IF(VLOOKUP(K145,Inputs!$A$20:$G$29,7,FALSE)="Base Increase",VLOOKUP(K145,Inputs!$A$7:$G$16,7,FALSE),0),0),0)</f>
        <v>0</v>
      </c>
      <c r="V145" s="48">
        <f t="shared" ca="1" si="14"/>
        <v>0</v>
      </c>
      <c r="W145" s="48">
        <f t="shared" ca="1" si="15"/>
        <v>0</v>
      </c>
      <c r="X145" s="48">
        <f t="shared" ca="1" si="16"/>
        <v>0</v>
      </c>
      <c r="Y145" s="48">
        <f t="shared" ca="1" si="17"/>
        <v>0</v>
      </c>
      <c r="Z145" s="48">
        <f ca="1">IF(AND(K145&lt;=4,X145&gt;Inputs!$B$32),MAX(C145,Inputs!$B$32),X145)</f>
        <v>0</v>
      </c>
      <c r="AA145" s="48">
        <f ca="1">IF(AND(K145&lt;=4,Y145&gt;Inputs!$B$32),MAX(C145,Inputs!$B$32),Y145)</f>
        <v>0</v>
      </c>
      <c r="AB145" s="48">
        <f ca="1">IF(AND(K145&lt;=7,Z145&gt;Inputs!$B$33),MAX(C145,Inputs!$B$33),Z145)</f>
        <v>0</v>
      </c>
      <c r="AC145" s="48">
        <f ca="1">IF(Y145&gt;Inputs!$B$34,Inputs!$B$34,AA145)</f>
        <v>0</v>
      </c>
      <c r="AD145" s="48">
        <f ca="1">IF(AB145&gt;Inputs!$B$34,Inputs!$B$34,AB145)</f>
        <v>0</v>
      </c>
      <c r="AE145" s="48">
        <f ca="1">IF(AC145&gt;Inputs!$B$34,Inputs!$B$34,AC145)</f>
        <v>0</v>
      </c>
      <c r="AF145" s="49">
        <f ca="1">IF(AND(E145=1,G145=0),Inputs!$B$3,AD145)</f>
        <v>0</v>
      </c>
      <c r="AG145" s="49">
        <f ca="1">IF(AND(E145=1,G145=0),Inputs!$B$3,AE145)</f>
        <v>0</v>
      </c>
    </row>
    <row r="146" spans="1:33" x14ac:dyDescent="0.25">
      <c r="A146" s="6">
        <f>'Salary and Rating'!A147</f>
        <v>0</v>
      </c>
      <c r="B146" s="6">
        <f>'Salary and Rating'!B147</f>
        <v>0</v>
      </c>
      <c r="C146" s="14">
        <f>'Salary and Rating'!C147</f>
        <v>0</v>
      </c>
      <c r="D146" s="44">
        <f>'Salary and Rating'!D147</f>
        <v>0</v>
      </c>
      <c r="E146" s="48">
        <f t="shared" si="12"/>
        <v>0</v>
      </c>
      <c r="F146" s="42">
        <f>IF('Salary and Rating'!E147=1,VLOOKUP(D146,'Attrition Probabilities'!$A$5:$E$45,2,TRUE),IF('Salary and Rating'!E147=2,VLOOKUP(D146,'Attrition Probabilities'!$A$5:$E$45,3,TRUE),IF('Salary and Rating'!E147=3,VLOOKUP(D146,'Attrition Probabilities'!$A$5:$E$45,4,TRUE),IF('Salary and Rating'!E147=4,VLOOKUP(D146,'Attrition Probabilities'!$A$5:$E$45,5,TRUE),0))))</f>
        <v>0</v>
      </c>
      <c r="G146" s="48">
        <f t="shared" ca="1" si="13"/>
        <v>0</v>
      </c>
      <c r="H146" s="48">
        <f ca="1">IF(E146=0,0,IF(RAND()&lt;'Demand Component Probability'!$B$4,1,0))</f>
        <v>0</v>
      </c>
      <c r="I146" s="48">
        <f ca="1">IF(E146=0,0,IF(RAND()&lt;'Demand Component Probability'!$B$5,1,0))</f>
        <v>0</v>
      </c>
      <c r="J146" s="48">
        <f ca="1">IF(E146=0,0,IF(RAND()&lt;'Demand Component Probability'!$B$6,1,0))</f>
        <v>0</v>
      </c>
      <c r="K146" s="48">
        <f>'Salary and Rating'!K147</f>
        <v>0</v>
      </c>
      <c r="L146" s="48">
        <f>IFERROR(IF(VLOOKUP(K146,Inputs!$A$20:$G$29,3,FALSE)="Stipend Award",VLOOKUP(K146,Inputs!$A$7:$G$16,3,FALSE),0),0)</f>
        <v>0</v>
      </c>
      <c r="M146" s="48">
        <f>IFERROR(IF(VLOOKUP(K146,Inputs!$A$20:$G$29,4,FALSE)="Stipend Award",VLOOKUP(K146,Inputs!$A$7:$G$16,4,FALSE),0),0)</f>
        <v>0</v>
      </c>
      <c r="N146" s="48">
        <f ca="1">IFERROR(IF(H146=1,IF(VLOOKUP(K146,Inputs!$A$20:$G$29,5,FALSE)="Stipend Award",VLOOKUP(K146,Inputs!$A$7:$G$16,5,FALSE),0),0),0)</f>
        <v>0</v>
      </c>
      <c r="O146" s="48">
        <f ca="1">IFERROR(IF(I146=1,IF(VLOOKUP(K146,Inputs!$A$20:$G$29,6,FALSE)="Stipend Award",VLOOKUP(K146,Inputs!$A$7:$G$16,6,FALSE),0),0),0)</f>
        <v>0</v>
      </c>
      <c r="P146" s="48">
        <f ca="1">IFERROR(IF(J146=1,IF(VLOOKUP(K146,Inputs!$A$20:$G$29,7,FALSE)="Stipend Award",VLOOKUP(K146,Inputs!$A$7:$G$16,7,FALSE),0),0),0)</f>
        <v>0</v>
      </c>
      <c r="Q146" s="48">
        <f>IFERROR(IF(VLOOKUP(K146,Inputs!$A$20:$G$29,3,FALSE)="Base Increase",VLOOKUP(K146,Inputs!$A$7:$G$16,3,FALSE),0),0)</f>
        <v>0</v>
      </c>
      <c r="R146" s="48">
        <f>IFERROR(IF(VLOOKUP(K146,Inputs!$A$20:$G$29,4,FALSE)="Base Increase",VLOOKUP(K146,Inputs!$A$7:$G$16,4,FALSE),0),0)</f>
        <v>0</v>
      </c>
      <c r="S146" s="48">
        <f ca="1">IFERROR(IF(H146=1,IF(VLOOKUP(K146,Inputs!$A$20:$G$29,5,FALSE)="Base Increase",VLOOKUP(K146,Inputs!$A$7:$G$16,5,FALSE),0),0),0)</f>
        <v>0</v>
      </c>
      <c r="T146" s="48">
        <f ca="1">IFERROR(IF(I146=1,IF(VLOOKUP(K146,Inputs!$A$20:$G$29,6,FALSE)="Base Increase",VLOOKUP(K146,Inputs!$A$7:$G$16,6,FALSE),0),0),0)</f>
        <v>0</v>
      </c>
      <c r="U146" s="48">
        <f ca="1">IFERROR(IF(J146=1,IF(VLOOKUP(K146,Inputs!$A$20:$G$29,7,FALSE)="Base Increase",VLOOKUP(K146,Inputs!$A$7:$G$16,7,FALSE),0),0),0)</f>
        <v>0</v>
      </c>
      <c r="V146" s="48">
        <f t="shared" ca="1" si="14"/>
        <v>0</v>
      </c>
      <c r="W146" s="48">
        <f t="shared" ca="1" si="15"/>
        <v>0</v>
      </c>
      <c r="X146" s="48">
        <f t="shared" ca="1" si="16"/>
        <v>0</v>
      </c>
      <c r="Y146" s="48">
        <f t="shared" ca="1" si="17"/>
        <v>0</v>
      </c>
      <c r="Z146" s="48">
        <f ca="1">IF(AND(K146&lt;=4,X146&gt;Inputs!$B$32),MAX(C146,Inputs!$B$32),X146)</f>
        <v>0</v>
      </c>
      <c r="AA146" s="48">
        <f ca="1">IF(AND(K146&lt;=4,Y146&gt;Inputs!$B$32),MAX(C146,Inputs!$B$32),Y146)</f>
        <v>0</v>
      </c>
      <c r="AB146" s="48">
        <f ca="1">IF(AND(K146&lt;=7,Z146&gt;Inputs!$B$33),MAX(C146,Inputs!$B$33),Z146)</f>
        <v>0</v>
      </c>
      <c r="AC146" s="48">
        <f ca="1">IF(Y146&gt;Inputs!$B$34,Inputs!$B$34,AA146)</f>
        <v>0</v>
      </c>
      <c r="AD146" s="48">
        <f ca="1">IF(AB146&gt;Inputs!$B$34,Inputs!$B$34,AB146)</f>
        <v>0</v>
      </c>
      <c r="AE146" s="48">
        <f ca="1">IF(AC146&gt;Inputs!$B$34,Inputs!$B$34,AC146)</f>
        <v>0</v>
      </c>
      <c r="AF146" s="49">
        <f ca="1">IF(AND(E146=1,G146=0),Inputs!$B$3,AD146)</f>
        <v>0</v>
      </c>
      <c r="AG146" s="49">
        <f ca="1">IF(AND(E146=1,G146=0),Inputs!$B$3,AE146)</f>
        <v>0</v>
      </c>
    </row>
    <row r="147" spans="1:33" x14ac:dyDescent="0.25">
      <c r="A147" s="6">
        <f>'Salary and Rating'!A148</f>
        <v>0</v>
      </c>
      <c r="B147" s="6">
        <f>'Salary and Rating'!B148</f>
        <v>0</v>
      </c>
      <c r="C147" s="14">
        <f>'Salary and Rating'!C148</f>
        <v>0</v>
      </c>
      <c r="D147" s="44">
        <f>'Salary and Rating'!D148</f>
        <v>0</v>
      </c>
      <c r="E147" s="48">
        <f t="shared" si="12"/>
        <v>0</v>
      </c>
      <c r="F147" s="42">
        <f>IF('Salary and Rating'!E148=1,VLOOKUP(D147,'Attrition Probabilities'!$A$5:$E$45,2,TRUE),IF('Salary and Rating'!E148=2,VLOOKUP(D147,'Attrition Probabilities'!$A$5:$E$45,3,TRUE),IF('Salary and Rating'!E148=3,VLOOKUP(D147,'Attrition Probabilities'!$A$5:$E$45,4,TRUE),IF('Salary and Rating'!E148=4,VLOOKUP(D147,'Attrition Probabilities'!$A$5:$E$45,5,TRUE),0))))</f>
        <v>0</v>
      </c>
      <c r="G147" s="48">
        <f t="shared" ca="1" si="13"/>
        <v>0</v>
      </c>
      <c r="H147" s="48">
        <f ca="1">IF(E147=0,0,IF(RAND()&lt;'Demand Component Probability'!$B$4,1,0))</f>
        <v>0</v>
      </c>
      <c r="I147" s="48">
        <f ca="1">IF(E147=0,0,IF(RAND()&lt;'Demand Component Probability'!$B$5,1,0))</f>
        <v>0</v>
      </c>
      <c r="J147" s="48">
        <f ca="1">IF(E147=0,0,IF(RAND()&lt;'Demand Component Probability'!$B$6,1,0))</f>
        <v>0</v>
      </c>
      <c r="K147" s="48">
        <f>'Salary and Rating'!K148</f>
        <v>0</v>
      </c>
      <c r="L147" s="48">
        <f>IFERROR(IF(VLOOKUP(K147,Inputs!$A$20:$G$29,3,FALSE)="Stipend Award",VLOOKUP(K147,Inputs!$A$7:$G$16,3,FALSE),0),0)</f>
        <v>0</v>
      </c>
      <c r="M147" s="48">
        <f>IFERROR(IF(VLOOKUP(K147,Inputs!$A$20:$G$29,4,FALSE)="Stipend Award",VLOOKUP(K147,Inputs!$A$7:$G$16,4,FALSE),0),0)</f>
        <v>0</v>
      </c>
      <c r="N147" s="48">
        <f ca="1">IFERROR(IF(H147=1,IF(VLOOKUP(K147,Inputs!$A$20:$G$29,5,FALSE)="Stipend Award",VLOOKUP(K147,Inputs!$A$7:$G$16,5,FALSE),0),0),0)</f>
        <v>0</v>
      </c>
      <c r="O147" s="48">
        <f ca="1">IFERROR(IF(I147=1,IF(VLOOKUP(K147,Inputs!$A$20:$G$29,6,FALSE)="Stipend Award",VLOOKUP(K147,Inputs!$A$7:$G$16,6,FALSE),0),0),0)</f>
        <v>0</v>
      </c>
      <c r="P147" s="48">
        <f ca="1">IFERROR(IF(J147=1,IF(VLOOKUP(K147,Inputs!$A$20:$G$29,7,FALSE)="Stipend Award",VLOOKUP(K147,Inputs!$A$7:$G$16,7,FALSE),0),0),0)</f>
        <v>0</v>
      </c>
      <c r="Q147" s="48">
        <f>IFERROR(IF(VLOOKUP(K147,Inputs!$A$20:$G$29,3,FALSE)="Base Increase",VLOOKUP(K147,Inputs!$A$7:$G$16,3,FALSE),0),0)</f>
        <v>0</v>
      </c>
      <c r="R147" s="48">
        <f>IFERROR(IF(VLOOKUP(K147,Inputs!$A$20:$G$29,4,FALSE)="Base Increase",VLOOKUP(K147,Inputs!$A$7:$G$16,4,FALSE),0),0)</f>
        <v>0</v>
      </c>
      <c r="S147" s="48">
        <f ca="1">IFERROR(IF(H147=1,IF(VLOOKUP(K147,Inputs!$A$20:$G$29,5,FALSE)="Base Increase",VLOOKUP(K147,Inputs!$A$7:$G$16,5,FALSE),0),0),0)</f>
        <v>0</v>
      </c>
      <c r="T147" s="48">
        <f ca="1">IFERROR(IF(I147=1,IF(VLOOKUP(K147,Inputs!$A$20:$G$29,6,FALSE)="Base Increase",VLOOKUP(K147,Inputs!$A$7:$G$16,6,FALSE),0),0),0)</f>
        <v>0</v>
      </c>
      <c r="U147" s="48">
        <f ca="1">IFERROR(IF(J147=1,IF(VLOOKUP(K147,Inputs!$A$20:$G$29,7,FALSE)="Base Increase",VLOOKUP(K147,Inputs!$A$7:$G$16,7,FALSE),0),0),0)</f>
        <v>0</v>
      </c>
      <c r="V147" s="48">
        <f t="shared" ca="1" si="14"/>
        <v>0</v>
      </c>
      <c r="W147" s="48">
        <f t="shared" ca="1" si="15"/>
        <v>0</v>
      </c>
      <c r="X147" s="48">
        <f t="shared" ca="1" si="16"/>
        <v>0</v>
      </c>
      <c r="Y147" s="48">
        <f t="shared" ca="1" si="17"/>
        <v>0</v>
      </c>
      <c r="Z147" s="48">
        <f ca="1">IF(AND(K147&lt;=4,X147&gt;Inputs!$B$32),MAX(C147,Inputs!$B$32),X147)</f>
        <v>0</v>
      </c>
      <c r="AA147" s="48">
        <f ca="1">IF(AND(K147&lt;=4,Y147&gt;Inputs!$B$32),MAX(C147,Inputs!$B$32),Y147)</f>
        <v>0</v>
      </c>
      <c r="AB147" s="48">
        <f ca="1">IF(AND(K147&lt;=7,Z147&gt;Inputs!$B$33),MAX(C147,Inputs!$B$33),Z147)</f>
        <v>0</v>
      </c>
      <c r="AC147" s="48">
        <f ca="1">IF(Y147&gt;Inputs!$B$34,Inputs!$B$34,AA147)</f>
        <v>0</v>
      </c>
      <c r="AD147" s="48">
        <f ca="1">IF(AB147&gt;Inputs!$B$34,Inputs!$B$34,AB147)</f>
        <v>0</v>
      </c>
      <c r="AE147" s="48">
        <f ca="1">IF(AC147&gt;Inputs!$B$34,Inputs!$B$34,AC147)</f>
        <v>0</v>
      </c>
      <c r="AF147" s="49">
        <f ca="1">IF(AND(E147=1,G147=0),Inputs!$B$3,AD147)</f>
        <v>0</v>
      </c>
      <c r="AG147" s="49">
        <f ca="1">IF(AND(E147=1,G147=0),Inputs!$B$3,AE147)</f>
        <v>0</v>
      </c>
    </row>
    <row r="148" spans="1:33" x14ac:dyDescent="0.25">
      <c r="A148" s="6">
        <f>'Salary and Rating'!A149</f>
        <v>0</v>
      </c>
      <c r="B148" s="6">
        <f>'Salary and Rating'!B149</f>
        <v>0</v>
      </c>
      <c r="C148" s="14">
        <f>'Salary and Rating'!C149</f>
        <v>0</v>
      </c>
      <c r="D148" s="44">
        <f>'Salary and Rating'!D149</f>
        <v>0</v>
      </c>
      <c r="E148" s="48">
        <f t="shared" si="12"/>
        <v>0</v>
      </c>
      <c r="F148" s="42">
        <f>IF('Salary and Rating'!E149=1,VLOOKUP(D148,'Attrition Probabilities'!$A$5:$E$45,2,TRUE),IF('Salary and Rating'!E149=2,VLOOKUP(D148,'Attrition Probabilities'!$A$5:$E$45,3,TRUE),IF('Salary and Rating'!E149=3,VLOOKUP(D148,'Attrition Probabilities'!$A$5:$E$45,4,TRUE),IF('Salary and Rating'!E149=4,VLOOKUP(D148,'Attrition Probabilities'!$A$5:$E$45,5,TRUE),0))))</f>
        <v>0</v>
      </c>
      <c r="G148" s="48">
        <f t="shared" ca="1" si="13"/>
        <v>0</v>
      </c>
      <c r="H148" s="48">
        <f ca="1">IF(E148=0,0,IF(RAND()&lt;'Demand Component Probability'!$B$4,1,0))</f>
        <v>0</v>
      </c>
      <c r="I148" s="48">
        <f ca="1">IF(E148=0,0,IF(RAND()&lt;'Demand Component Probability'!$B$5,1,0))</f>
        <v>0</v>
      </c>
      <c r="J148" s="48">
        <f ca="1">IF(E148=0,0,IF(RAND()&lt;'Demand Component Probability'!$B$6,1,0))</f>
        <v>0</v>
      </c>
      <c r="K148" s="48">
        <f>'Salary and Rating'!K149</f>
        <v>0</v>
      </c>
      <c r="L148" s="48">
        <f>IFERROR(IF(VLOOKUP(K148,Inputs!$A$20:$G$29,3,FALSE)="Stipend Award",VLOOKUP(K148,Inputs!$A$7:$G$16,3,FALSE),0),0)</f>
        <v>0</v>
      </c>
      <c r="M148" s="48">
        <f>IFERROR(IF(VLOOKUP(K148,Inputs!$A$20:$G$29,4,FALSE)="Stipend Award",VLOOKUP(K148,Inputs!$A$7:$G$16,4,FALSE),0),0)</f>
        <v>0</v>
      </c>
      <c r="N148" s="48">
        <f ca="1">IFERROR(IF(H148=1,IF(VLOOKUP(K148,Inputs!$A$20:$G$29,5,FALSE)="Stipend Award",VLOOKUP(K148,Inputs!$A$7:$G$16,5,FALSE),0),0),0)</f>
        <v>0</v>
      </c>
      <c r="O148" s="48">
        <f ca="1">IFERROR(IF(I148=1,IF(VLOOKUP(K148,Inputs!$A$20:$G$29,6,FALSE)="Stipend Award",VLOOKUP(K148,Inputs!$A$7:$G$16,6,FALSE),0),0),0)</f>
        <v>0</v>
      </c>
      <c r="P148" s="48">
        <f ca="1">IFERROR(IF(J148=1,IF(VLOOKUP(K148,Inputs!$A$20:$G$29,7,FALSE)="Stipend Award",VLOOKUP(K148,Inputs!$A$7:$G$16,7,FALSE),0),0),0)</f>
        <v>0</v>
      </c>
      <c r="Q148" s="48">
        <f>IFERROR(IF(VLOOKUP(K148,Inputs!$A$20:$G$29,3,FALSE)="Base Increase",VLOOKUP(K148,Inputs!$A$7:$G$16,3,FALSE),0),0)</f>
        <v>0</v>
      </c>
      <c r="R148" s="48">
        <f>IFERROR(IF(VLOOKUP(K148,Inputs!$A$20:$G$29,4,FALSE)="Base Increase",VLOOKUP(K148,Inputs!$A$7:$G$16,4,FALSE),0),0)</f>
        <v>0</v>
      </c>
      <c r="S148" s="48">
        <f ca="1">IFERROR(IF(H148=1,IF(VLOOKUP(K148,Inputs!$A$20:$G$29,5,FALSE)="Base Increase",VLOOKUP(K148,Inputs!$A$7:$G$16,5,FALSE),0),0),0)</f>
        <v>0</v>
      </c>
      <c r="T148" s="48">
        <f ca="1">IFERROR(IF(I148=1,IF(VLOOKUP(K148,Inputs!$A$20:$G$29,6,FALSE)="Base Increase",VLOOKUP(K148,Inputs!$A$7:$G$16,6,FALSE),0),0),0)</f>
        <v>0</v>
      </c>
      <c r="U148" s="48">
        <f ca="1">IFERROR(IF(J148=1,IF(VLOOKUP(K148,Inputs!$A$20:$G$29,7,FALSE)="Base Increase",VLOOKUP(K148,Inputs!$A$7:$G$16,7,FALSE),0),0),0)</f>
        <v>0</v>
      </c>
      <c r="V148" s="48">
        <f t="shared" ca="1" si="14"/>
        <v>0</v>
      </c>
      <c r="W148" s="48">
        <f t="shared" ca="1" si="15"/>
        <v>0</v>
      </c>
      <c r="X148" s="48">
        <f t="shared" ca="1" si="16"/>
        <v>0</v>
      </c>
      <c r="Y148" s="48">
        <f t="shared" ca="1" si="17"/>
        <v>0</v>
      </c>
      <c r="Z148" s="48">
        <f ca="1">IF(AND(K148&lt;=4,X148&gt;Inputs!$B$32),MAX(C148,Inputs!$B$32),X148)</f>
        <v>0</v>
      </c>
      <c r="AA148" s="48">
        <f ca="1">IF(AND(K148&lt;=4,Y148&gt;Inputs!$B$32),MAX(C148,Inputs!$B$32),Y148)</f>
        <v>0</v>
      </c>
      <c r="AB148" s="48">
        <f ca="1">IF(AND(K148&lt;=7,Z148&gt;Inputs!$B$33),MAX(C148,Inputs!$B$33),Z148)</f>
        <v>0</v>
      </c>
      <c r="AC148" s="48">
        <f ca="1">IF(Y148&gt;Inputs!$B$34,Inputs!$B$34,AA148)</f>
        <v>0</v>
      </c>
      <c r="AD148" s="48">
        <f ca="1">IF(AB148&gt;Inputs!$B$34,Inputs!$B$34,AB148)</f>
        <v>0</v>
      </c>
      <c r="AE148" s="48">
        <f ca="1">IF(AC148&gt;Inputs!$B$34,Inputs!$B$34,AC148)</f>
        <v>0</v>
      </c>
      <c r="AF148" s="49">
        <f ca="1">IF(AND(E148=1,G148=0),Inputs!$B$3,AD148)</f>
        <v>0</v>
      </c>
      <c r="AG148" s="49">
        <f ca="1">IF(AND(E148=1,G148=0),Inputs!$B$3,AE148)</f>
        <v>0</v>
      </c>
    </row>
    <row r="149" spans="1:33" x14ac:dyDescent="0.25">
      <c r="A149" s="6">
        <f>'Salary and Rating'!A150</f>
        <v>0</v>
      </c>
      <c r="B149" s="6">
        <f>'Salary and Rating'!B150</f>
        <v>0</v>
      </c>
      <c r="C149" s="14">
        <f>'Salary and Rating'!C150</f>
        <v>0</v>
      </c>
      <c r="D149" s="44">
        <f>'Salary and Rating'!D150</f>
        <v>0</v>
      </c>
      <c r="E149" s="48">
        <f t="shared" si="12"/>
        <v>0</v>
      </c>
      <c r="F149" s="42">
        <f>IF('Salary and Rating'!E150=1,VLOOKUP(D149,'Attrition Probabilities'!$A$5:$E$45,2,TRUE),IF('Salary and Rating'!E150=2,VLOOKUP(D149,'Attrition Probabilities'!$A$5:$E$45,3,TRUE),IF('Salary and Rating'!E150=3,VLOOKUP(D149,'Attrition Probabilities'!$A$5:$E$45,4,TRUE),IF('Salary and Rating'!E150=4,VLOOKUP(D149,'Attrition Probabilities'!$A$5:$E$45,5,TRUE),0))))</f>
        <v>0</v>
      </c>
      <c r="G149" s="48">
        <f t="shared" ca="1" si="13"/>
        <v>0</v>
      </c>
      <c r="H149" s="48">
        <f ca="1">IF(E149=0,0,IF(RAND()&lt;'Demand Component Probability'!$B$4,1,0))</f>
        <v>0</v>
      </c>
      <c r="I149" s="48">
        <f ca="1">IF(E149=0,0,IF(RAND()&lt;'Demand Component Probability'!$B$5,1,0))</f>
        <v>0</v>
      </c>
      <c r="J149" s="48">
        <f ca="1">IF(E149=0,0,IF(RAND()&lt;'Demand Component Probability'!$B$6,1,0))</f>
        <v>0</v>
      </c>
      <c r="K149" s="48">
        <f>'Salary and Rating'!K150</f>
        <v>0</v>
      </c>
      <c r="L149" s="48">
        <f>IFERROR(IF(VLOOKUP(K149,Inputs!$A$20:$G$29,3,FALSE)="Stipend Award",VLOOKUP(K149,Inputs!$A$7:$G$16,3,FALSE),0),0)</f>
        <v>0</v>
      </c>
      <c r="M149" s="48">
        <f>IFERROR(IF(VLOOKUP(K149,Inputs!$A$20:$G$29,4,FALSE)="Stipend Award",VLOOKUP(K149,Inputs!$A$7:$G$16,4,FALSE),0),0)</f>
        <v>0</v>
      </c>
      <c r="N149" s="48">
        <f ca="1">IFERROR(IF(H149=1,IF(VLOOKUP(K149,Inputs!$A$20:$G$29,5,FALSE)="Stipend Award",VLOOKUP(K149,Inputs!$A$7:$G$16,5,FALSE),0),0),0)</f>
        <v>0</v>
      </c>
      <c r="O149" s="48">
        <f ca="1">IFERROR(IF(I149=1,IF(VLOOKUP(K149,Inputs!$A$20:$G$29,6,FALSE)="Stipend Award",VLOOKUP(K149,Inputs!$A$7:$G$16,6,FALSE),0),0),0)</f>
        <v>0</v>
      </c>
      <c r="P149" s="48">
        <f ca="1">IFERROR(IF(J149=1,IF(VLOOKUP(K149,Inputs!$A$20:$G$29,7,FALSE)="Stipend Award",VLOOKUP(K149,Inputs!$A$7:$G$16,7,FALSE),0),0),0)</f>
        <v>0</v>
      </c>
      <c r="Q149" s="48">
        <f>IFERROR(IF(VLOOKUP(K149,Inputs!$A$20:$G$29,3,FALSE)="Base Increase",VLOOKUP(K149,Inputs!$A$7:$G$16,3,FALSE),0),0)</f>
        <v>0</v>
      </c>
      <c r="R149" s="48">
        <f>IFERROR(IF(VLOOKUP(K149,Inputs!$A$20:$G$29,4,FALSE)="Base Increase",VLOOKUP(K149,Inputs!$A$7:$G$16,4,FALSE),0),0)</f>
        <v>0</v>
      </c>
      <c r="S149" s="48">
        <f ca="1">IFERROR(IF(H149=1,IF(VLOOKUP(K149,Inputs!$A$20:$G$29,5,FALSE)="Base Increase",VLOOKUP(K149,Inputs!$A$7:$G$16,5,FALSE),0),0),0)</f>
        <v>0</v>
      </c>
      <c r="T149" s="48">
        <f ca="1">IFERROR(IF(I149=1,IF(VLOOKUP(K149,Inputs!$A$20:$G$29,6,FALSE)="Base Increase",VLOOKUP(K149,Inputs!$A$7:$G$16,6,FALSE),0),0),0)</f>
        <v>0</v>
      </c>
      <c r="U149" s="48">
        <f ca="1">IFERROR(IF(J149=1,IF(VLOOKUP(K149,Inputs!$A$20:$G$29,7,FALSE)="Base Increase",VLOOKUP(K149,Inputs!$A$7:$G$16,7,FALSE),0),0),0)</f>
        <v>0</v>
      </c>
      <c r="V149" s="48">
        <f t="shared" ca="1" si="14"/>
        <v>0</v>
      </c>
      <c r="W149" s="48">
        <f t="shared" ca="1" si="15"/>
        <v>0</v>
      </c>
      <c r="X149" s="48">
        <f t="shared" ca="1" si="16"/>
        <v>0</v>
      </c>
      <c r="Y149" s="48">
        <f t="shared" ca="1" si="17"/>
        <v>0</v>
      </c>
      <c r="Z149" s="48">
        <f ca="1">IF(AND(K149&lt;=4,X149&gt;Inputs!$B$32),MAX(C149,Inputs!$B$32),X149)</f>
        <v>0</v>
      </c>
      <c r="AA149" s="48">
        <f ca="1">IF(AND(K149&lt;=4,Y149&gt;Inputs!$B$32),MAX(C149,Inputs!$B$32),Y149)</f>
        <v>0</v>
      </c>
      <c r="AB149" s="48">
        <f ca="1">IF(AND(K149&lt;=7,Z149&gt;Inputs!$B$33),MAX(C149,Inputs!$B$33),Z149)</f>
        <v>0</v>
      </c>
      <c r="AC149" s="48">
        <f ca="1">IF(Y149&gt;Inputs!$B$34,Inputs!$B$34,AA149)</f>
        <v>0</v>
      </c>
      <c r="AD149" s="48">
        <f ca="1">IF(AB149&gt;Inputs!$B$34,Inputs!$B$34,AB149)</f>
        <v>0</v>
      </c>
      <c r="AE149" s="48">
        <f ca="1">IF(AC149&gt;Inputs!$B$34,Inputs!$B$34,AC149)</f>
        <v>0</v>
      </c>
      <c r="AF149" s="49">
        <f ca="1">IF(AND(E149=1,G149=0),Inputs!$B$3,AD149)</f>
        <v>0</v>
      </c>
      <c r="AG149" s="49">
        <f ca="1">IF(AND(E149=1,G149=0),Inputs!$B$3,AE149)</f>
        <v>0</v>
      </c>
    </row>
    <row r="150" spans="1:33" x14ac:dyDescent="0.25">
      <c r="A150" s="6">
        <f>'Salary and Rating'!A151</f>
        <v>0</v>
      </c>
      <c r="B150" s="6">
        <f>'Salary and Rating'!B151</f>
        <v>0</v>
      </c>
      <c r="C150" s="14">
        <f>'Salary and Rating'!C151</f>
        <v>0</v>
      </c>
      <c r="D150" s="44">
        <f>'Salary and Rating'!D151</f>
        <v>0</v>
      </c>
      <c r="E150" s="48">
        <f t="shared" si="12"/>
        <v>0</v>
      </c>
      <c r="F150" s="42">
        <f>IF('Salary and Rating'!E151=1,VLOOKUP(D150,'Attrition Probabilities'!$A$5:$E$45,2,TRUE),IF('Salary and Rating'!E151=2,VLOOKUP(D150,'Attrition Probabilities'!$A$5:$E$45,3,TRUE),IF('Salary and Rating'!E151=3,VLOOKUP(D150,'Attrition Probabilities'!$A$5:$E$45,4,TRUE),IF('Salary and Rating'!E151=4,VLOOKUP(D150,'Attrition Probabilities'!$A$5:$E$45,5,TRUE),0))))</f>
        <v>0</v>
      </c>
      <c r="G150" s="48">
        <f t="shared" ca="1" si="13"/>
        <v>0</v>
      </c>
      <c r="H150" s="48">
        <f ca="1">IF(E150=0,0,IF(RAND()&lt;'Demand Component Probability'!$B$4,1,0))</f>
        <v>0</v>
      </c>
      <c r="I150" s="48">
        <f ca="1">IF(E150=0,0,IF(RAND()&lt;'Demand Component Probability'!$B$5,1,0))</f>
        <v>0</v>
      </c>
      <c r="J150" s="48">
        <f ca="1">IF(E150=0,0,IF(RAND()&lt;'Demand Component Probability'!$B$6,1,0))</f>
        <v>0</v>
      </c>
      <c r="K150" s="48">
        <f>'Salary and Rating'!K151</f>
        <v>0</v>
      </c>
      <c r="L150" s="48">
        <f>IFERROR(IF(VLOOKUP(K150,Inputs!$A$20:$G$29,3,FALSE)="Stipend Award",VLOOKUP(K150,Inputs!$A$7:$G$16,3,FALSE),0),0)</f>
        <v>0</v>
      </c>
      <c r="M150" s="48">
        <f>IFERROR(IF(VLOOKUP(K150,Inputs!$A$20:$G$29,4,FALSE)="Stipend Award",VLOOKUP(K150,Inputs!$A$7:$G$16,4,FALSE),0),0)</f>
        <v>0</v>
      </c>
      <c r="N150" s="48">
        <f ca="1">IFERROR(IF(H150=1,IF(VLOOKUP(K150,Inputs!$A$20:$G$29,5,FALSE)="Stipend Award",VLOOKUP(K150,Inputs!$A$7:$G$16,5,FALSE),0),0),0)</f>
        <v>0</v>
      </c>
      <c r="O150" s="48">
        <f ca="1">IFERROR(IF(I150=1,IF(VLOOKUP(K150,Inputs!$A$20:$G$29,6,FALSE)="Stipend Award",VLOOKUP(K150,Inputs!$A$7:$G$16,6,FALSE),0),0),0)</f>
        <v>0</v>
      </c>
      <c r="P150" s="48">
        <f ca="1">IFERROR(IF(J150=1,IF(VLOOKUP(K150,Inputs!$A$20:$G$29,7,FALSE)="Stipend Award",VLOOKUP(K150,Inputs!$A$7:$G$16,7,FALSE),0),0),0)</f>
        <v>0</v>
      </c>
      <c r="Q150" s="48">
        <f>IFERROR(IF(VLOOKUP(K150,Inputs!$A$20:$G$29,3,FALSE)="Base Increase",VLOOKUP(K150,Inputs!$A$7:$G$16,3,FALSE),0),0)</f>
        <v>0</v>
      </c>
      <c r="R150" s="48">
        <f>IFERROR(IF(VLOOKUP(K150,Inputs!$A$20:$G$29,4,FALSE)="Base Increase",VLOOKUP(K150,Inputs!$A$7:$G$16,4,FALSE),0),0)</f>
        <v>0</v>
      </c>
      <c r="S150" s="48">
        <f ca="1">IFERROR(IF(H150=1,IF(VLOOKUP(K150,Inputs!$A$20:$G$29,5,FALSE)="Base Increase",VLOOKUP(K150,Inputs!$A$7:$G$16,5,FALSE),0),0),0)</f>
        <v>0</v>
      </c>
      <c r="T150" s="48">
        <f ca="1">IFERROR(IF(I150=1,IF(VLOOKUP(K150,Inputs!$A$20:$G$29,6,FALSE)="Base Increase",VLOOKUP(K150,Inputs!$A$7:$G$16,6,FALSE),0),0),0)</f>
        <v>0</v>
      </c>
      <c r="U150" s="48">
        <f ca="1">IFERROR(IF(J150=1,IF(VLOOKUP(K150,Inputs!$A$20:$G$29,7,FALSE)="Base Increase",VLOOKUP(K150,Inputs!$A$7:$G$16,7,FALSE),0),0),0)</f>
        <v>0</v>
      </c>
      <c r="V150" s="48">
        <f t="shared" ca="1" si="14"/>
        <v>0</v>
      </c>
      <c r="W150" s="48">
        <f t="shared" ca="1" si="15"/>
        <v>0</v>
      </c>
      <c r="X150" s="48">
        <f t="shared" ca="1" si="16"/>
        <v>0</v>
      </c>
      <c r="Y150" s="48">
        <f t="shared" ca="1" si="17"/>
        <v>0</v>
      </c>
      <c r="Z150" s="48">
        <f ca="1">IF(AND(K150&lt;=4,X150&gt;Inputs!$B$32),MAX(C150,Inputs!$B$32),X150)</f>
        <v>0</v>
      </c>
      <c r="AA150" s="48">
        <f ca="1">IF(AND(K150&lt;=4,Y150&gt;Inputs!$B$32),MAX(C150,Inputs!$B$32),Y150)</f>
        <v>0</v>
      </c>
      <c r="AB150" s="48">
        <f ca="1">IF(AND(K150&lt;=7,Z150&gt;Inputs!$B$33),MAX(C150,Inputs!$B$33),Z150)</f>
        <v>0</v>
      </c>
      <c r="AC150" s="48">
        <f ca="1">IF(Y150&gt;Inputs!$B$34,Inputs!$B$34,AA150)</f>
        <v>0</v>
      </c>
      <c r="AD150" s="48">
        <f ca="1">IF(AB150&gt;Inputs!$B$34,Inputs!$B$34,AB150)</f>
        <v>0</v>
      </c>
      <c r="AE150" s="48">
        <f ca="1">IF(AC150&gt;Inputs!$B$34,Inputs!$B$34,AC150)</f>
        <v>0</v>
      </c>
      <c r="AF150" s="49">
        <f ca="1">IF(AND(E150=1,G150=0),Inputs!$B$3,AD150)</f>
        <v>0</v>
      </c>
      <c r="AG150" s="49">
        <f ca="1">IF(AND(E150=1,G150=0),Inputs!$B$3,AE150)</f>
        <v>0</v>
      </c>
    </row>
    <row r="151" spans="1:33" x14ac:dyDescent="0.25">
      <c r="A151" s="6">
        <f>'Salary and Rating'!A152</f>
        <v>0</v>
      </c>
      <c r="B151" s="6">
        <f>'Salary and Rating'!B152</f>
        <v>0</v>
      </c>
      <c r="C151" s="14">
        <f>'Salary and Rating'!C152</f>
        <v>0</v>
      </c>
      <c r="D151" s="44">
        <f>'Salary and Rating'!D152</f>
        <v>0</v>
      </c>
      <c r="E151" s="48">
        <f t="shared" si="12"/>
        <v>0</v>
      </c>
      <c r="F151" s="42">
        <f>IF('Salary and Rating'!E152=1,VLOOKUP(D151,'Attrition Probabilities'!$A$5:$E$45,2,TRUE),IF('Salary and Rating'!E152=2,VLOOKUP(D151,'Attrition Probabilities'!$A$5:$E$45,3,TRUE),IF('Salary and Rating'!E152=3,VLOOKUP(D151,'Attrition Probabilities'!$A$5:$E$45,4,TRUE),IF('Salary and Rating'!E152=4,VLOOKUP(D151,'Attrition Probabilities'!$A$5:$E$45,5,TRUE),0))))</f>
        <v>0</v>
      </c>
      <c r="G151" s="48">
        <f t="shared" ca="1" si="13"/>
        <v>0</v>
      </c>
      <c r="H151" s="48">
        <f ca="1">IF(E151=0,0,IF(RAND()&lt;'Demand Component Probability'!$B$4,1,0))</f>
        <v>0</v>
      </c>
      <c r="I151" s="48">
        <f ca="1">IF(E151=0,0,IF(RAND()&lt;'Demand Component Probability'!$B$5,1,0))</f>
        <v>0</v>
      </c>
      <c r="J151" s="48">
        <f ca="1">IF(E151=0,0,IF(RAND()&lt;'Demand Component Probability'!$B$6,1,0))</f>
        <v>0</v>
      </c>
      <c r="K151" s="48">
        <f>'Salary and Rating'!K152</f>
        <v>0</v>
      </c>
      <c r="L151" s="48">
        <f>IFERROR(IF(VLOOKUP(K151,Inputs!$A$20:$G$29,3,FALSE)="Stipend Award",VLOOKUP(K151,Inputs!$A$7:$G$16,3,FALSE),0),0)</f>
        <v>0</v>
      </c>
      <c r="M151" s="48">
        <f>IFERROR(IF(VLOOKUP(K151,Inputs!$A$20:$G$29,4,FALSE)="Stipend Award",VLOOKUP(K151,Inputs!$A$7:$G$16,4,FALSE),0),0)</f>
        <v>0</v>
      </c>
      <c r="N151" s="48">
        <f ca="1">IFERROR(IF(H151=1,IF(VLOOKUP(K151,Inputs!$A$20:$G$29,5,FALSE)="Stipend Award",VLOOKUP(K151,Inputs!$A$7:$G$16,5,FALSE),0),0),0)</f>
        <v>0</v>
      </c>
      <c r="O151" s="48">
        <f ca="1">IFERROR(IF(I151=1,IF(VLOOKUP(K151,Inputs!$A$20:$G$29,6,FALSE)="Stipend Award",VLOOKUP(K151,Inputs!$A$7:$G$16,6,FALSE),0),0),0)</f>
        <v>0</v>
      </c>
      <c r="P151" s="48">
        <f ca="1">IFERROR(IF(J151=1,IF(VLOOKUP(K151,Inputs!$A$20:$G$29,7,FALSE)="Stipend Award",VLOOKUP(K151,Inputs!$A$7:$G$16,7,FALSE),0),0),0)</f>
        <v>0</v>
      </c>
      <c r="Q151" s="48">
        <f>IFERROR(IF(VLOOKUP(K151,Inputs!$A$20:$G$29,3,FALSE)="Base Increase",VLOOKUP(K151,Inputs!$A$7:$G$16,3,FALSE),0),0)</f>
        <v>0</v>
      </c>
      <c r="R151" s="48">
        <f>IFERROR(IF(VLOOKUP(K151,Inputs!$A$20:$G$29,4,FALSE)="Base Increase",VLOOKUP(K151,Inputs!$A$7:$G$16,4,FALSE),0),0)</f>
        <v>0</v>
      </c>
      <c r="S151" s="48">
        <f ca="1">IFERROR(IF(H151=1,IF(VLOOKUP(K151,Inputs!$A$20:$G$29,5,FALSE)="Base Increase",VLOOKUP(K151,Inputs!$A$7:$G$16,5,FALSE),0),0),0)</f>
        <v>0</v>
      </c>
      <c r="T151" s="48">
        <f ca="1">IFERROR(IF(I151=1,IF(VLOOKUP(K151,Inputs!$A$20:$G$29,6,FALSE)="Base Increase",VLOOKUP(K151,Inputs!$A$7:$G$16,6,FALSE),0),0),0)</f>
        <v>0</v>
      </c>
      <c r="U151" s="48">
        <f ca="1">IFERROR(IF(J151=1,IF(VLOOKUP(K151,Inputs!$A$20:$G$29,7,FALSE)="Base Increase",VLOOKUP(K151,Inputs!$A$7:$G$16,7,FALSE),0),0),0)</f>
        <v>0</v>
      </c>
      <c r="V151" s="48">
        <f t="shared" ca="1" si="14"/>
        <v>0</v>
      </c>
      <c r="W151" s="48">
        <f t="shared" ca="1" si="15"/>
        <v>0</v>
      </c>
      <c r="X151" s="48">
        <f t="shared" ca="1" si="16"/>
        <v>0</v>
      </c>
      <c r="Y151" s="48">
        <f t="shared" ca="1" si="17"/>
        <v>0</v>
      </c>
      <c r="Z151" s="48">
        <f ca="1">IF(AND(K151&lt;=4,X151&gt;Inputs!$B$32),MAX(C151,Inputs!$B$32),X151)</f>
        <v>0</v>
      </c>
      <c r="AA151" s="48">
        <f ca="1">IF(AND(K151&lt;=4,Y151&gt;Inputs!$B$32),MAX(C151,Inputs!$B$32),Y151)</f>
        <v>0</v>
      </c>
      <c r="AB151" s="48">
        <f ca="1">IF(AND(K151&lt;=7,Z151&gt;Inputs!$B$33),MAX(C151,Inputs!$B$33),Z151)</f>
        <v>0</v>
      </c>
      <c r="AC151" s="48">
        <f ca="1">IF(Y151&gt;Inputs!$B$34,Inputs!$B$34,AA151)</f>
        <v>0</v>
      </c>
      <c r="AD151" s="48">
        <f ca="1">IF(AB151&gt;Inputs!$B$34,Inputs!$B$34,AB151)</f>
        <v>0</v>
      </c>
      <c r="AE151" s="48">
        <f ca="1">IF(AC151&gt;Inputs!$B$34,Inputs!$B$34,AC151)</f>
        <v>0</v>
      </c>
      <c r="AF151" s="49">
        <f ca="1">IF(AND(E151=1,G151=0),Inputs!$B$3,AD151)</f>
        <v>0</v>
      </c>
      <c r="AG151" s="49">
        <f ca="1">IF(AND(E151=1,G151=0),Inputs!$B$3,AE151)</f>
        <v>0</v>
      </c>
    </row>
    <row r="152" spans="1:33" x14ac:dyDescent="0.25">
      <c r="A152" s="6">
        <f>'Salary and Rating'!A153</f>
        <v>0</v>
      </c>
      <c r="B152" s="6">
        <f>'Salary and Rating'!B153</f>
        <v>0</v>
      </c>
      <c r="C152" s="14">
        <f>'Salary and Rating'!C153</f>
        <v>0</v>
      </c>
      <c r="D152" s="44">
        <f>'Salary and Rating'!D153</f>
        <v>0</v>
      </c>
      <c r="E152" s="48">
        <f t="shared" si="12"/>
        <v>0</v>
      </c>
      <c r="F152" s="42">
        <f>IF('Salary and Rating'!E153=1,VLOOKUP(D152,'Attrition Probabilities'!$A$5:$E$45,2,TRUE),IF('Salary and Rating'!E153=2,VLOOKUP(D152,'Attrition Probabilities'!$A$5:$E$45,3,TRUE),IF('Salary and Rating'!E153=3,VLOOKUP(D152,'Attrition Probabilities'!$A$5:$E$45,4,TRUE),IF('Salary and Rating'!E153=4,VLOOKUP(D152,'Attrition Probabilities'!$A$5:$E$45,5,TRUE),0))))</f>
        <v>0</v>
      </c>
      <c r="G152" s="48">
        <f t="shared" ca="1" si="13"/>
        <v>0</v>
      </c>
      <c r="H152" s="48">
        <f ca="1">IF(E152=0,0,IF(RAND()&lt;'Demand Component Probability'!$B$4,1,0))</f>
        <v>0</v>
      </c>
      <c r="I152" s="48">
        <f ca="1">IF(E152=0,0,IF(RAND()&lt;'Demand Component Probability'!$B$5,1,0))</f>
        <v>0</v>
      </c>
      <c r="J152" s="48">
        <f ca="1">IF(E152=0,0,IF(RAND()&lt;'Demand Component Probability'!$B$6,1,0))</f>
        <v>0</v>
      </c>
      <c r="K152" s="48">
        <f>'Salary and Rating'!K153</f>
        <v>0</v>
      </c>
      <c r="L152" s="48">
        <f>IFERROR(IF(VLOOKUP(K152,Inputs!$A$20:$G$29,3,FALSE)="Stipend Award",VLOOKUP(K152,Inputs!$A$7:$G$16,3,FALSE),0),0)</f>
        <v>0</v>
      </c>
      <c r="M152" s="48">
        <f>IFERROR(IF(VLOOKUP(K152,Inputs!$A$20:$G$29,4,FALSE)="Stipend Award",VLOOKUP(K152,Inputs!$A$7:$G$16,4,FALSE),0),0)</f>
        <v>0</v>
      </c>
      <c r="N152" s="48">
        <f ca="1">IFERROR(IF(H152=1,IF(VLOOKUP(K152,Inputs!$A$20:$G$29,5,FALSE)="Stipend Award",VLOOKUP(K152,Inputs!$A$7:$G$16,5,FALSE),0),0),0)</f>
        <v>0</v>
      </c>
      <c r="O152" s="48">
        <f ca="1">IFERROR(IF(I152=1,IF(VLOOKUP(K152,Inputs!$A$20:$G$29,6,FALSE)="Stipend Award",VLOOKUP(K152,Inputs!$A$7:$G$16,6,FALSE),0),0),0)</f>
        <v>0</v>
      </c>
      <c r="P152" s="48">
        <f ca="1">IFERROR(IF(J152=1,IF(VLOOKUP(K152,Inputs!$A$20:$G$29,7,FALSE)="Stipend Award",VLOOKUP(K152,Inputs!$A$7:$G$16,7,FALSE),0),0),0)</f>
        <v>0</v>
      </c>
      <c r="Q152" s="48">
        <f>IFERROR(IF(VLOOKUP(K152,Inputs!$A$20:$G$29,3,FALSE)="Base Increase",VLOOKUP(K152,Inputs!$A$7:$G$16,3,FALSE),0),0)</f>
        <v>0</v>
      </c>
      <c r="R152" s="48">
        <f>IFERROR(IF(VLOOKUP(K152,Inputs!$A$20:$G$29,4,FALSE)="Base Increase",VLOOKUP(K152,Inputs!$A$7:$G$16,4,FALSE),0),0)</f>
        <v>0</v>
      </c>
      <c r="S152" s="48">
        <f ca="1">IFERROR(IF(H152=1,IF(VLOOKUP(K152,Inputs!$A$20:$G$29,5,FALSE)="Base Increase",VLOOKUP(K152,Inputs!$A$7:$G$16,5,FALSE),0),0),0)</f>
        <v>0</v>
      </c>
      <c r="T152" s="48">
        <f ca="1">IFERROR(IF(I152=1,IF(VLOOKUP(K152,Inputs!$A$20:$G$29,6,FALSE)="Base Increase",VLOOKUP(K152,Inputs!$A$7:$G$16,6,FALSE),0),0),0)</f>
        <v>0</v>
      </c>
      <c r="U152" s="48">
        <f ca="1">IFERROR(IF(J152=1,IF(VLOOKUP(K152,Inputs!$A$20:$G$29,7,FALSE)="Base Increase",VLOOKUP(K152,Inputs!$A$7:$G$16,7,FALSE),0),0),0)</f>
        <v>0</v>
      </c>
      <c r="V152" s="48">
        <f t="shared" ca="1" si="14"/>
        <v>0</v>
      </c>
      <c r="W152" s="48">
        <f t="shared" ca="1" si="15"/>
        <v>0</v>
      </c>
      <c r="X152" s="48">
        <f t="shared" ca="1" si="16"/>
        <v>0</v>
      </c>
      <c r="Y152" s="48">
        <f t="shared" ca="1" si="17"/>
        <v>0</v>
      </c>
      <c r="Z152" s="48">
        <f ca="1">IF(AND(K152&lt;=4,X152&gt;Inputs!$B$32),MAX(C152,Inputs!$B$32),X152)</f>
        <v>0</v>
      </c>
      <c r="AA152" s="48">
        <f ca="1">IF(AND(K152&lt;=4,Y152&gt;Inputs!$B$32),MAX(C152,Inputs!$B$32),Y152)</f>
        <v>0</v>
      </c>
      <c r="AB152" s="48">
        <f ca="1">IF(AND(K152&lt;=7,Z152&gt;Inputs!$B$33),MAX(C152,Inputs!$B$33),Z152)</f>
        <v>0</v>
      </c>
      <c r="AC152" s="48">
        <f ca="1">IF(Y152&gt;Inputs!$B$34,Inputs!$B$34,AA152)</f>
        <v>0</v>
      </c>
      <c r="AD152" s="48">
        <f ca="1">IF(AB152&gt;Inputs!$B$34,Inputs!$B$34,AB152)</f>
        <v>0</v>
      </c>
      <c r="AE152" s="48">
        <f ca="1">IF(AC152&gt;Inputs!$B$34,Inputs!$B$34,AC152)</f>
        <v>0</v>
      </c>
      <c r="AF152" s="49">
        <f ca="1">IF(AND(E152=1,G152=0),Inputs!$B$3,AD152)</f>
        <v>0</v>
      </c>
      <c r="AG152" s="49">
        <f ca="1">IF(AND(E152=1,G152=0),Inputs!$B$3,AE152)</f>
        <v>0</v>
      </c>
    </row>
    <row r="153" spans="1:33" x14ac:dyDescent="0.25">
      <c r="A153" s="6">
        <f>'Salary and Rating'!A154</f>
        <v>0</v>
      </c>
      <c r="B153" s="6">
        <f>'Salary and Rating'!B154</f>
        <v>0</v>
      </c>
      <c r="C153" s="14">
        <f>'Salary and Rating'!C154</f>
        <v>0</v>
      </c>
      <c r="D153" s="44">
        <f>'Salary and Rating'!D154</f>
        <v>0</v>
      </c>
      <c r="E153" s="48">
        <f t="shared" si="12"/>
        <v>0</v>
      </c>
      <c r="F153" s="42">
        <f>IF('Salary and Rating'!E154=1,VLOOKUP(D153,'Attrition Probabilities'!$A$5:$E$45,2,TRUE),IF('Salary and Rating'!E154=2,VLOOKUP(D153,'Attrition Probabilities'!$A$5:$E$45,3,TRUE),IF('Salary and Rating'!E154=3,VLOOKUP(D153,'Attrition Probabilities'!$A$5:$E$45,4,TRUE),IF('Salary and Rating'!E154=4,VLOOKUP(D153,'Attrition Probabilities'!$A$5:$E$45,5,TRUE),0))))</f>
        <v>0</v>
      </c>
      <c r="G153" s="48">
        <f t="shared" ca="1" si="13"/>
        <v>0</v>
      </c>
      <c r="H153" s="48">
        <f ca="1">IF(E153=0,0,IF(RAND()&lt;'Demand Component Probability'!$B$4,1,0))</f>
        <v>0</v>
      </c>
      <c r="I153" s="48">
        <f ca="1">IF(E153=0,0,IF(RAND()&lt;'Demand Component Probability'!$B$5,1,0))</f>
        <v>0</v>
      </c>
      <c r="J153" s="48">
        <f ca="1">IF(E153=0,0,IF(RAND()&lt;'Demand Component Probability'!$B$6,1,0))</f>
        <v>0</v>
      </c>
      <c r="K153" s="48">
        <f>'Salary and Rating'!K154</f>
        <v>0</v>
      </c>
      <c r="L153" s="48">
        <f>IFERROR(IF(VLOOKUP(K153,Inputs!$A$20:$G$29,3,FALSE)="Stipend Award",VLOOKUP(K153,Inputs!$A$7:$G$16,3,FALSE),0),0)</f>
        <v>0</v>
      </c>
      <c r="M153" s="48">
        <f>IFERROR(IF(VLOOKUP(K153,Inputs!$A$20:$G$29,4,FALSE)="Stipend Award",VLOOKUP(K153,Inputs!$A$7:$G$16,4,FALSE),0),0)</f>
        <v>0</v>
      </c>
      <c r="N153" s="48">
        <f ca="1">IFERROR(IF(H153=1,IF(VLOOKUP(K153,Inputs!$A$20:$G$29,5,FALSE)="Stipend Award",VLOOKUP(K153,Inputs!$A$7:$G$16,5,FALSE),0),0),0)</f>
        <v>0</v>
      </c>
      <c r="O153" s="48">
        <f ca="1">IFERROR(IF(I153=1,IF(VLOOKUP(K153,Inputs!$A$20:$G$29,6,FALSE)="Stipend Award",VLOOKUP(K153,Inputs!$A$7:$G$16,6,FALSE),0),0),0)</f>
        <v>0</v>
      </c>
      <c r="P153" s="48">
        <f ca="1">IFERROR(IF(J153=1,IF(VLOOKUP(K153,Inputs!$A$20:$G$29,7,FALSE)="Stipend Award",VLOOKUP(K153,Inputs!$A$7:$G$16,7,FALSE),0),0),0)</f>
        <v>0</v>
      </c>
      <c r="Q153" s="48">
        <f>IFERROR(IF(VLOOKUP(K153,Inputs!$A$20:$G$29,3,FALSE)="Base Increase",VLOOKUP(K153,Inputs!$A$7:$G$16,3,FALSE),0),0)</f>
        <v>0</v>
      </c>
      <c r="R153" s="48">
        <f>IFERROR(IF(VLOOKUP(K153,Inputs!$A$20:$G$29,4,FALSE)="Base Increase",VLOOKUP(K153,Inputs!$A$7:$G$16,4,FALSE),0),0)</f>
        <v>0</v>
      </c>
      <c r="S153" s="48">
        <f ca="1">IFERROR(IF(H153=1,IF(VLOOKUP(K153,Inputs!$A$20:$G$29,5,FALSE)="Base Increase",VLOOKUP(K153,Inputs!$A$7:$G$16,5,FALSE),0),0),0)</f>
        <v>0</v>
      </c>
      <c r="T153" s="48">
        <f ca="1">IFERROR(IF(I153=1,IF(VLOOKUP(K153,Inputs!$A$20:$G$29,6,FALSE)="Base Increase",VLOOKUP(K153,Inputs!$A$7:$G$16,6,FALSE),0),0),0)</f>
        <v>0</v>
      </c>
      <c r="U153" s="48">
        <f ca="1">IFERROR(IF(J153=1,IF(VLOOKUP(K153,Inputs!$A$20:$G$29,7,FALSE)="Base Increase",VLOOKUP(K153,Inputs!$A$7:$G$16,7,FALSE),0),0),0)</f>
        <v>0</v>
      </c>
      <c r="V153" s="48">
        <f t="shared" ca="1" si="14"/>
        <v>0</v>
      </c>
      <c r="W153" s="48">
        <f t="shared" ca="1" si="15"/>
        <v>0</v>
      </c>
      <c r="X153" s="48">
        <f t="shared" ca="1" si="16"/>
        <v>0</v>
      </c>
      <c r="Y153" s="48">
        <f t="shared" ca="1" si="17"/>
        <v>0</v>
      </c>
      <c r="Z153" s="48">
        <f ca="1">IF(AND(K153&lt;=4,X153&gt;Inputs!$B$32),MAX(C153,Inputs!$B$32),X153)</f>
        <v>0</v>
      </c>
      <c r="AA153" s="48">
        <f ca="1">IF(AND(K153&lt;=4,Y153&gt;Inputs!$B$32),MAX(C153,Inputs!$B$32),Y153)</f>
        <v>0</v>
      </c>
      <c r="AB153" s="48">
        <f ca="1">IF(AND(K153&lt;=7,Z153&gt;Inputs!$B$33),MAX(C153,Inputs!$B$33),Z153)</f>
        <v>0</v>
      </c>
      <c r="AC153" s="48">
        <f ca="1">IF(Y153&gt;Inputs!$B$34,Inputs!$B$34,AA153)</f>
        <v>0</v>
      </c>
      <c r="AD153" s="48">
        <f ca="1">IF(AB153&gt;Inputs!$B$34,Inputs!$B$34,AB153)</f>
        <v>0</v>
      </c>
      <c r="AE153" s="48">
        <f ca="1">IF(AC153&gt;Inputs!$B$34,Inputs!$B$34,AC153)</f>
        <v>0</v>
      </c>
      <c r="AF153" s="49">
        <f ca="1">IF(AND(E153=1,G153=0),Inputs!$B$3,AD153)</f>
        <v>0</v>
      </c>
      <c r="AG153" s="49">
        <f ca="1">IF(AND(E153=1,G153=0),Inputs!$B$3,AE153)</f>
        <v>0</v>
      </c>
    </row>
    <row r="154" spans="1:33" x14ac:dyDescent="0.25">
      <c r="A154" s="6">
        <f>'Salary and Rating'!A155</f>
        <v>0</v>
      </c>
      <c r="B154" s="6">
        <f>'Salary and Rating'!B155</f>
        <v>0</v>
      </c>
      <c r="C154" s="14">
        <f>'Salary and Rating'!C155</f>
        <v>0</v>
      </c>
      <c r="D154" s="44">
        <f>'Salary and Rating'!D155</f>
        <v>0</v>
      </c>
      <c r="E154" s="48">
        <f t="shared" si="12"/>
        <v>0</v>
      </c>
      <c r="F154" s="42">
        <f>IF('Salary and Rating'!E155=1,VLOOKUP(D154,'Attrition Probabilities'!$A$5:$E$45,2,TRUE),IF('Salary and Rating'!E155=2,VLOOKUP(D154,'Attrition Probabilities'!$A$5:$E$45,3,TRUE),IF('Salary and Rating'!E155=3,VLOOKUP(D154,'Attrition Probabilities'!$A$5:$E$45,4,TRUE),IF('Salary and Rating'!E155=4,VLOOKUP(D154,'Attrition Probabilities'!$A$5:$E$45,5,TRUE),0))))</f>
        <v>0</v>
      </c>
      <c r="G154" s="48">
        <f t="shared" ca="1" si="13"/>
        <v>0</v>
      </c>
      <c r="H154" s="48">
        <f ca="1">IF(E154=0,0,IF(RAND()&lt;'Demand Component Probability'!$B$4,1,0))</f>
        <v>0</v>
      </c>
      <c r="I154" s="48">
        <f ca="1">IF(E154=0,0,IF(RAND()&lt;'Demand Component Probability'!$B$5,1,0))</f>
        <v>0</v>
      </c>
      <c r="J154" s="48">
        <f ca="1">IF(E154=0,0,IF(RAND()&lt;'Demand Component Probability'!$B$6,1,0))</f>
        <v>0</v>
      </c>
      <c r="K154" s="48">
        <f>'Salary and Rating'!K155</f>
        <v>0</v>
      </c>
      <c r="L154" s="48">
        <f>IFERROR(IF(VLOOKUP(K154,Inputs!$A$20:$G$29,3,FALSE)="Stipend Award",VLOOKUP(K154,Inputs!$A$7:$G$16,3,FALSE),0),0)</f>
        <v>0</v>
      </c>
      <c r="M154" s="48">
        <f>IFERROR(IF(VLOOKUP(K154,Inputs!$A$20:$G$29,4,FALSE)="Stipend Award",VLOOKUP(K154,Inputs!$A$7:$G$16,4,FALSE),0),0)</f>
        <v>0</v>
      </c>
      <c r="N154" s="48">
        <f ca="1">IFERROR(IF(H154=1,IF(VLOOKUP(K154,Inputs!$A$20:$G$29,5,FALSE)="Stipend Award",VLOOKUP(K154,Inputs!$A$7:$G$16,5,FALSE),0),0),0)</f>
        <v>0</v>
      </c>
      <c r="O154" s="48">
        <f ca="1">IFERROR(IF(I154=1,IF(VLOOKUP(K154,Inputs!$A$20:$G$29,6,FALSE)="Stipend Award",VLOOKUP(K154,Inputs!$A$7:$G$16,6,FALSE),0),0),0)</f>
        <v>0</v>
      </c>
      <c r="P154" s="48">
        <f ca="1">IFERROR(IF(J154=1,IF(VLOOKUP(K154,Inputs!$A$20:$G$29,7,FALSE)="Stipend Award",VLOOKUP(K154,Inputs!$A$7:$G$16,7,FALSE),0),0),0)</f>
        <v>0</v>
      </c>
      <c r="Q154" s="48">
        <f>IFERROR(IF(VLOOKUP(K154,Inputs!$A$20:$G$29,3,FALSE)="Base Increase",VLOOKUP(K154,Inputs!$A$7:$G$16,3,FALSE),0),0)</f>
        <v>0</v>
      </c>
      <c r="R154" s="48">
        <f>IFERROR(IF(VLOOKUP(K154,Inputs!$A$20:$G$29,4,FALSE)="Base Increase",VLOOKUP(K154,Inputs!$A$7:$G$16,4,FALSE),0),0)</f>
        <v>0</v>
      </c>
      <c r="S154" s="48">
        <f ca="1">IFERROR(IF(H154=1,IF(VLOOKUP(K154,Inputs!$A$20:$G$29,5,FALSE)="Base Increase",VLOOKUP(K154,Inputs!$A$7:$G$16,5,FALSE),0),0),0)</f>
        <v>0</v>
      </c>
      <c r="T154" s="48">
        <f ca="1">IFERROR(IF(I154=1,IF(VLOOKUP(K154,Inputs!$A$20:$G$29,6,FALSE)="Base Increase",VLOOKUP(K154,Inputs!$A$7:$G$16,6,FALSE),0),0),0)</f>
        <v>0</v>
      </c>
      <c r="U154" s="48">
        <f ca="1">IFERROR(IF(J154=1,IF(VLOOKUP(K154,Inputs!$A$20:$G$29,7,FALSE)="Base Increase",VLOOKUP(K154,Inputs!$A$7:$G$16,7,FALSE),0),0),0)</f>
        <v>0</v>
      </c>
      <c r="V154" s="48">
        <f t="shared" ca="1" si="14"/>
        <v>0</v>
      </c>
      <c r="W154" s="48">
        <f t="shared" ca="1" si="15"/>
        <v>0</v>
      </c>
      <c r="X154" s="48">
        <f t="shared" ca="1" si="16"/>
        <v>0</v>
      </c>
      <c r="Y154" s="48">
        <f t="shared" ca="1" si="17"/>
        <v>0</v>
      </c>
      <c r="Z154" s="48">
        <f ca="1">IF(AND(K154&lt;=4,X154&gt;Inputs!$B$32),MAX(C154,Inputs!$B$32),X154)</f>
        <v>0</v>
      </c>
      <c r="AA154" s="48">
        <f ca="1">IF(AND(K154&lt;=4,Y154&gt;Inputs!$B$32),MAX(C154,Inputs!$B$32),Y154)</f>
        <v>0</v>
      </c>
      <c r="AB154" s="48">
        <f ca="1">IF(AND(K154&lt;=7,Z154&gt;Inputs!$B$33),MAX(C154,Inputs!$B$33),Z154)</f>
        <v>0</v>
      </c>
      <c r="AC154" s="48">
        <f ca="1">IF(Y154&gt;Inputs!$B$34,Inputs!$B$34,AA154)</f>
        <v>0</v>
      </c>
      <c r="AD154" s="48">
        <f ca="1">IF(AB154&gt;Inputs!$B$34,Inputs!$B$34,AB154)</f>
        <v>0</v>
      </c>
      <c r="AE154" s="48">
        <f ca="1">IF(AC154&gt;Inputs!$B$34,Inputs!$B$34,AC154)</f>
        <v>0</v>
      </c>
      <c r="AF154" s="49">
        <f ca="1">IF(AND(E154=1,G154=0),Inputs!$B$3,AD154)</f>
        <v>0</v>
      </c>
      <c r="AG154" s="49">
        <f ca="1">IF(AND(E154=1,G154=0),Inputs!$B$3,AE154)</f>
        <v>0</v>
      </c>
    </row>
    <row r="155" spans="1:33" x14ac:dyDescent="0.25">
      <c r="A155" s="6">
        <f>'Salary and Rating'!A156</f>
        <v>0</v>
      </c>
      <c r="B155" s="6">
        <f>'Salary and Rating'!B156</f>
        <v>0</v>
      </c>
      <c r="C155" s="14">
        <f>'Salary and Rating'!C156</f>
        <v>0</v>
      </c>
      <c r="D155" s="44">
        <f>'Salary and Rating'!D156</f>
        <v>0</v>
      </c>
      <c r="E155" s="48">
        <f t="shared" si="12"/>
        <v>0</v>
      </c>
      <c r="F155" s="42">
        <f>IF('Salary and Rating'!E156=1,VLOOKUP(D155,'Attrition Probabilities'!$A$5:$E$45,2,TRUE),IF('Salary and Rating'!E156=2,VLOOKUP(D155,'Attrition Probabilities'!$A$5:$E$45,3,TRUE),IF('Salary and Rating'!E156=3,VLOOKUP(D155,'Attrition Probabilities'!$A$5:$E$45,4,TRUE),IF('Salary and Rating'!E156=4,VLOOKUP(D155,'Attrition Probabilities'!$A$5:$E$45,5,TRUE),0))))</f>
        <v>0</v>
      </c>
      <c r="G155" s="48">
        <f t="shared" ca="1" si="13"/>
        <v>0</v>
      </c>
      <c r="H155" s="48">
        <f ca="1">IF(E155=0,0,IF(RAND()&lt;'Demand Component Probability'!$B$4,1,0))</f>
        <v>0</v>
      </c>
      <c r="I155" s="48">
        <f ca="1">IF(E155=0,0,IF(RAND()&lt;'Demand Component Probability'!$B$5,1,0))</f>
        <v>0</v>
      </c>
      <c r="J155" s="48">
        <f ca="1">IF(E155=0,0,IF(RAND()&lt;'Demand Component Probability'!$B$6,1,0))</f>
        <v>0</v>
      </c>
      <c r="K155" s="48">
        <f>'Salary and Rating'!K156</f>
        <v>0</v>
      </c>
      <c r="L155" s="48">
        <f>IFERROR(IF(VLOOKUP(K155,Inputs!$A$20:$G$29,3,FALSE)="Stipend Award",VLOOKUP(K155,Inputs!$A$7:$G$16,3,FALSE),0),0)</f>
        <v>0</v>
      </c>
      <c r="M155" s="48">
        <f>IFERROR(IF(VLOOKUP(K155,Inputs!$A$20:$G$29,4,FALSE)="Stipend Award",VLOOKUP(K155,Inputs!$A$7:$G$16,4,FALSE),0),0)</f>
        <v>0</v>
      </c>
      <c r="N155" s="48">
        <f ca="1">IFERROR(IF(H155=1,IF(VLOOKUP(K155,Inputs!$A$20:$G$29,5,FALSE)="Stipend Award",VLOOKUP(K155,Inputs!$A$7:$G$16,5,FALSE),0),0),0)</f>
        <v>0</v>
      </c>
      <c r="O155" s="48">
        <f ca="1">IFERROR(IF(I155=1,IF(VLOOKUP(K155,Inputs!$A$20:$G$29,6,FALSE)="Stipend Award",VLOOKUP(K155,Inputs!$A$7:$G$16,6,FALSE),0),0),0)</f>
        <v>0</v>
      </c>
      <c r="P155" s="48">
        <f ca="1">IFERROR(IF(J155=1,IF(VLOOKUP(K155,Inputs!$A$20:$G$29,7,FALSE)="Stipend Award",VLOOKUP(K155,Inputs!$A$7:$G$16,7,FALSE),0),0),0)</f>
        <v>0</v>
      </c>
      <c r="Q155" s="48">
        <f>IFERROR(IF(VLOOKUP(K155,Inputs!$A$20:$G$29,3,FALSE)="Base Increase",VLOOKUP(K155,Inputs!$A$7:$G$16,3,FALSE),0),0)</f>
        <v>0</v>
      </c>
      <c r="R155" s="48">
        <f>IFERROR(IF(VLOOKUP(K155,Inputs!$A$20:$G$29,4,FALSE)="Base Increase",VLOOKUP(K155,Inputs!$A$7:$G$16,4,FALSE),0),0)</f>
        <v>0</v>
      </c>
      <c r="S155" s="48">
        <f ca="1">IFERROR(IF(H155=1,IF(VLOOKUP(K155,Inputs!$A$20:$G$29,5,FALSE)="Base Increase",VLOOKUP(K155,Inputs!$A$7:$G$16,5,FALSE),0),0),0)</f>
        <v>0</v>
      </c>
      <c r="T155" s="48">
        <f ca="1">IFERROR(IF(I155=1,IF(VLOOKUP(K155,Inputs!$A$20:$G$29,6,FALSE)="Base Increase",VLOOKUP(K155,Inputs!$A$7:$G$16,6,FALSE),0),0),0)</f>
        <v>0</v>
      </c>
      <c r="U155" s="48">
        <f ca="1">IFERROR(IF(J155=1,IF(VLOOKUP(K155,Inputs!$A$20:$G$29,7,FALSE)="Base Increase",VLOOKUP(K155,Inputs!$A$7:$G$16,7,FALSE),0),0),0)</f>
        <v>0</v>
      </c>
      <c r="V155" s="48">
        <f t="shared" ca="1" si="14"/>
        <v>0</v>
      </c>
      <c r="W155" s="48">
        <f t="shared" ca="1" si="15"/>
        <v>0</v>
      </c>
      <c r="X155" s="48">
        <f t="shared" ca="1" si="16"/>
        <v>0</v>
      </c>
      <c r="Y155" s="48">
        <f t="shared" ca="1" si="17"/>
        <v>0</v>
      </c>
      <c r="Z155" s="48">
        <f ca="1">IF(AND(K155&lt;=4,X155&gt;Inputs!$B$32),MAX(C155,Inputs!$B$32),X155)</f>
        <v>0</v>
      </c>
      <c r="AA155" s="48">
        <f ca="1">IF(AND(K155&lt;=4,Y155&gt;Inputs!$B$32),MAX(C155,Inputs!$B$32),Y155)</f>
        <v>0</v>
      </c>
      <c r="AB155" s="48">
        <f ca="1">IF(AND(K155&lt;=7,Z155&gt;Inputs!$B$33),MAX(C155,Inputs!$B$33),Z155)</f>
        <v>0</v>
      </c>
      <c r="AC155" s="48">
        <f ca="1">IF(Y155&gt;Inputs!$B$34,Inputs!$B$34,AA155)</f>
        <v>0</v>
      </c>
      <c r="AD155" s="48">
        <f ca="1">IF(AB155&gt;Inputs!$B$34,Inputs!$B$34,AB155)</f>
        <v>0</v>
      </c>
      <c r="AE155" s="48">
        <f ca="1">IF(AC155&gt;Inputs!$B$34,Inputs!$B$34,AC155)</f>
        <v>0</v>
      </c>
      <c r="AF155" s="49">
        <f ca="1">IF(AND(E155=1,G155=0),Inputs!$B$3,AD155)</f>
        <v>0</v>
      </c>
      <c r="AG155" s="49">
        <f ca="1">IF(AND(E155=1,G155=0),Inputs!$B$3,AE155)</f>
        <v>0</v>
      </c>
    </row>
    <row r="156" spans="1:33" x14ac:dyDescent="0.25">
      <c r="A156" s="6">
        <f>'Salary and Rating'!A157</f>
        <v>0</v>
      </c>
      <c r="B156" s="6">
        <f>'Salary and Rating'!B157</f>
        <v>0</v>
      </c>
      <c r="C156" s="14">
        <f>'Salary and Rating'!C157</f>
        <v>0</v>
      </c>
      <c r="D156" s="44">
        <f>'Salary and Rating'!D157</f>
        <v>0</v>
      </c>
      <c r="E156" s="48">
        <f t="shared" si="12"/>
        <v>0</v>
      </c>
      <c r="F156" s="42">
        <f>IF('Salary and Rating'!E157=1,VLOOKUP(D156,'Attrition Probabilities'!$A$5:$E$45,2,TRUE),IF('Salary and Rating'!E157=2,VLOOKUP(D156,'Attrition Probabilities'!$A$5:$E$45,3,TRUE),IF('Salary and Rating'!E157=3,VLOOKUP(D156,'Attrition Probabilities'!$A$5:$E$45,4,TRUE),IF('Salary and Rating'!E157=4,VLOOKUP(D156,'Attrition Probabilities'!$A$5:$E$45,5,TRUE),0))))</f>
        <v>0</v>
      </c>
      <c r="G156" s="48">
        <f t="shared" ca="1" si="13"/>
        <v>0</v>
      </c>
      <c r="H156" s="48">
        <f ca="1">IF(E156=0,0,IF(RAND()&lt;'Demand Component Probability'!$B$4,1,0))</f>
        <v>0</v>
      </c>
      <c r="I156" s="48">
        <f ca="1">IF(E156=0,0,IF(RAND()&lt;'Demand Component Probability'!$B$5,1,0))</f>
        <v>0</v>
      </c>
      <c r="J156" s="48">
        <f ca="1">IF(E156=0,0,IF(RAND()&lt;'Demand Component Probability'!$B$6,1,0))</f>
        <v>0</v>
      </c>
      <c r="K156" s="48">
        <f>'Salary and Rating'!K157</f>
        <v>0</v>
      </c>
      <c r="L156" s="48">
        <f>IFERROR(IF(VLOOKUP(K156,Inputs!$A$20:$G$29,3,FALSE)="Stipend Award",VLOOKUP(K156,Inputs!$A$7:$G$16,3,FALSE),0),0)</f>
        <v>0</v>
      </c>
      <c r="M156" s="48">
        <f>IFERROR(IF(VLOOKUP(K156,Inputs!$A$20:$G$29,4,FALSE)="Stipend Award",VLOOKUP(K156,Inputs!$A$7:$G$16,4,FALSE),0),0)</f>
        <v>0</v>
      </c>
      <c r="N156" s="48">
        <f ca="1">IFERROR(IF(H156=1,IF(VLOOKUP(K156,Inputs!$A$20:$G$29,5,FALSE)="Stipend Award",VLOOKUP(K156,Inputs!$A$7:$G$16,5,FALSE),0),0),0)</f>
        <v>0</v>
      </c>
      <c r="O156" s="48">
        <f ca="1">IFERROR(IF(I156=1,IF(VLOOKUP(K156,Inputs!$A$20:$G$29,6,FALSE)="Stipend Award",VLOOKUP(K156,Inputs!$A$7:$G$16,6,FALSE),0),0),0)</f>
        <v>0</v>
      </c>
      <c r="P156" s="48">
        <f ca="1">IFERROR(IF(J156=1,IF(VLOOKUP(K156,Inputs!$A$20:$G$29,7,FALSE)="Stipend Award",VLOOKUP(K156,Inputs!$A$7:$G$16,7,FALSE),0),0),0)</f>
        <v>0</v>
      </c>
      <c r="Q156" s="48">
        <f>IFERROR(IF(VLOOKUP(K156,Inputs!$A$20:$G$29,3,FALSE)="Base Increase",VLOOKUP(K156,Inputs!$A$7:$G$16,3,FALSE),0),0)</f>
        <v>0</v>
      </c>
      <c r="R156" s="48">
        <f>IFERROR(IF(VLOOKUP(K156,Inputs!$A$20:$G$29,4,FALSE)="Base Increase",VLOOKUP(K156,Inputs!$A$7:$G$16,4,FALSE),0),0)</f>
        <v>0</v>
      </c>
      <c r="S156" s="48">
        <f ca="1">IFERROR(IF(H156=1,IF(VLOOKUP(K156,Inputs!$A$20:$G$29,5,FALSE)="Base Increase",VLOOKUP(K156,Inputs!$A$7:$G$16,5,FALSE),0),0),0)</f>
        <v>0</v>
      </c>
      <c r="T156" s="48">
        <f ca="1">IFERROR(IF(I156=1,IF(VLOOKUP(K156,Inputs!$A$20:$G$29,6,FALSE)="Base Increase",VLOOKUP(K156,Inputs!$A$7:$G$16,6,FALSE),0),0),0)</f>
        <v>0</v>
      </c>
      <c r="U156" s="48">
        <f ca="1">IFERROR(IF(J156=1,IF(VLOOKUP(K156,Inputs!$A$20:$G$29,7,FALSE)="Base Increase",VLOOKUP(K156,Inputs!$A$7:$G$16,7,FALSE),0),0),0)</f>
        <v>0</v>
      </c>
      <c r="V156" s="48">
        <f t="shared" ca="1" si="14"/>
        <v>0</v>
      </c>
      <c r="W156" s="48">
        <f t="shared" ca="1" si="15"/>
        <v>0</v>
      </c>
      <c r="X156" s="48">
        <f t="shared" ca="1" si="16"/>
        <v>0</v>
      </c>
      <c r="Y156" s="48">
        <f t="shared" ca="1" si="17"/>
        <v>0</v>
      </c>
      <c r="Z156" s="48">
        <f ca="1">IF(AND(K156&lt;=4,X156&gt;Inputs!$B$32),MAX(C156,Inputs!$B$32),X156)</f>
        <v>0</v>
      </c>
      <c r="AA156" s="48">
        <f ca="1">IF(AND(K156&lt;=4,Y156&gt;Inputs!$B$32),MAX(C156,Inputs!$B$32),Y156)</f>
        <v>0</v>
      </c>
      <c r="AB156" s="48">
        <f ca="1">IF(AND(K156&lt;=7,Z156&gt;Inputs!$B$33),MAX(C156,Inputs!$B$33),Z156)</f>
        <v>0</v>
      </c>
      <c r="AC156" s="48">
        <f ca="1">IF(Y156&gt;Inputs!$B$34,Inputs!$B$34,AA156)</f>
        <v>0</v>
      </c>
      <c r="AD156" s="48">
        <f ca="1">IF(AB156&gt;Inputs!$B$34,Inputs!$B$34,AB156)</f>
        <v>0</v>
      </c>
      <c r="AE156" s="48">
        <f ca="1">IF(AC156&gt;Inputs!$B$34,Inputs!$B$34,AC156)</f>
        <v>0</v>
      </c>
      <c r="AF156" s="49">
        <f ca="1">IF(AND(E156=1,G156=0),Inputs!$B$3,AD156)</f>
        <v>0</v>
      </c>
      <c r="AG156" s="49">
        <f ca="1">IF(AND(E156=1,G156=0),Inputs!$B$3,AE156)</f>
        <v>0</v>
      </c>
    </row>
    <row r="157" spans="1:33" x14ac:dyDescent="0.25">
      <c r="A157" s="6">
        <f>'Salary and Rating'!A158</f>
        <v>0</v>
      </c>
      <c r="B157" s="6">
        <f>'Salary and Rating'!B158</f>
        <v>0</v>
      </c>
      <c r="C157" s="14">
        <f>'Salary and Rating'!C158</f>
        <v>0</v>
      </c>
      <c r="D157" s="44">
        <f>'Salary and Rating'!D158</f>
        <v>0</v>
      </c>
      <c r="E157" s="48">
        <f t="shared" si="12"/>
        <v>0</v>
      </c>
      <c r="F157" s="42">
        <f>IF('Salary and Rating'!E158=1,VLOOKUP(D157,'Attrition Probabilities'!$A$5:$E$45,2,TRUE),IF('Salary and Rating'!E158=2,VLOOKUP(D157,'Attrition Probabilities'!$A$5:$E$45,3,TRUE),IF('Salary and Rating'!E158=3,VLOOKUP(D157,'Attrition Probabilities'!$A$5:$E$45,4,TRUE),IF('Salary and Rating'!E158=4,VLOOKUP(D157,'Attrition Probabilities'!$A$5:$E$45,5,TRUE),0))))</f>
        <v>0</v>
      </c>
      <c r="G157" s="48">
        <f t="shared" ca="1" si="13"/>
        <v>0</v>
      </c>
      <c r="H157" s="48">
        <f ca="1">IF(E157=0,0,IF(RAND()&lt;'Demand Component Probability'!$B$4,1,0))</f>
        <v>0</v>
      </c>
      <c r="I157" s="48">
        <f ca="1">IF(E157=0,0,IF(RAND()&lt;'Demand Component Probability'!$B$5,1,0))</f>
        <v>0</v>
      </c>
      <c r="J157" s="48">
        <f ca="1">IF(E157=0,0,IF(RAND()&lt;'Demand Component Probability'!$B$6,1,0))</f>
        <v>0</v>
      </c>
      <c r="K157" s="48">
        <f>'Salary and Rating'!K158</f>
        <v>0</v>
      </c>
      <c r="L157" s="48">
        <f>IFERROR(IF(VLOOKUP(K157,Inputs!$A$20:$G$29,3,FALSE)="Stipend Award",VLOOKUP(K157,Inputs!$A$7:$G$16,3,FALSE),0),0)</f>
        <v>0</v>
      </c>
      <c r="M157" s="48">
        <f>IFERROR(IF(VLOOKUP(K157,Inputs!$A$20:$G$29,4,FALSE)="Stipend Award",VLOOKUP(K157,Inputs!$A$7:$G$16,4,FALSE),0),0)</f>
        <v>0</v>
      </c>
      <c r="N157" s="48">
        <f ca="1">IFERROR(IF(H157=1,IF(VLOOKUP(K157,Inputs!$A$20:$G$29,5,FALSE)="Stipend Award",VLOOKUP(K157,Inputs!$A$7:$G$16,5,FALSE),0),0),0)</f>
        <v>0</v>
      </c>
      <c r="O157" s="48">
        <f ca="1">IFERROR(IF(I157=1,IF(VLOOKUP(K157,Inputs!$A$20:$G$29,6,FALSE)="Stipend Award",VLOOKUP(K157,Inputs!$A$7:$G$16,6,FALSE),0),0),0)</f>
        <v>0</v>
      </c>
      <c r="P157" s="48">
        <f ca="1">IFERROR(IF(J157=1,IF(VLOOKUP(K157,Inputs!$A$20:$G$29,7,FALSE)="Stipend Award",VLOOKUP(K157,Inputs!$A$7:$G$16,7,FALSE),0),0),0)</f>
        <v>0</v>
      </c>
      <c r="Q157" s="48">
        <f>IFERROR(IF(VLOOKUP(K157,Inputs!$A$20:$G$29,3,FALSE)="Base Increase",VLOOKUP(K157,Inputs!$A$7:$G$16,3,FALSE),0),0)</f>
        <v>0</v>
      </c>
      <c r="R157" s="48">
        <f>IFERROR(IF(VLOOKUP(K157,Inputs!$A$20:$G$29,4,FALSE)="Base Increase",VLOOKUP(K157,Inputs!$A$7:$G$16,4,FALSE),0),0)</f>
        <v>0</v>
      </c>
      <c r="S157" s="48">
        <f ca="1">IFERROR(IF(H157=1,IF(VLOOKUP(K157,Inputs!$A$20:$G$29,5,FALSE)="Base Increase",VLOOKUP(K157,Inputs!$A$7:$G$16,5,FALSE),0),0),0)</f>
        <v>0</v>
      </c>
      <c r="T157" s="48">
        <f ca="1">IFERROR(IF(I157=1,IF(VLOOKUP(K157,Inputs!$A$20:$G$29,6,FALSE)="Base Increase",VLOOKUP(K157,Inputs!$A$7:$G$16,6,FALSE),0),0),0)</f>
        <v>0</v>
      </c>
      <c r="U157" s="48">
        <f ca="1">IFERROR(IF(J157=1,IF(VLOOKUP(K157,Inputs!$A$20:$G$29,7,FALSE)="Base Increase",VLOOKUP(K157,Inputs!$A$7:$G$16,7,FALSE),0),0),0)</f>
        <v>0</v>
      </c>
      <c r="V157" s="48">
        <f t="shared" ca="1" si="14"/>
        <v>0</v>
      </c>
      <c r="W157" s="48">
        <f t="shared" ca="1" si="15"/>
        <v>0</v>
      </c>
      <c r="X157" s="48">
        <f t="shared" ca="1" si="16"/>
        <v>0</v>
      </c>
      <c r="Y157" s="48">
        <f t="shared" ca="1" si="17"/>
        <v>0</v>
      </c>
      <c r="Z157" s="48">
        <f ca="1">IF(AND(K157&lt;=4,X157&gt;Inputs!$B$32),MAX(C157,Inputs!$B$32),X157)</f>
        <v>0</v>
      </c>
      <c r="AA157" s="48">
        <f ca="1">IF(AND(K157&lt;=4,Y157&gt;Inputs!$B$32),MAX(C157,Inputs!$B$32),Y157)</f>
        <v>0</v>
      </c>
      <c r="AB157" s="48">
        <f ca="1">IF(AND(K157&lt;=7,Z157&gt;Inputs!$B$33),MAX(C157,Inputs!$B$33),Z157)</f>
        <v>0</v>
      </c>
      <c r="AC157" s="48">
        <f ca="1">IF(Y157&gt;Inputs!$B$34,Inputs!$B$34,AA157)</f>
        <v>0</v>
      </c>
      <c r="AD157" s="48">
        <f ca="1">IF(AB157&gt;Inputs!$B$34,Inputs!$B$34,AB157)</f>
        <v>0</v>
      </c>
      <c r="AE157" s="48">
        <f ca="1">IF(AC157&gt;Inputs!$B$34,Inputs!$B$34,AC157)</f>
        <v>0</v>
      </c>
      <c r="AF157" s="49">
        <f ca="1">IF(AND(E157=1,G157=0),Inputs!$B$3,AD157)</f>
        <v>0</v>
      </c>
      <c r="AG157" s="49">
        <f ca="1">IF(AND(E157=1,G157=0),Inputs!$B$3,AE157)</f>
        <v>0</v>
      </c>
    </row>
    <row r="158" spans="1:33" x14ac:dyDescent="0.25">
      <c r="A158" s="6">
        <f>'Salary and Rating'!A159</f>
        <v>0</v>
      </c>
      <c r="B158" s="6">
        <f>'Salary and Rating'!B159</f>
        <v>0</v>
      </c>
      <c r="C158" s="14">
        <f>'Salary and Rating'!C159</f>
        <v>0</v>
      </c>
      <c r="D158" s="44">
        <f>'Salary and Rating'!D159</f>
        <v>0</v>
      </c>
      <c r="E158" s="48">
        <f t="shared" si="12"/>
        <v>0</v>
      </c>
      <c r="F158" s="42">
        <f>IF('Salary and Rating'!E159=1,VLOOKUP(D158,'Attrition Probabilities'!$A$5:$E$45,2,TRUE),IF('Salary and Rating'!E159=2,VLOOKUP(D158,'Attrition Probabilities'!$A$5:$E$45,3,TRUE),IF('Salary and Rating'!E159=3,VLOOKUP(D158,'Attrition Probabilities'!$A$5:$E$45,4,TRUE),IF('Salary and Rating'!E159=4,VLOOKUP(D158,'Attrition Probabilities'!$A$5:$E$45,5,TRUE),0))))</f>
        <v>0</v>
      </c>
      <c r="G158" s="48">
        <f t="shared" ca="1" si="13"/>
        <v>0</v>
      </c>
      <c r="H158" s="48">
        <f ca="1">IF(E158=0,0,IF(RAND()&lt;'Demand Component Probability'!$B$4,1,0))</f>
        <v>0</v>
      </c>
      <c r="I158" s="48">
        <f ca="1">IF(E158=0,0,IF(RAND()&lt;'Demand Component Probability'!$B$5,1,0))</f>
        <v>0</v>
      </c>
      <c r="J158" s="48">
        <f ca="1">IF(E158=0,0,IF(RAND()&lt;'Demand Component Probability'!$B$6,1,0))</f>
        <v>0</v>
      </c>
      <c r="K158" s="48">
        <f>'Salary and Rating'!K159</f>
        <v>0</v>
      </c>
      <c r="L158" s="48">
        <f>IFERROR(IF(VLOOKUP(K158,Inputs!$A$20:$G$29,3,FALSE)="Stipend Award",VLOOKUP(K158,Inputs!$A$7:$G$16,3,FALSE),0),0)</f>
        <v>0</v>
      </c>
      <c r="M158" s="48">
        <f>IFERROR(IF(VLOOKUP(K158,Inputs!$A$20:$G$29,4,FALSE)="Stipend Award",VLOOKUP(K158,Inputs!$A$7:$G$16,4,FALSE),0),0)</f>
        <v>0</v>
      </c>
      <c r="N158" s="48">
        <f ca="1">IFERROR(IF(H158=1,IF(VLOOKUP(K158,Inputs!$A$20:$G$29,5,FALSE)="Stipend Award",VLOOKUP(K158,Inputs!$A$7:$G$16,5,FALSE),0),0),0)</f>
        <v>0</v>
      </c>
      <c r="O158" s="48">
        <f ca="1">IFERROR(IF(I158=1,IF(VLOOKUP(K158,Inputs!$A$20:$G$29,6,FALSE)="Stipend Award",VLOOKUP(K158,Inputs!$A$7:$G$16,6,FALSE),0),0),0)</f>
        <v>0</v>
      </c>
      <c r="P158" s="48">
        <f ca="1">IFERROR(IF(J158=1,IF(VLOOKUP(K158,Inputs!$A$20:$G$29,7,FALSE)="Stipend Award",VLOOKUP(K158,Inputs!$A$7:$G$16,7,FALSE),0),0),0)</f>
        <v>0</v>
      </c>
      <c r="Q158" s="48">
        <f>IFERROR(IF(VLOOKUP(K158,Inputs!$A$20:$G$29,3,FALSE)="Base Increase",VLOOKUP(K158,Inputs!$A$7:$G$16,3,FALSE),0),0)</f>
        <v>0</v>
      </c>
      <c r="R158" s="48">
        <f>IFERROR(IF(VLOOKUP(K158,Inputs!$A$20:$G$29,4,FALSE)="Base Increase",VLOOKUP(K158,Inputs!$A$7:$G$16,4,FALSE),0),0)</f>
        <v>0</v>
      </c>
      <c r="S158" s="48">
        <f ca="1">IFERROR(IF(H158=1,IF(VLOOKUP(K158,Inputs!$A$20:$G$29,5,FALSE)="Base Increase",VLOOKUP(K158,Inputs!$A$7:$G$16,5,FALSE),0),0),0)</f>
        <v>0</v>
      </c>
      <c r="T158" s="48">
        <f ca="1">IFERROR(IF(I158=1,IF(VLOOKUP(K158,Inputs!$A$20:$G$29,6,FALSE)="Base Increase",VLOOKUP(K158,Inputs!$A$7:$G$16,6,FALSE),0),0),0)</f>
        <v>0</v>
      </c>
      <c r="U158" s="48">
        <f ca="1">IFERROR(IF(J158=1,IF(VLOOKUP(K158,Inputs!$A$20:$G$29,7,FALSE)="Base Increase",VLOOKUP(K158,Inputs!$A$7:$G$16,7,FALSE),0),0),0)</f>
        <v>0</v>
      </c>
      <c r="V158" s="48">
        <f t="shared" ca="1" si="14"/>
        <v>0</v>
      </c>
      <c r="W158" s="48">
        <f t="shared" ca="1" si="15"/>
        <v>0</v>
      </c>
      <c r="X158" s="48">
        <f t="shared" ca="1" si="16"/>
        <v>0</v>
      </c>
      <c r="Y158" s="48">
        <f t="shared" ca="1" si="17"/>
        <v>0</v>
      </c>
      <c r="Z158" s="48">
        <f ca="1">IF(AND(K158&lt;=4,X158&gt;Inputs!$B$32),MAX(C158,Inputs!$B$32),X158)</f>
        <v>0</v>
      </c>
      <c r="AA158" s="48">
        <f ca="1">IF(AND(K158&lt;=4,Y158&gt;Inputs!$B$32),MAX(C158,Inputs!$B$32),Y158)</f>
        <v>0</v>
      </c>
      <c r="AB158" s="48">
        <f ca="1">IF(AND(K158&lt;=7,Z158&gt;Inputs!$B$33),MAX(C158,Inputs!$B$33),Z158)</f>
        <v>0</v>
      </c>
      <c r="AC158" s="48">
        <f ca="1">IF(Y158&gt;Inputs!$B$34,Inputs!$B$34,AA158)</f>
        <v>0</v>
      </c>
      <c r="AD158" s="48">
        <f ca="1">IF(AB158&gt;Inputs!$B$34,Inputs!$B$34,AB158)</f>
        <v>0</v>
      </c>
      <c r="AE158" s="48">
        <f ca="1">IF(AC158&gt;Inputs!$B$34,Inputs!$B$34,AC158)</f>
        <v>0</v>
      </c>
      <c r="AF158" s="49">
        <f ca="1">IF(AND(E158=1,G158=0),Inputs!$B$3,AD158)</f>
        <v>0</v>
      </c>
      <c r="AG158" s="49">
        <f ca="1">IF(AND(E158=1,G158=0),Inputs!$B$3,AE158)</f>
        <v>0</v>
      </c>
    </row>
    <row r="159" spans="1:33" x14ac:dyDescent="0.25">
      <c r="A159" s="6">
        <f>'Salary and Rating'!A160</f>
        <v>0</v>
      </c>
      <c r="B159" s="6">
        <f>'Salary and Rating'!B160</f>
        <v>0</v>
      </c>
      <c r="C159" s="14">
        <f>'Salary and Rating'!C160</f>
        <v>0</v>
      </c>
      <c r="D159" s="44">
        <f>'Salary and Rating'!D160</f>
        <v>0</v>
      </c>
      <c r="E159" s="48">
        <f t="shared" si="12"/>
        <v>0</v>
      </c>
      <c r="F159" s="42">
        <f>IF('Salary and Rating'!E160=1,VLOOKUP(D159,'Attrition Probabilities'!$A$5:$E$45,2,TRUE),IF('Salary and Rating'!E160=2,VLOOKUP(D159,'Attrition Probabilities'!$A$5:$E$45,3,TRUE),IF('Salary and Rating'!E160=3,VLOOKUP(D159,'Attrition Probabilities'!$A$5:$E$45,4,TRUE),IF('Salary and Rating'!E160=4,VLOOKUP(D159,'Attrition Probabilities'!$A$5:$E$45,5,TRUE),0))))</f>
        <v>0</v>
      </c>
      <c r="G159" s="48">
        <f t="shared" ca="1" si="13"/>
        <v>0</v>
      </c>
      <c r="H159" s="48">
        <f ca="1">IF(E159=0,0,IF(RAND()&lt;'Demand Component Probability'!$B$4,1,0))</f>
        <v>0</v>
      </c>
      <c r="I159" s="48">
        <f ca="1">IF(E159=0,0,IF(RAND()&lt;'Demand Component Probability'!$B$5,1,0))</f>
        <v>0</v>
      </c>
      <c r="J159" s="48">
        <f ca="1">IF(E159=0,0,IF(RAND()&lt;'Demand Component Probability'!$B$6,1,0))</f>
        <v>0</v>
      </c>
      <c r="K159" s="48">
        <f>'Salary and Rating'!K160</f>
        <v>0</v>
      </c>
      <c r="L159" s="48">
        <f>IFERROR(IF(VLOOKUP(K159,Inputs!$A$20:$G$29,3,FALSE)="Stipend Award",VLOOKUP(K159,Inputs!$A$7:$G$16,3,FALSE),0),0)</f>
        <v>0</v>
      </c>
      <c r="M159" s="48">
        <f>IFERROR(IF(VLOOKUP(K159,Inputs!$A$20:$G$29,4,FALSE)="Stipend Award",VLOOKUP(K159,Inputs!$A$7:$G$16,4,FALSE),0),0)</f>
        <v>0</v>
      </c>
      <c r="N159" s="48">
        <f ca="1">IFERROR(IF(H159=1,IF(VLOOKUP(K159,Inputs!$A$20:$G$29,5,FALSE)="Stipend Award",VLOOKUP(K159,Inputs!$A$7:$G$16,5,FALSE),0),0),0)</f>
        <v>0</v>
      </c>
      <c r="O159" s="48">
        <f ca="1">IFERROR(IF(I159=1,IF(VLOOKUP(K159,Inputs!$A$20:$G$29,6,FALSE)="Stipend Award",VLOOKUP(K159,Inputs!$A$7:$G$16,6,FALSE),0),0),0)</f>
        <v>0</v>
      </c>
      <c r="P159" s="48">
        <f ca="1">IFERROR(IF(J159=1,IF(VLOOKUP(K159,Inputs!$A$20:$G$29,7,FALSE)="Stipend Award",VLOOKUP(K159,Inputs!$A$7:$G$16,7,FALSE),0),0),0)</f>
        <v>0</v>
      </c>
      <c r="Q159" s="48">
        <f>IFERROR(IF(VLOOKUP(K159,Inputs!$A$20:$G$29,3,FALSE)="Base Increase",VLOOKUP(K159,Inputs!$A$7:$G$16,3,FALSE),0),0)</f>
        <v>0</v>
      </c>
      <c r="R159" s="48">
        <f>IFERROR(IF(VLOOKUP(K159,Inputs!$A$20:$G$29,4,FALSE)="Base Increase",VLOOKUP(K159,Inputs!$A$7:$G$16,4,FALSE),0),0)</f>
        <v>0</v>
      </c>
      <c r="S159" s="48">
        <f ca="1">IFERROR(IF(H159=1,IF(VLOOKUP(K159,Inputs!$A$20:$G$29,5,FALSE)="Base Increase",VLOOKUP(K159,Inputs!$A$7:$G$16,5,FALSE),0),0),0)</f>
        <v>0</v>
      </c>
      <c r="T159" s="48">
        <f ca="1">IFERROR(IF(I159=1,IF(VLOOKUP(K159,Inputs!$A$20:$G$29,6,FALSE)="Base Increase",VLOOKUP(K159,Inputs!$A$7:$G$16,6,FALSE),0),0),0)</f>
        <v>0</v>
      </c>
      <c r="U159" s="48">
        <f ca="1">IFERROR(IF(J159=1,IF(VLOOKUP(K159,Inputs!$A$20:$G$29,7,FALSE)="Base Increase",VLOOKUP(K159,Inputs!$A$7:$G$16,7,FALSE),0),0),0)</f>
        <v>0</v>
      </c>
      <c r="V159" s="48">
        <f t="shared" ca="1" si="14"/>
        <v>0</v>
      </c>
      <c r="W159" s="48">
        <f t="shared" ca="1" si="15"/>
        <v>0</v>
      </c>
      <c r="X159" s="48">
        <f t="shared" ca="1" si="16"/>
        <v>0</v>
      </c>
      <c r="Y159" s="48">
        <f t="shared" ca="1" si="17"/>
        <v>0</v>
      </c>
      <c r="Z159" s="48">
        <f ca="1">IF(AND(K159&lt;=4,X159&gt;Inputs!$B$32),MAX(C159,Inputs!$B$32),X159)</f>
        <v>0</v>
      </c>
      <c r="AA159" s="48">
        <f ca="1">IF(AND(K159&lt;=4,Y159&gt;Inputs!$B$32),MAX(C159,Inputs!$B$32),Y159)</f>
        <v>0</v>
      </c>
      <c r="AB159" s="48">
        <f ca="1">IF(AND(K159&lt;=7,Z159&gt;Inputs!$B$33),MAX(C159,Inputs!$B$33),Z159)</f>
        <v>0</v>
      </c>
      <c r="AC159" s="48">
        <f ca="1">IF(Y159&gt;Inputs!$B$34,Inputs!$B$34,AA159)</f>
        <v>0</v>
      </c>
      <c r="AD159" s="48">
        <f ca="1">IF(AB159&gt;Inputs!$B$34,Inputs!$B$34,AB159)</f>
        <v>0</v>
      </c>
      <c r="AE159" s="48">
        <f ca="1">IF(AC159&gt;Inputs!$B$34,Inputs!$B$34,AC159)</f>
        <v>0</v>
      </c>
      <c r="AF159" s="49">
        <f ca="1">IF(AND(E159=1,G159=0),Inputs!$B$3,AD159)</f>
        <v>0</v>
      </c>
      <c r="AG159" s="49">
        <f ca="1">IF(AND(E159=1,G159=0),Inputs!$B$3,AE159)</f>
        <v>0</v>
      </c>
    </row>
    <row r="160" spans="1:33" x14ac:dyDescent="0.25">
      <c r="A160" s="6">
        <f>'Salary and Rating'!A161</f>
        <v>0</v>
      </c>
      <c r="B160" s="6">
        <f>'Salary and Rating'!B161</f>
        <v>0</v>
      </c>
      <c r="C160" s="14">
        <f>'Salary and Rating'!C161</f>
        <v>0</v>
      </c>
      <c r="D160" s="44">
        <f>'Salary and Rating'!D161</f>
        <v>0</v>
      </c>
      <c r="E160" s="48">
        <f t="shared" si="12"/>
        <v>0</v>
      </c>
      <c r="F160" s="42">
        <f>IF('Salary and Rating'!E161=1,VLOOKUP(D160,'Attrition Probabilities'!$A$5:$E$45,2,TRUE),IF('Salary and Rating'!E161=2,VLOOKUP(D160,'Attrition Probabilities'!$A$5:$E$45,3,TRUE),IF('Salary and Rating'!E161=3,VLOOKUP(D160,'Attrition Probabilities'!$A$5:$E$45,4,TRUE),IF('Salary and Rating'!E161=4,VLOOKUP(D160,'Attrition Probabilities'!$A$5:$E$45,5,TRUE),0))))</f>
        <v>0</v>
      </c>
      <c r="G160" s="48">
        <f t="shared" ca="1" si="13"/>
        <v>0</v>
      </c>
      <c r="H160" s="48">
        <f ca="1">IF(E160=0,0,IF(RAND()&lt;'Demand Component Probability'!$B$4,1,0))</f>
        <v>0</v>
      </c>
      <c r="I160" s="48">
        <f ca="1">IF(E160=0,0,IF(RAND()&lt;'Demand Component Probability'!$B$5,1,0))</f>
        <v>0</v>
      </c>
      <c r="J160" s="48">
        <f ca="1">IF(E160=0,0,IF(RAND()&lt;'Demand Component Probability'!$B$6,1,0))</f>
        <v>0</v>
      </c>
      <c r="K160" s="48">
        <f>'Salary and Rating'!K161</f>
        <v>0</v>
      </c>
      <c r="L160" s="48">
        <f>IFERROR(IF(VLOOKUP(K160,Inputs!$A$20:$G$29,3,FALSE)="Stipend Award",VLOOKUP(K160,Inputs!$A$7:$G$16,3,FALSE),0),0)</f>
        <v>0</v>
      </c>
      <c r="M160" s="48">
        <f>IFERROR(IF(VLOOKUP(K160,Inputs!$A$20:$G$29,4,FALSE)="Stipend Award",VLOOKUP(K160,Inputs!$A$7:$G$16,4,FALSE),0),0)</f>
        <v>0</v>
      </c>
      <c r="N160" s="48">
        <f ca="1">IFERROR(IF(H160=1,IF(VLOOKUP(K160,Inputs!$A$20:$G$29,5,FALSE)="Stipend Award",VLOOKUP(K160,Inputs!$A$7:$G$16,5,FALSE),0),0),0)</f>
        <v>0</v>
      </c>
      <c r="O160" s="48">
        <f ca="1">IFERROR(IF(I160=1,IF(VLOOKUP(K160,Inputs!$A$20:$G$29,6,FALSE)="Stipend Award",VLOOKUP(K160,Inputs!$A$7:$G$16,6,FALSE),0),0),0)</f>
        <v>0</v>
      </c>
      <c r="P160" s="48">
        <f ca="1">IFERROR(IF(J160=1,IF(VLOOKUP(K160,Inputs!$A$20:$G$29,7,FALSE)="Stipend Award",VLOOKUP(K160,Inputs!$A$7:$G$16,7,FALSE),0),0),0)</f>
        <v>0</v>
      </c>
      <c r="Q160" s="48">
        <f>IFERROR(IF(VLOOKUP(K160,Inputs!$A$20:$G$29,3,FALSE)="Base Increase",VLOOKUP(K160,Inputs!$A$7:$G$16,3,FALSE),0),0)</f>
        <v>0</v>
      </c>
      <c r="R160" s="48">
        <f>IFERROR(IF(VLOOKUP(K160,Inputs!$A$20:$G$29,4,FALSE)="Base Increase",VLOOKUP(K160,Inputs!$A$7:$G$16,4,FALSE),0),0)</f>
        <v>0</v>
      </c>
      <c r="S160" s="48">
        <f ca="1">IFERROR(IF(H160=1,IF(VLOOKUP(K160,Inputs!$A$20:$G$29,5,FALSE)="Base Increase",VLOOKUP(K160,Inputs!$A$7:$G$16,5,FALSE),0),0),0)</f>
        <v>0</v>
      </c>
      <c r="T160" s="48">
        <f ca="1">IFERROR(IF(I160=1,IF(VLOOKUP(K160,Inputs!$A$20:$G$29,6,FALSE)="Base Increase",VLOOKUP(K160,Inputs!$A$7:$G$16,6,FALSE),0),0),0)</f>
        <v>0</v>
      </c>
      <c r="U160" s="48">
        <f ca="1">IFERROR(IF(J160=1,IF(VLOOKUP(K160,Inputs!$A$20:$G$29,7,FALSE)="Base Increase",VLOOKUP(K160,Inputs!$A$7:$G$16,7,FALSE),0),0),0)</f>
        <v>0</v>
      </c>
      <c r="V160" s="48">
        <f t="shared" ca="1" si="14"/>
        <v>0</v>
      </c>
      <c r="W160" s="48">
        <f t="shared" ca="1" si="15"/>
        <v>0</v>
      </c>
      <c r="X160" s="48">
        <f t="shared" ca="1" si="16"/>
        <v>0</v>
      </c>
      <c r="Y160" s="48">
        <f t="shared" ca="1" si="17"/>
        <v>0</v>
      </c>
      <c r="Z160" s="48">
        <f ca="1">IF(AND(K160&lt;=4,X160&gt;Inputs!$B$32),MAX(C160,Inputs!$B$32),X160)</f>
        <v>0</v>
      </c>
      <c r="AA160" s="48">
        <f ca="1">IF(AND(K160&lt;=4,Y160&gt;Inputs!$B$32),MAX(C160,Inputs!$B$32),Y160)</f>
        <v>0</v>
      </c>
      <c r="AB160" s="48">
        <f ca="1">IF(AND(K160&lt;=7,Z160&gt;Inputs!$B$33),MAX(C160,Inputs!$B$33),Z160)</f>
        <v>0</v>
      </c>
      <c r="AC160" s="48">
        <f ca="1">IF(Y160&gt;Inputs!$B$34,Inputs!$B$34,AA160)</f>
        <v>0</v>
      </c>
      <c r="AD160" s="48">
        <f ca="1">IF(AB160&gt;Inputs!$B$34,Inputs!$B$34,AB160)</f>
        <v>0</v>
      </c>
      <c r="AE160" s="48">
        <f ca="1">IF(AC160&gt;Inputs!$B$34,Inputs!$B$34,AC160)</f>
        <v>0</v>
      </c>
      <c r="AF160" s="49">
        <f ca="1">IF(AND(E160=1,G160=0),Inputs!$B$3,AD160)</f>
        <v>0</v>
      </c>
      <c r="AG160" s="49">
        <f ca="1">IF(AND(E160=1,G160=0),Inputs!$B$3,AE160)</f>
        <v>0</v>
      </c>
    </row>
    <row r="161" spans="1:33" x14ac:dyDescent="0.25">
      <c r="A161" s="6">
        <f>'Salary and Rating'!A162</f>
        <v>0</v>
      </c>
      <c r="B161" s="6">
        <f>'Salary and Rating'!B162</f>
        <v>0</v>
      </c>
      <c r="C161" s="14">
        <f>'Salary and Rating'!C162</f>
        <v>0</v>
      </c>
      <c r="D161" s="44">
        <f>'Salary and Rating'!D162</f>
        <v>0</v>
      </c>
      <c r="E161" s="48">
        <f t="shared" si="12"/>
        <v>0</v>
      </c>
      <c r="F161" s="42">
        <f>IF('Salary and Rating'!E162=1,VLOOKUP(D161,'Attrition Probabilities'!$A$5:$E$45,2,TRUE),IF('Salary and Rating'!E162=2,VLOOKUP(D161,'Attrition Probabilities'!$A$5:$E$45,3,TRUE),IF('Salary and Rating'!E162=3,VLOOKUP(D161,'Attrition Probabilities'!$A$5:$E$45,4,TRUE),IF('Salary and Rating'!E162=4,VLOOKUP(D161,'Attrition Probabilities'!$A$5:$E$45,5,TRUE),0))))</f>
        <v>0</v>
      </c>
      <c r="G161" s="48">
        <f t="shared" ca="1" si="13"/>
        <v>0</v>
      </c>
      <c r="H161" s="48">
        <f ca="1">IF(E161=0,0,IF(RAND()&lt;'Demand Component Probability'!$B$4,1,0))</f>
        <v>0</v>
      </c>
      <c r="I161" s="48">
        <f ca="1">IF(E161=0,0,IF(RAND()&lt;'Demand Component Probability'!$B$5,1,0))</f>
        <v>0</v>
      </c>
      <c r="J161" s="48">
        <f ca="1">IF(E161=0,0,IF(RAND()&lt;'Demand Component Probability'!$B$6,1,0))</f>
        <v>0</v>
      </c>
      <c r="K161" s="48">
        <f>'Salary and Rating'!K162</f>
        <v>0</v>
      </c>
      <c r="L161" s="48">
        <f>IFERROR(IF(VLOOKUP(K161,Inputs!$A$20:$G$29,3,FALSE)="Stipend Award",VLOOKUP(K161,Inputs!$A$7:$G$16,3,FALSE),0),0)</f>
        <v>0</v>
      </c>
      <c r="M161" s="48">
        <f>IFERROR(IF(VLOOKUP(K161,Inputs!$A$20:$G$29,4,FALSE)="Stipend Award",VLOOKUP(K161,Inputs!$A$7:$G$16,4,FALSE),0),0)</f>
        <v>0</v>
      </c>
      <c r="N161" s="48">
        <f ca="1">IFERROR(IF(H161=1,IF(VLOOKUP(K161,Inputs!$A$20:$G$29,5,FALSE)="Stipend Award",VLOOKUP(K161,Inputs!$A$7:$G$16,5,FALSE),0),0),0)</f>
        <v>0</v>
      </c>
      <c r="O161" s="48">
        <f ca="1">IFERROR(IF(I161=1,IF(VLOOKUP(K161,Inputs!$A$20:$G$29,6,FALSE)="Stipend Award",VLOOKUP(K161,Inputs!$A$7:$G$16,6,FALSE),0),0),0)</f>
        <v>0</v>
      </c>
      <c r="P161" s="48">
        <f ca="1">IFERROR(IF(J161=1,IF(VLOOKUP(K161,Inputs!$A$20:$G$29,7,FALSE)="Stipend Award",VLOOKUP(K161,Inputs!$A$7:$G$16,7,FALSE),0),0),0)</f>
        <v>0</v>
      </c>
      <c r="Q161" s="48">
        <f>IFERROR(IF(VLOOKUP(K161,Inputs!$A$20:$G$29,3,FALSE)="Base Increase",VLOOKUP(K161,Inputs!$A$7:$G$16,3,FALSE),0),0)</f>
        <v>0</v>
      </c>
      <c r="R161" s="48">
        <f>IFERROR(IF(VLOOKUP(K161,Inputs!$A$20:$G$29,4,FALSE)="Base Increase",VLOOKUP(K161,Inputs!$A$7:$G$16,4,FALSE),0),0)</f>
        <v>0</v>
      </c>
      <c r="S161" s="48">
        <f ca="1">IFERROR(IF(H161=1,IF(VLOOKUP(K161,Inputs!$A$20:$G$29,5,FALSE)="Base Increase",VLOOKUP(K161,Inputs!$A$7:$G$16,5,FALSE),0),0),0)</f>
        <v>0</v>
      </c>
      <c r="T161" s="48">
        <f ca="1">IFERROR(IF(I161=1,IF(VLOOKUP(K161,Inputs!$A$20:$G$29,6,FALSE)="Base Increase",VLOOKUP(K161,Inputs!$A$7:$G$16,6,FALSE),0),0),0)</f>
        <v>0</v>
      </c>
      <c r="U161" s="48">
        <f ca="1">IFERROR(IF(J161=1,IF(VLOOKUP(K161,Inputs!$A$20:$G$29,7,FALSE)="Base Increase",VLOOKUP(K161,Inputs!$A$7:$G$16,7,FALSE),0),0),0)</f>
        <v>0</v>
      </c>
      <c r="V161" s="48">
        <f t="shared" ca="1" si="14"/>
        <v>0</v>
      </c>
      <c r="W161" s="48">
        <f t="shared" ca="1" si="15"/>
        <v>0</v>
      </c>
      <c r="X161" s="48">
        <f t="shared" ca="1" si="16"/>
        <v>0</v>
      </c>
      <c r="Y161" s="48">
        <f t="shared" ca="1" si="17"/>
        <v>0</v>
      </c>
      <c r="Z161" s="48">
        <f ca="1">IF(AND(K161&lt;=4,X161&gt;Inputs!$B$32),MAX(C161,Inputs!$B$32),X161)</f>
        <v>0</v>
      </c>
      <c r="AA161" s="48">
        <f ca="1">IF(AND(K161&lt;=4,Y161&gt;Inputs!$B$32),MAX(C161,Inputs!$B$32),Y161)</f>
        <v>0</v>
      </c>
      <c r="AB161" s="48">
        <f ca="1">IF(AND(K161&lt;=7,Z161&gt;Inputs!$B$33),MAX(C161,Inputs!$B$33),Z161)</f>
        <v>0</v>
      </c>
      <c r="AC161" s="48">
        <f ca="1">IF(Y161&gt;Inputs!$B$34,Inputs!$B$34,AA161)</f>
        <v>0</v>
      </c>
      <c r="AD161" s="48">
        <f ca="1">IF(AB161&gt;Inputs!$B$34,Inputs!$B$34,AB161)</f>
        <v>0</v>
      </c>
      <c r="AE161" s="48">
        <f ca="1">IF(AC161&gt;Inputs!$B$34,Inputs!$B$34,AC161)</f>
        <v>0</v>
      </c>
      <c r="AF161" s="49">
        <f ca="1">IF(AND(E161=1,G161=0),Inputs!$B$3,AD161)</f>
        <v>0</v>
      </c>
      <c r="AG161" s="49">
        <f ca="1">IF(AND(E161=1,G161=0),Inputs!$B$3,AE161)</f>
        <v>0</v>
      </c>
    </row>
    <row r="162" spans="1:33" x14ac:dyDescent="0.25">
      <c r="A162" s="6">
        <f>'Salary and Rating'!A163</f>
        <v>0</v>
      </c>
      <c r="B162" s="6">
        <f>'Salary and Rating'!B163</f>
        <v>0</v>
      </c>
      <c r="C162" s="14">
        <f>'Salary and Rating'!C163</f>
        <v>0</v>
      </c>
      <c r="D162" s="44">
        <f>'Salary and Rating'!D163</f>
        <v>0</v>
      </c>
      <c r="E162" s="48">
        <f t="shared" si="12"/>
        <v>0</v>
      </c>
      <c r="F162" s="42">
        <f>IF('Salary and Rating'!E163=1,VLOOKUP(D162,'Attrition Probabilities'!$A$5:$E$45,2,TRUE),IF('Salary and Rating'!E163=2,VLOOKUP(D162,'Attrition Probabilities'!$A$5:$E$45,3,TRUE),IF('Salary and Rating'!E163=3,VLOOKUP(D162,'Attrition Probabilities'!$A$5:$E$45,4,TRUE),IF('Salary and Rating'!E163=4,VLOOKUP(D162,'Attrition Probabilities'!$A$5:$E$45,5,TRUE),0))))</f>
        <v>0</v>
      </c>
      <c r="G162" s="48">
        <f t="shared" ca="1" si="13"/>
        <v>0</v>
      </c>
      <c r="H162" s="48">
        <f ca="1">IF(E162=0,0,IF(RAND()&lt;'Demand Component Probability'!$B$4,1,0))</f>
        <v>0</v>
      </c>
      <c r="I162" s="48">
        <f ca="1">IF(E162=0,0,IF(RAND()&lt;'Demand Component Probability'!$B$5,1,0))</f>
        <v>0</v>
      </c>
      <c r="J162" s="48">
        <f ca="1">IF(E162=0,0,IF(RAND()&lt;'Demand Component Probability'!$B$6,1,0))</f>
        <v>0</v>
      </c>
      <c r="K162" s="48">
        <f>'Salary and Rating'!K163</f>
        <v>0</v>
      </c>
      <c r="L162" s="48">
        <f>IFERROR(IF(VLOOKUP(K162,Inputs!$A$20:$G$29,3,FALSE)="Stipend Award",VLOOKUP(K162,Inputs!$A$7:$G$16,3,FALSE),0),0)</f>
        <v>0</v>
      </c>
      <c r="M162" s="48">
        <f>IFERROR(IF(VLOOKUP(K162,Inputs!$A$20:$G$29,4,FALSE)="Stipend Award",VLOOKUP(K162,Inputs!$A$7:$G$16,4,FALSE),0),0)</f>
        <v>0</v>
      </c>
      <c r="N162" s="48">
        <f ca="1">IFERROR(IF(H162=1,IF(VLOOKUP(K162,Inputs!$A$20:$G$29,5,FALSE)="Stipend Award",VLOOKUP(K162,Inputs!$A$7:$G$16,5,FALSE),0),0),0)</f>
        <v>0</v>
      </c>
      <c r="O162" s="48">
        <f ca="1">IFERROR(IF(I162=1,IF(VLOOKUP(K162,Inputs!$A$20:$G$29,6,FALSE)="Stipend Award",VLOOKUP(K162,Inputs!$A$7:$G$16,6,FALSE),0),0),0)</f>
        <v>0</v>
      </c>
      <c r="P162" s="48">
        <f ca="1">IFERROR(IF(J162=1,IF(VLOOKUP(K162,Inputs!$A$20:$G$29,7,FALSE)="Stipend Award",VLOOKUP(K162,Inputs!$A$7:$G$16,7,FALSE),0),0),0)</f>
        <v>0</v>
      </c>
      <c r="Q162" s="48">
        <f>IFERROR(IF(VLOOKUP(K162,Inputs!$A$20:$G$29,3,FALSE)="Base Increase",VLOOKUP(K162,Inputs!$A$7:$G$16,3,FALSE),0),0)</f>
        <v>0</v>
      </c>
      <c r="R162" s="48">
        <f>IFERROR(IF(VLOOKUP(K162,Inputs!$A$20:$G$29,4,FALSE)="Base Increase",VLOOKUP(K162,Inputs!$A$7:$G$16,4,FALSE),0),0)</f>
        <v>0</v>
      </c>
      <c r="S162" s="48">
        <f ca="1">IFERROR(IF(H162=1,IF(VLOOKUP(K162,Inputs!$A$20:$G$29,5,FALSE)="Base Increase",VLOOKUP(K162,Inputs!$A$7:$G$16,5,FALSE),0),0),0)</f>
        <v>0</v>
      </c>
      <c r="T162" s="48">
        <f ca="1">IFERROR(IF(I162=1,IF(VLOOKUP(K162,Inputs!$A$20:$G$29,6,FALSE)="Base Increase",VLOOKUP(K162,Inputs!$A$7:$G$16,6,FALSE),0),0),0)</f>
        <v>0</v>
      </c>
      <c r="U162" s="48">
        <f ca="1">IFERROR(IF(J162=1,IF(VLOOKUP(K162,Inputs!$A$20:$G$29,7,FALSE)="Base Increase",VLOOKUP(K162,Inputs!$A$7:$G$16,7,FALSE),0),0),0)</f>
        <v>0</v>
      </c>
      <c r="V162" s="48">
        <f t="shared" ca="1" si="14"/>
        <v>0</v>
      </c>
      <c r="W162" s="48">
        <f t="shared" ca="1" si="15"/>
        <v>0</v>
      </c>
      <c r="X162" s="48">
        <f t="shared" ca="1" si="16"/>
        <v>0</v>
      </c>
      <c r="Y162" s="48">
        <f t="shared" ca="1" si="17"/>
        <v>0</v>
      </c>
      <c r="Z162" s="48">
        <f ca="1">IF(AND(K162&lt;=4,X162&gt;Inputs!$B$32),MAX(C162,Inputs!$B$32),X162)</f>
        <v>0</v>
      </c>
      <c r="AA162" s="48">
        <f ca="1">IF(AND(K162&lt;=4,Y162&gt;Inputs!$B$32),MAX(C162,Inputs!$B$32),Y162)</f>
        <v>0</v>
      </c>
      <c r="AB162" s="48">
        <f ca="1">IF(AND(K162&lt;=7,Z162&gt;Inputs!$B$33),MAX(C162,Inputs!$B$33),Z162)</f>
        <v>0</v>
      </c>
      <c r="AC162" s="48">
        <f ca="1">IF(Y162&gt;Inputs!$B$34,Inputs!$B$34,AA162)</f>
        <v>0</v>
      </c>
      <c r="AD162" s="48">
        <f ca="1">IF(AB162&gt;Inputs!$B$34,Inputs!$B$34,AB162)</f>
        <v>0</v>
      </c>
      <c r="AE162" s="48">
        <f ca="1">IF(AC162&gt;Inputs!$B$34,Inputs!$B$34,AC162)</f>
        <v>0</v>
      </c>
      <c r="AF162" s="49">
        <f ca="1">IF(AND(E162=1,G162=0),Inputs!$B$3,AD162)</f>
        <v>0</v>
      </c>
      <c r="AG162" s="49">
        <f ca="1">IF(AND(E162=1,G162=0),Inputs!$B$3,AE162)</f>
        <v>0</v>
      </c>
    </row>
    <row r="163" spans="1:33" x14ac:dyDescent="0.25">
      <c r="A163" s="6">
        <f>'Salary and Rating'!A164</f>
        <v>0</v>
      </c>
      <c r="B163" s="6">
        <f>'Salary and Rating'!B164</f>
        <v>0</v>
      </c>
      <c r="C163" s="14">
        <f>'Salary and Rating'!C164</f>
        <v>0</v>
      </c>
      <c r="D163" s="44">
        <f>'Salary and Rating'!D164</f>
        <v>0</v>
      </c>
      <c r="E163" s="48">
        <f t="shared" si="12"/>
        <v>0</v>
      </c>
      <c r="F163" s="42">
        <f>IF('Salary and Rating'!E164=1,VLOOKUP(D163,'Attrition Probabilities'!$A$5:$E$45,2,TRUE),IF('Salary and Rating'!E164=2,VLOOKUP(D163,'Attrition Probabilities'!$A$5:$E$45,3,TRUE),IF('Salary and Rating'!E164=3,VLOOKUP(D163,'Attrition Probabilities'!$A$5:$E$45,4,TRUE),IF('Salary and Rating'!E164=4,VLOOKUP(D163,'Attrition Probabilities'!$A$5:$E$45,5,TRUE),0))))</f>
        <v>0</v>
      </c>
      <c r="G163" s="48">
        <f t="shared" ca="1" si="13"/>
        <v>0</v>
      </c>
      <c r="H163" s="48">
        <f ca="1">IF(E163=0,0,IF(RAND()&lt;'Demand Component Probability'!$B$4,1,0))</f>
        <v>0</v>
      </c>
      <c r="I163" s="48">
        <f ca="1">IF(E163=0,0,IF(RAND()&lt;'Demand Component Probability'!$B$5,1,0))</f>
        <v>0</v>
      </c>
      <c r="J163" s="48">
        <f ca="1">IF(E163=0,0,IF(RAND()&lt;'Demand Component Probability'!$B$6,1,0))</f>
        <v>0</v>
      </c>
      <c r="K163" s="48">
        <f>'Salary and Rating'!K164</f>
        <v>0</v>
      </c>
      <c r="L163" s="48">
        <f>IFERROR(IF(VLOOKUP(K163,Inputs!$A$20:$G$29,3,FALSE)="Stipend Award",VLOOKUP(K163,Inputs!$A$7:$G$16,3,FALSE),0),0)</f>
        <v>0</v>
      </c>
      <c r="M163" s="48">
        <f>IFERROR(IF(VLOOKUP(K163,Inputs!$A$20:$G$29,4,FALSE)="Stipend Award",VLOOKUP(K163,Inputs!$A$7:$G$16,4,FALSE),0),0)</f>
        <v>0</v>
      </c>
      <c r="N163" s="48">
        <f ca="1">IFERROR(IF(H163=1,IF(VLOOKUP(K163,Inputs!$A$20:$G$29,5,FALSE)="Stipend Award",VLOOKUP(K163,Inputs!$A$7:$G$16,5,FALSE),0),0),0)</f>
        <v>0</v>
      </c>
      <c r="O163" s="48">
        <f ca="1">IFERROR(IF(I163=1,IF(VLOOKUP(K163,Inputs!$A$20:$G$29,6,FALSE)="Stipend Award",VLOOKUP(K163,Inputs!$A$7:$G$16,6,FALSE),0),0),0)</f>
        <v>0</v>
      </c>
      <c r="P163" s="48">
        <f ca="1">IFERROR(IF(J163=1,IF(VLOOKUP(K163,Inputs!$A$20:$G$29,7,FALSE)="Stipend Award",VLOOKUP(K163,Inputs!$A$7:$G$16,7,FALSE),0),0),0)</f>
        <v>0</v>
      </c>
      <c r="Q163" s="48">
        <f>IFERROR(IF(VLOOKUP(K163,Inputs!$A$20:$G$29,3,FALSE)="Base Increase",VLOOKUP(K163,Inputs!$A$7:$G$16,3,FALSE),0),0)</f>
        <v>0</v>
      </c>
      <c r="R163" s="48">
        <f>IFERROR(IF(VLOOKUP(K163,Inputs!$A$20:$G$29,4,FALSE)="Base Increase",VLOOKUP(K163,Inputs!$A$7:$G$16,4,FALSE),0),0)</f>
        <v>0</v>
      </c>
      <c r="S163" s="48">
        <f ca="1">IFERROR(IF(H163=1,IF(VLOOKUP(K163,Inputs!$A$20:$G$29,5,FALSE)="Base Increase",VLOOKUP(K163,Inputs!$A$7:$G$16,5,FALSE),0),0),0)</f>
        <v>0</v>
      </c>
      <c r="T163" s="48">
        <f ca="1">IFERROR(IF(I163=1,IF(VLOOKUP(K163,Inputs!$A$20:$G$29,6,FALSE)="Base Increase",VLOOKUP(K163,Inputs!$A$7:$G$16,6,FALSE),0),0),0)</f>
        <v>0</v>
      </c>
      <c r="U163" s="48">
        <f ca="1">IFERROR(IF(J163=1,IF(VLOOKUP(K163,Inputs!$A$20:$G$29,7,FALSE)="Base Increase",VLOOKUP(K163,Inputs!$A$7:$G$16,7,FALSE),0),0),0)</f>
        <v>0</v>
      </c>
      <c r="V163" s="48">
        <f t="shared" ca="1" si="14"/>
        <v>0</v>
      </c>
      <c r="W163" s="48">
        <f t="shared" ca="1" si="15"/>
        <v>0</v>
      </c>
      <c r="X163" s="48">
        <f t="shared" ca="1" si="16"/>
        <v>0</v>
      </c>
      <c r="Y163" s="48">
        <f t="shared" ca="1" si="17"/>
        <v>0</v>
      </c>
      <c r="Z163" s="48">
        <f ca="1">IF(AND(K163&lt;=4,X163&gt;Inputs!$B$32),MAX(C163,Inputs!$B$32),X163)</f>
        <v>0</v>
      </c>
      <c r="AA163" s="48">
        <f ca="1">IF(AND(K163&lt;=4,Y163&gt;Inputs!$B$32),MAX(C163,Inputs!$B$32),Y163)</f>
        <v>0</v>
      </c>
      <c r="AB163" s="48">
        <f ca="1">IF(AND(K163&lt;=7,Z163&gt;Inputs!$B$33),MAX(C163,Inputs!$B$33),Z163)</f>
        <v>0</v>
      </c>
      <c r="AC163" s="48">
        <f ca="1">IF(Y163&gt;Inputs!$B$34,Inputs!$B$34,AA163)</f>
        <v>0</v>
      </c>
      <c r="AD163" s="48">
        <f ca="1">IF(AB163&gt;Inputs!$B$34,Inputs!$B$34,AB163)</f>
        <v>0</v>
      </c>
      <c r="AE163" s="48">
        <f ca="1">IF(AC163&gt;Inputs!$B$34,Inputs!$B$34,AC163)</f>
        <v>0</v>
      </c>
      <c r="AF163" s="49">
        <f ca="1">IF(AND(E163=1,G163=0),Inputs!$B$3,AD163)</f>
        <v>0</v>
      </c>
      <c r="AG163" s="49">
        <f ca="1">IF(AND(E163=1,G163=0),Inputs!$B$3,AE163)</f>
        <v>0</v>
      </c>
    </row>
    <row r="164" spans="1:33" x14ac:dyDescent="0.25">
      <c r="A164" s="6">
        <f>'Salary and Rating'!A165</f>
        <v>0</v>
      </c>
      <c r="B164" s="6">
        <f>'Salary and Rating'!B165</f>
        <v>0</v>
      </c>
      <c r="C164" s="14">
        <f>'Salary and Rating'!C165</f>
        <v>0</v>
      </c>
      <c r="D164" s="44">
        <f>'Salary and Rating'!D165</f>
        <v>0</v>
      </c>
      <c r="E164" s="48">
        <f t="shared" si="12"/>
        <v>0</v>
      </c>
      <c r="F164" s="42">
        <f>IF('Salary and Rating'!E165=1,VLOOKUP(D164,'Attrition Probabilities'!$A$5:$E$45,2,TRUE),IF('Salary and Rating'!E165=2,VLOOKUP(D164,'Attrition Probabilities'!$A$5:$E$45,3,TRUE),IF('Salary and Rating'!E165=3,VLOOKUP(D164,'Attrition Probabilities'!$A$5:$E$45,4,TRUE),IF('Salary and Rating'!E165=4,VLOOKUP(D164,'Attrition Probabilities'!$A$5:$E$45,5,TRUE),0))))</f>
        <v>0</v>
      </c>
      <c r="G164" s="48">
        <f t="shared" ca="1" si="13"/>
        <v>0</v>
      </c>
      <c r="H164" s="48">
        <f ca="1">IF(E164=0,0,IF(RAND()&lt;'Demand Component Probability'!$B$4,1,0))</f>
        <v>0</v>
      </c>
      <c r="I164" s="48">
        <f ca="1">IF(E164=0,0,IF(RAND()&lt;'Demand Component Probability'!$B$5,1,0))</f>
        <v>0</v>
      </c>
      <c r="J164" s="48">
        <f ca="1">IF(E164=0,0,IF(RAND()&lt;'Demand Component Probability'!$B$6,1,0))</f>
        <v>0</v>
      </c>
      <c r="K164" s="48">
        <f>'Salary and Rating'!K165</f>
        <v>0</v>
      </c>
      <c r="L164" s="48">
        <f>IFERROR(IF(VLOOKUP(K164,Inputs!$A$20:$G$29,3,FALSE)="Stipend Award",VLOOKUP(K164,Inputs!$A$7:$G$16,3,FALSE),0),0)</f>
        <v>0</v>
      </c>
      <c r="M164" s="48">
        <f>IFERROR(IF(VLOOKUP(K164,Inputs!$A$20:$G$29,4,FALSE)="Stipend Award",VLOOKUP(K164,Inputs!$A$7:$G$16,4,FALSE),0),0)</f>
        <v>0</v>
      </c>
      <c r="N164" s="48">
        <f ca="1">IFERROR(IF(H164=1,IF(VLOOKUP(K164,Inputs!$A$20:$G$29,5,FALSE)="Stipend Award",VLOOKUP(K164,Inputs!$A$7:$G$16,5,FALSE),0),0),0)</f>
        <v>0</v>
      </c>
      <c r="O164" s="48">
        <f ca="1">IFERROR(IF(I164=1,IF(VLOOKUP(K164,Inputs!$A$20:$G$29,6,FALSE)="Stipend Award",VLOOKUP(K164,Inputs!$A$7:$G$16,6,FALSE),0),0),0)</f>
        <v>0</v>
      </c>
      <c r="P164" s="48">
        <f ca="1">IFERROR(IF(J164=1,IF(VLOOKUP(K164,Inputs!$A$20:$G$29,7,FALSE)="Stipend Award",VLOOKUP(K164,Inputs!$A$7:$G$16,7,FALSE),0),0),0)</f>
        <v>0</v>
      </c>
      <c r="Q164" s="48">
        <f>IFERROR(IF(VLOOKUP(K164,Inputs!$A$20:$G$29,3,FALSE)="Base Increase",VLOOKUP(K164,Inputs!$A$7:$G$16,3,FALSE),0),0)</f>
        <v>0</v>
      </c>
      <c r="R164" s="48">
        <f>IFERROR(IF(VLOOKUP(K164,Inputs!$A$20:$G$29,4,FALSE)="Base Increase",VLOOKUP(K164,Inputs!$A$7:$G$16,4,FALSE),0),0)</f>
        <v>0</v>
      </c>
      <c r="S164" s="48">
        <f ca="1">IFERROR(IF(H164=1,IF(VLOOKUP(K164,Inputs!$A$20:$G$29,5,FALSE)="Base Increase",VLOOKUP(K164,Inputs!$A$7:$G$16,5,FALSE),0),0),0)</f>
        <v>0</v>
      </c>
      <c r="T164" s="48">
        <f ca="1">IFERROR(IF(I164=1,IF(VLOOKUP(K164,Inputs!$A$20:$G$29,6,FALSE)="Base Increase",VLOOKUP(K164,Inputs!$A$7:$G$16,6,FALSE),0),0),0)</f>
        <v>0</v>
      </c>
      <c r="U164" s="48">
        <f ca="1">IFERROR(IF(J164=1,IF(VLOOKUP(K164,Inputs!$A$20:$G$29,7,FALSE)="Base Increase",VLOOKUP(K164,Inputs!$A$7:$G$16,7,FALSE),0),0),0)</f>
        <v>0</v>
      </c>
      <c r="V164" s="48">
        <f t="shared" ca="1" si="14"/>
        <v>0</v>
      </c>
      <c r="W164" s="48">
        <f t="shared" ca="1" si="15"/>
        <v>0</v>
      </c>
      <c r="X164" s="48">
        <f t="shared" ca="1" si="16"/>
        <v>0</v>
      </c>
      <c r="Y164" s="48">
        <f t="shared" ca="1" si="17"/>
        <v>0</v>
      </c>
      <c r="Z164" s="48">
        <f ca="1">IF(AND(K164&lt;=4,X164&gt;Inputs!$B$32),MAX(C164,Inputs!$B$32),X164)</f>
        <v>0</v>
      </c>
      <c r="AA164" s="48">
        <f ca="1">IF(AND(K164&lt;=4,Y164&gt;Inputs!$B$32),MAX(C164,Inputs!$B$32),Y164)</f>
        <v>0</v>
      </c>
      <c r="AB164" s="48">
        <f ca="1">IF(AND(K164&lt;=7,Z164&gt;Inputs!$B$33),MAX(C164,Inputs!$B$33),Z164)</f>
        <v>0</v>
      </c>
      <c r="AC164" s="48">
        <f ca="1">IF(Y164&gt;Inputs!$B$34,Inputs!$B$34,AA164)</f>
        <v>0</v>
      </c>
      <c r="AD164" s="48">
        <f ca="1">IF(AB164&gt;Inputs!$B$34,Inputs!$B$34,AB164)</f>
        <v>0</v>
      </c>
      <c r="AE164" s="48">
        <f ca="1">IF(AC164&gt;Inputs!$B$34,Inputs!$B$34,AC164)</f>
        <v>0</v>
      </c>
      <c r="AF164" s="49">
        <f ca="1">IF(AND(E164=1,G164=0),Inputs!$B$3,AD164)</f>
        <v>0</v>
      </c>
      <c r="AG164" s="49">
        <f ca="1">IF(AND(E164=1,G164=0),Inputs!$B$3,AE164)</f>
        <v>0</v>
      </c>
    </row>
    <row r="165" spans="1:33" x14ac:dyDescent="0.25">
      <c r="A165" s="6">
        <f>'Salary and Rating'!A166</f>
        <v>0</v>
      </c>
      <c r="B165" s="6">
        <f>'Salary and Rating'!B166</f>
        <v>0</v>
      </c>
      <c r="C165" s="14">
        <f>'Salary and Rating'!C166</f>
        <v>0</v>
      </c>
      <c r="D165" s="44">
        <f>'Salary and Rating'!D166</f>
        <v>0</v>
      </c>
      <c r="E165" s="48">
        <f t="shared" si="12"/>
        <v>0</v>
      </c>
      <c r="F165" s="42">
        <f>IF('Salary and Rating'!E166=1,VLOOKUP(D165,'Attrition Probabilities'!$A$5:$E$45,2,TRUE),IF('Salary and Rating'!E166=2,VLOOKUP(D165,'Attrition Probabilities'!$A$5:$E$45,3,TRUE),IF('Salary and Rating'!E166=3,VLOOKUP(D165,'Attrition Probabilities'!$A$5:$E$45,4,TRUE),IF('Salary and Rating'!E166=4,VLOOKUP(D165,'Attrition Probabilities'!$A$5:$E$45,5,TRUE),0))))</f>
        <v>0</v>
      </c>
      <c r="G165" s="48">
        <f t="shared" ca="1" si="13"/>
        <v>0</v>
      </c>
      <c r="H165" s="48">
        <f ca="1">IF(E165=0,0,IF(RAND()&lt;'Demand Component Probability'!$B$4,1,0))</f>
        <v>0</v>
      </c>
      <c r="I165" s="48">
        <f ca="1">IF(E165=0,0,IF(RAND()&lt;'Demand Component Probability'!$B$5,1,0))</f>
        <v>0</v>
      </c>
      <c r="J165" s="48">
        <f ca="1">IF(E165=0,0,IF(RAND()&lt;'Demand Component Probability'!$B$6,1,0))</f>
        <v>0</v>
      </c>
      <c r="K165" s="48">
        <f>'Salary and Rating'!K166</f>
        <v>0</v>
      </c>
      <c r="L165" s="48">
        <f>IFERROR(IF(VLOOKUP(K165,Inputs!$A$20:$G$29,3,FALSE)="Stipend Award",VLOOKUP(K165,Inputs!$A$7:$G$16,3,FALSE),0),0)</f>
        <v>0</v>
      </c>
      <c r="M165" s="48">
        <f>IFERROR(IF(VLOOKUP(K165,Inputs!$A$20:$G$29,4,FALSE)="Stipend Award",VLOOKUP(K165,Inputs!$A$7:$G$16,4,FALSE),0),0)</f>
        <v>0</v>
      </c>
      <c r="N165" s="48">
        <f ca="1">IFERROR(IF(H165=1,IF(VLOOKUP(K165,Inputs!$A$20:$G$29,5,FALSE)="Stipend Award",VLOOKUP(K165,Inputs!$A$7:$G$16,5,FALSE),0),0),0)</f>
        <v>0</v>
      </c>
      <c r="O165" s="48">
        <f ca="1">IFERROR(IF(I165=1,IF(VLOOKUP(K165,Inputs!$A$20:$G$29,6,FALSE)="Stipend Award",VLOOKUP(K165,Inputs!$A$7:$G$16,6,FALSE),0),0),0)</f>
        <v>0</v>
      </c>
      <c r="P165" s="48">
        <f ca="1">IFERROR(IF(J165=1,IF(VLOOKUP(K165,Inputs!$A$20:$G$29,7,FALSE)="Stipend Award",VLOOKUP(K165,Inputs!$A$7:$G$16,7,FALSE),0),0),0)</f>
        <v>0</v>
      </c>
      <c r="Q165" s="48">
        <f>IFERROR(IF(VLOOKUP(K165,Inputs!$A$20:$G$29,3,FALSE)="Base Increase",VLOOKUP(K165,Inputs!$A$7:$G$16,3,FALSE),0),0)</f>
        <v>0</v>
      </c>
      <c r="R165" s="48">
        <f>IFERROR(IF(VLOOKUP(K165,Inputs!$A$20:$G$29,4,FALSE)="Base Increase",VLOOKUP(K165,Inputs!$A$7:$G$16,4,FALSE),0),0)</f>
        <v>0</v>
      </c>
      <c r="S165" s="48">
        <f ca="1">IFERROR(IF(H165=1,IF(VLOOKUP(K165,Inputs!$A$20:$G$29,5,FALSE)="Base Increase",VLOOKUP(K165,Inputs!$A$7:$G$16,5,FALSE),0),0),0)</f>
        <v>0</v>
      </c>
      <c r="T165" s="48">
        <f ca="1">IFERROR(IF(I165=1,IF(VLOOKUP(K165,Inputs!$A$20:$G$29,6,FALSE)="Base Increase",VLOOKUP(K165,Inputs!$A$7:$G$16,6,FALSE),0),0),0)</f>
        <v>0</v>
      </c>
      <c r="U165" s="48">
        <f ca="1">IFERROR(IF(J165=1,IF(VLOOKUP(K165,Inputs!$A$20:$G$29,7,FALSE)="Base Increase",VLOOKUP(K165,Inputs!$A$7:$G$16,7,FALSE),0),0),0)</f>
        <v>0</v>
      </c>
      <c r="V165" s="48">
        <f t="shared" ca="1" si="14"/>
        <v>0</v>
      </c>
      <c r="W165" s="48">
        <f t="shared" ca="1" si="15"/>
        <v>0</v>
      </c>
      <c r="X165" s="48">
        <f t="shared" ca="1" si="16"/>
        <v>0</v>
      </c>
      <c r="Y165" s="48">
        <f t="shared" ca="1" si="17"/>
        <v>0</v>
      </c>
      <c r="Z165" s="48">
        <f ca="1">IF(AND(K165&lt;=4,X165&gt;Inputs!$B$32),MAX(C165,Inputs!$B$32),X165)</f>
        <v>0</v>
      </c>
      <c r="AA165" s="48">
        <f ca="1">IF(AND(K165&lt;=4,Y165&gt;Inputs!$B$32),MAX(C165,Inputs!$B$32),Y165)</f>
        <v>0</v>
      </c>
      <c r="AB165" s="48">
        <f ca="1">IF(AND(K165&lt;=7,Z165&gt;Inputs!$B$33),MAX(C165,Inputs!$B$33),Z165)</f>
        <v>0</v>
      </c>
      <c r="AC165" s="48">
        <f ca="1">IF(Y165&gt;Inputs!$B$34,Inputs!$B$34,AA165)</f>
        <v>0</v>
      </c>
      <c r="AD165" s="48">
        <f ca="1">IF(AB165&gt;Inputs!$B$34,Inputs!$B$34,AB165)</f>
        <v>0</v>
      </c>
      <c r="AE165" s="48">
        <f ca="1">IF(AC165&gt;Inputs!$B$34,Inputs!$B$34,AC165)</f>
        <v>0</v>
      </c>
      <c r="AF165" s="49">
        <f ca="1">IF(AND(E165=1,G165=0),Inputs!$B$3,AD165)</f>
        <v>0</v>
      </c>
      <c r="AG165" s="49">
        <f ca="1">IF(AND(E165=1,G165=0),Inputs!$B$3,AE165)</f>
        <v>0</v>
      </c>
    </row>
    <row r="166" spans="1:33" x14ac:dyDescent="0.25">
      <c r="A166" s="6">
        <f>'Salary and Rating'!A167</f>
        <v>0</v>
      </c>
      <c r="B166" s="6">
        <f>'Salary and Rating'!B167</f>
        <v>0</v>
      </c>
      <c r="C166" s="14">
        <f>'Salary and Rating'!C167</f>
        <v>0</v>
      </c>
      <c r="D166" s="44">
        <f>'Salary and Rating'!D167</f>
        <v>0</v>
      </c>
      <c r="E166" s="48">
        <f t="shared" si="12"/>
        <v>0</v>
      </c>
      <c r="F166" s="42">
        <f>IF('Salary and Rating'!E167=1,VLOOKUP(D166,'Attrition Probabilities'!$A$5:$E$45,2,TRUE),IF('Salary and Rating'!E167=2,VLOOKUP(D166,'Attrition Probabilities'!$A$5:$E$45,3,TRUE),IF('Salary and Rating'!E167=3,VLOOKUP(D166,'Attrition Probabilities'!$A$5:$E$45,4,TRUE),IF('Salary and Rating'!E167=4,VLOOKUP(D166,'Attrition Probabilities'!$A$5:$E$45,5,TRUE),0))))</f>
        <v>0</v>
      </c>
      <c r="G166" s="48">
        <f t="shared" ca="1" si="13"/>
        <v>0</v>
      </c>
      <c r="H166" s="48">
        <f ca="1">IF(E166=0,0,IF(RAND()&lt;'Demand Component Probability'!$B$4,1,0))</f>
        <v>0</v>
      </c>
      <c r="I166" s="48">
        <f ca="1">IF(E166=0,0,IF(RAND()&lt;'Demand Component Probability'!$B$5,1,0))</f>
        <v>0</v>
      </c>
      <c r="J166" s="48">
        <f ca="1">IF(E166=0,0,IF(RAND()&lt;'Demand Component Probability'!$B$6,1,0))</f>
        <v>0</v>
      </c>
      <c r="K166" s="48">
        <f>'Salary and Rating'!K167</f>
        <v>0</v>
      </c>
      <c r="L166" s="48">
        <f>IFERROR(IF(VLOOKUP(K166,Inputs!$A$20:$G$29,3,FALSE)="Stipend Award",VLOOKUP(K166,Inputs!$A$7:$G$16,3,FALSE),0),0)</f>
        <v>0</v>
      </c>
      <c r="M166" s="48">
        <f>IFERROR(IF(VLOOKUP(K166,Inputs!$A$20:$G$29,4,FALSE)="Stipend Award",VLOOKUP(K166,Inputs!$A$7:$G$16,4,FALSE),0),0)</f>
        <v>0</v>
      </c>
      <c r="N166" s="48">
        <f ca="1">IFERROR(IF(H166=1,IF(VLOOKUP(K166,Inputs!$A$20:$G$29,5,FALSE)="Stipend Award",VLOOKUP(K166,Inputs!$A$7:$G$16,5,FALSE),0),0),0)</f>
        <v>0</v>
      </c>
      <c r="O166" s="48">
        <f ca="1">IFERROR(IF(I166=1,IF(VLOOKUP(K166,Inputs!$A$20:$G$29,6,FALSE)="Stipend Award",VLOOKUP(K166,Inputs!$A$7:$G$16,6,FALSE),0),0),0)</f>
        <v>0</v>
      </c>
      <c r="P166" s="48">
        <f ca="1">IFERROR(IF(J166=1,IF(VLOOKUP(K166,Inputs!$A$20:$G$29,7,FALSE)="Stipend Award",VLOOKUP(K166,Inputs!$A$7:$G$16,7,FALSE),0),0),0)</f>
        <v>0</v>
      </c>
      <c r="Q166" s="48">
        <f>IFERROR(IF(VLOOKUP(K166,Inputs!$A$20:$G$29,3,FALSE)="Base Increase",VLOOKUP(K166,Inputs!$A$7:$G$16,3,FALSE),0),0)</f>
        <v>0</v>
      </c>
      <c r="R166" s="48">
        <f>IFERROR(IF(VLOOKUP(K166,Inputs!$A$20:$G$29,4,FALSE)="Base Increase",VLOOKUP(K166,Inputs!$A$7:$G$16,4,FALSE),0),0)</f>
        <v>0</v>
      </c>
      <c r="S166" s="48">
        <f ca="1">IFERROR(IF(H166=1,IF(VLOOKUP(K166,Inputs!$A$20:$G$29,5,FALSE)="Base Increase",VLOOKUP(K166,Inputs!$A$7:$G$16,5,FALSE),0),0),0)</f>
        <v>0</v>
      </c>
      <c r="T166" s="48">
        <f ca="1">IFERROR(IF(I166=1,IF(VLOOKUP(K166,Inputs!$A$20:$G$29,6,FALSE)="Base Increase",VLOOKUP(K166,Inputs!$A$7:$G$16,6,FALSE),0),0),0)</f>
        <v>0</v>
      </c>
      <c r="U166" s="48">
        <f ca="1">IFERROR(IF(J166=1,IF(VLOOKUP(K166,Inputs!$A$20:$G$29,7,FALSE)="Base Increase",VLOOKUP(K166,Inputs!$A$7:$G$16,7,FALSE),0),0),0)</f>
        <v>0</v>
      </c>
      <c r="V166" s="48">
        <f t="shared" ca="1" si="14"/>
        <v>0</v>
      </c>
      <c r="W166" s="48">
        <f t="shared" ca="1" si="15"/>
        <v>0</v>
      </c>
      <c r="X166" s="48">
        <f t="shared" ca="1" si="16"/>
        <v>0</v>
      </c>
      <c r="Y166" s="48">
        <f t="shared" ca="1" si="17"/>
        <v>0</v>
      </c>
      <c r="Z166" s="48">
        <f ca="1">IF(AND(K166&lt;=4,X166&gt;Inputs!$B$32),MAX(C166,Inputs!$B$32),X166)</f>
        <v>0</v>
      </c>
      <c r="AA166" s="48">
        <f ca="1">IF(AND(K166&lt;=4,Y166&gt;Inputs!$B$32),MAX(C166,Inputs!$B$32),Y166)</f>
        <v>0</v>
      </c>
      <c r="AB166" s="48">
        <f ca="1">IF(AND(K166&lt;=7,Z166&gt;Inputs!$B$33),MAX(C166,Inputs!$B$33),Z166)</f>
        <v>0</v>
      </c>
      <c r="AC166" s="48">
        <f ca="1">IF(Y166&gt;Inputs!$B$34,Inputs!$B$34,AA166)</f>
        <v>0</v>
      </c>
      <c r="AD166" s="48">
        <f ca="1">IF(AB166&gt;Inputs!$B$34,Inputs!$B$34,AB166)</f>
        <v>0</v>
      </c>
      <c r="AE166" s="48">
        <f ca="1">IF(AC166&gt;Inputs!$B$34,Inputs!$B$34,AC166)</f>
        <v>0</v>
      </c>
      <c r="AF166" s="49">
        <f ca="1">IF(AND(E166=1,G166=0),Inputs!$B$3,AD166)</f>
        <v>0</v>
      </c>
      <c r="AG166" s="49">
        <f ca="1">IF(AND(E166=1,G166=0),Inputs!$B$3,AE166)</f>
        <v>0</v>
      </c>
    </row>
    <row r="167" spans="1:33" x14ac:dyDescent="0.25">
      <c r="A167" s="6">
        <f>'Salary and Rating'!A168</f>
        <v>0</v>
      </c>
      <c r="B167" s="6">
        <f>'Salary and Rating'!B168</f>
        <v>0</v>
      </c>
      <c r="C167" s="14">
        <f>'Salary and Rating'!C168</f>
        <v>0</v>
      </c>
      <c r="D167" s="44">
        <f>'Salary and Rating'!D168</f>
        <v>0</v>
      </c>
      <c r="E167" s="48">
        <f t="shared" si="12"/>
        <v>0</v>
      </c>
      <c r="F167" s="42">
        <f>IF('Salary and Rating'!E168=1,VLOOKUP(D167,'Attrition Probabilities'!$A$5:$E$45,2,TRUE),IF('Salary and Rating'!E168=2,VLOOKUP(D167,'Attrition Probabilities'!$A$5:$E$45,3,TRUE),IF('Salary and Rating'!E168=3,VLOOKUP(D167,'Attrition Probabilities'!$A$5:$E$45,4,TRUE),IF('Salary and Rating'!E168=4,VLOOKUP(D167,'Attrition Probabilities'!$A$5:$E$45,5,TRUE),0))))</f>
        <v>0</v>
      </c>
      <c r="G167" s="48">
        <f t="shared" ca="1" si="13"/>
        <v>0</v>
      </c>
      <c r="H167" s="48">
        <f ca="1">IF(E167=0,0,IF(RAND()&lt;'Demand Component Probability'!$B$4,1,0))</f>
        <v>0</v>
      </c>
      <c r="I167" s="48">
        <f ca="1">IF(E167=0,0,IF(RAND()&lt;'Demand Component Probability'!$B$5,1,0))</f>
        <v>0</v>
      </c>
      <c r="J167" s="48">
        <f ca="1">IF(E167=0,0,IF(RAND()&lt;'Demand Component Probability'!$B$6,1,0))</f>
        <v>0</v>
      </c>
      <c r="K167" s="48">
        <f>'Salary and Rating'!K168</f>
        <v>0</v>
      </c>
      <c r="L167" s="48">
        <f>IFERROR(IF(VLOOKUP(K167,Inputs!$A$20:$G$29,3,FALSE)="Stipend Award",VLOOKUP(K167,Inputs!$A$7:$G$16,3,FALSE),0),0)</f>
        <v>0</v>
      </c>
      <c r="M167" s="48">
        <f>IFERROR(IF(VLOOKUP(K167,Inputs!$A$20:$G$29,4,FALSE)="Stipend Award",VLOOKUP(K167,Inputs!$A$7:$G$16,4,FALSE),0),0)</f>
        <v>0</v>
      </c>
      <c r="N167" s="48">
        <f ca="1">IFERROR(IF(H167=1,IF(VLOOKUP(K167,Inputs!$A$20:$G$29,5,FALSE)="Stipend Award",VLOOKUP(K167,Inputs!$A$7:$G$16,5,FALSE),0),0),0)</f>
        <v>0</v>
      </c>
      <c r="O167" s="48">
        <f ca="1">IFERROR(IF(I167=1,IF(VLOOKUP(K167,Inputs!$A$20:$G$29,6,FALSE)="Stipend Award",VLOOKUP(K167,Inputs!$A$7:$G$16,6,FALSE),0),0),0)</f>
        <v>0</v>
      </c>
      <c r="P167" s="48">
        <f ca="1">IFERROR(IF(J167=1,IF(VLOOKUP(K167,Inputs!$A$20:$G$29,7,FALSE)="Stipend Award",VLOOKUP(K167,Inputs!$A$7:$G$16,7,FALSE),0),0),0)</f>
        <v>0</v>
      </c>
      <c r="Q167" s="48">
        <f>IFERROR(IF(VLOOKUP(K167,Inputs!$A$20:$G$29,3,FALSE)="Base Increase",VLOOKUP(K167,Inputs!$A$7:$G$16,3,FALSE),0),0)</f>
        <v>0</v>
      </c>
      <c r="R167" s="48">
        <f>IFERROR(IF(VLOOKUP(K167,Inputs!$A$20:$G$29,4,FALSE)="Base Increase",VLOOKUP(K167,Inputs!$A$7:$G$16,4,FALSE),0),0)</f>
        <v>0</v>
      </c>
      <c r="S167" s="48">
        <f ca="1">IFERROR(IF(H167=1,IF(VLOOKUP(K167,Inputs!$A$20:$G$29,5,FALSE)="Base Increase",VLOOKUP(K167,Inputs!$A$7:$G$16,5,FALSE),0),0),0)</f>
        <v>0</v>
      </c>
      <c r="T167" s="48">
        <f ca="1">IFERROR(IF(I167=1,IF(VLOOKUP(K167,Inputs!$A$20:$G$29,6,FALSE)="Base Increase",VLOOKUP(K167,Inputs!$A$7:$G$16,6,FALSE),0),0),0)</f>
        <v>0</v>
      </c>
      <c r="U167" s="48">
        <f ca="1">IFERROR(IF(J167=1,IF(VLOOKUP(K167,Inputs!$A$20:$G$29,7,FALSE)="Base Increase",VLOOKUP(K167,Inputs!$A$7:$G$16,7,FALSE),0),0),0)</f>
        <v>0</v>
      </c>
      <c r="V167" s="48">
        <f t="shared" ca="1" si="14"/>
        <v>0</v>
      </c>
      <c r="W167" s="48">
        <f t="shared" ca="1" si="15"/>
        <v>0</v>
      </c>
      <c r="X167" s="48">
        <f t="shared" ca="1" si="16"/>
        <v>0</v>
      </c>
      <c r="Y167" s="48">
        <f t="shared" ca="1" si="17"/>
        <v>0</v>
      </c>
      <c r="Z167" s="48">
        <f ca="1">IF(AND(K167&lt;=4,X167&gt;Inputs!$B$32),MAX(C167,Inputs!$B$32),X167)</f>
        <v>0</v>
      </c>
      <c r="AA167" s="48">
        <f ca="1">IF(AND(K167&lt;=4,Y167&gt;Inputs!$B$32),MAX(C167,Inputs!$B$32),Y167)</f>
        <v>0</v>
      </c>
      <c r="AB167" s="48">
        <f ca="1">IF(AND(K167&lt;=7,Z167&gt;Inputs!$B$33),MAX(C167,Inputs!$B$33),Z167)</f>
        <v>0</v>
      </c>
      <c r="AC167" s="48">
        <f ca="1">IF(Y167&gt;Inputs!$B$34,Inputs!$B$34,AA167)</f>
        <v>0</v>
      </c>
      <c r="AD167" s="48">
        <f ca="1">IF(AB167&gt;Inputs!$B$34,Inputs!$B$34,AB167)</f>
        <v>0</v>
      </c>
      <c r="AE167" s="48">
        <f ca="1">IF(AC167&gt;Inputs!$B$34,Inputs!$B$34,AC167)</f>
        <v>0</v>
      </c>
      <c r="AF167" s="49">
        <f ca="1">IF(AND(E167=1,G167=0),Inputs!$B$3,AD167)</f>
        <v>0</v>
      </c>
      <c r="AG167" s="49">
        <f ca="1">IF(AND(E167=1,G167=0),Inputs!$B$3,AE167)</f>
        <v>0</v>
      </c>
    </row>
    <row r="168" spans="1:33" x14ac:dyDescent="0.25">
      <c r="A168" s="6">
        <f>'Salary and Rating'!A169</f>
        <v>0</v>
      </c>
      <c r="B168" s="6">
        <f>'Salary and Rating'!B169</f>
        <v>0</v>
      </c>
      <c r="C168" s="14">
        <f>'Salary and Rating'!C169</f>
        <v>0</v>
      </c>
      <c r="D168" s="44">
        <f>'Salary and Rating'!D169</f>
        <v>0</v>
      </c>
      <c r="E168" s="48">
        <f t="shared" si="12"/>
        <v>0</v>
      </c>
      <c r="F168" s="42">
        <f>IF('Salary and Rating'!E169=1,VLOOKUP(D168,'Attrition Probabilities'!$A$5:$E$45,2,TRUE),IF('Salary and Rating'!E169=2,VLOOKUP(D168,'Attrition Probabilities'!$A$5:$E$45,3,TRUE),IF('Salary and Rating'!E169=3,VLOOKUP(D168,'Attrition Probabilities'!$A$5:$E$45,4,TRUE),IF('Salary and Rating'!E169=4,VLOOKUP(D168,'Attrition Probabilities'!$A$5:$E$45,5,TRUE),0))))</f>
        <v>0</v>
      </c>
      <c r="G168" s="48">
        <f t="shared" ca="1" si="13"/>
        <v>0</v>
      </c>
      <c r="H168" s="48">
        <f ca="1">IF(E168=0,0,IF(RAND()&lt;'Demand Component Probability'!$B$4,1,0))</f>
        <v>0</v>
      </c>
      <c r="I168" s="48">
        <f ca="1">IF(E168=0,0,IF(RAND()&lt;'Demand Component Probability'!$B$5,1,0))</f>
        <v>0</v>
      </c>
      <c r="J168" s="48">
        <f ca="1">IF(E168=0,0,IF(RAND()&lt;'Demand Component Probability'!$B$6,1,0))</f>
        <v>0</v>
      </c>
      <c r="K168" s="48">
        <f>'Salary and Rating'!K169</f>
        <v>0</v>
      </c>
      <c r="L168" s="48">
        <f>IFERROR(IF(VLOOKUP(K168,Inputs!$A$20:$G$29,3,FALSE)="Stipend Award",VLOOKUP(K168,Inputs!$A$7:$G$16,3,FALSE),0),0)</f>
        <v>0</v>
      </c>
      <c r="M168" s="48">
        <f>IFERROR(IF(VLOOKUP(K168,Inputs!$A$20:$G$29,4,FALSE)="Stipend Award",VLOOKUP(K168,Inputs!$A$7:$G$16,4,FALSE),0),0)</f>
        <v>0</v>
      </c>
      <c r="N168" s="48">
        <f ca="1">IFERROR(IF(H168=1,IF(VLOOKUP(K168,Inputs!$A$20:$G$29,5,FALSE)="Stipend Award",VLOOKUP(K168,Inputs!$A$7:$G$16,5,FALSE),0),0),0)</f>
        <v>0</v>
      </c>
      <c r="O168" s="48">
        <f ca="1">IFERROR(IF(I168=1,IF(VLOOKUP(K168,Inputs!$A$20:$G$29,6,FALSE)="Stipend Award",VLOOKUP(K168,Inputs!$A$7:$G$16,6,FALSE),0),0),0)</f>
        <v>0</v>
      </c>
      <c r="P168" s="48">
        <f ca="1">IFERROR(IF(J168=1,IF(VLOOKUP(K168,Inputs!$A$20:$G$29,7,FALSE)="Stipend Award",VLOOKUP(K168,Inputs!$A$7:$G$16,7,FALSE),0),0),0)</f>
        <v>0</v>
      </c>
      <c r="Q168" s="48">
        <f>IFERROR(IF(VLOOKUP(K168,Inputs!$A$20:$G$29,3,FALSE)="Base Increase",VLOOKUP(K168,Inputs!$A$7:$G$16,3,FALSE),0),0)</f>
        <v>0</v>
      </c>
      <c r="R168" s="48">
        <f>IFERROR(IF(VLOOKUP(K168,Inputs!$A$20:$G$29,4,FALSE)="Base Increase",VLOOKUP(K168,Inputs!$A$7:$G$16,4,FALSE),0),0)</f>
        <v>0</v>
      </c>
      <c r="S168" s="48">
        <f ca="1">IFERROR(IF(H168=1,IF(VLOOKUP(K168,Inputs!$A$20:$G$29,5,FALSE)="Base Increase",VLOOKUP(K168,Inputs!$A$7:$G$16,5,FALSE),0),0),0)</f>
        <v>0</v>
      </c>
      <c r="T168" s="48">
        <f ca="1">IFERROR(IF(I168=1,IF(VLOOKUP(K168,Inputs!$A$20:$G$29,6,FALSE)="Base Increase",VLOOKUP(K168,Inputs!$A$7:$G$16,6,FALSE),0),0),0)</f>
        <v>0</v>
      </c>
      <c r="U168" s="48">
        <f ca="1">IFERROR(IF(J168=1,IF(VLOOKUP(K168,Inputs!$A$20:$G$29,7,FALSE)="Base Increase",VLOOKUP(K168,Inputs!$A$7:$G$16,7,FALSE),0),0),0)</f>
        <v>0</v>
      </c>
      <c r="V168" s="48">
        <f t="shared" ca="1" si="14"/>
        <v>0</v>
      </c>
      <c r="W168" s="48">
        <f t="shared" ca="1" si="15"/>
        <v>0</v>
      </c>
      <c r="X168" s="48">
        <f t="shared" ca="1" si="16"/>
        <v>0</v>
      </c>
      <c r="Y168" s="48">
        <f t="shared" ca="1" si="17"/>
        <v>0</v>
      </c>
      <c r="Z168" s="48">
        <f ca="1">IF(AND(K168&lt;=4,X168&gt;Inputs!$B$32),MAX(C168,Inputs!$B$32),X168)</f>
        <v>0</v>
      </c>
      <c r="AA168" s="48">
        <f ca="1">IF(AND(K168&lt;=4,Y168&gt;Inputs!$B$32),MAX(C168,Inputs!$B$32),Y168)</f>
        <v>0</v>
      </c>
      <c r="AB168" s="48">
        <f ca="1">IF(AND(K168&lt;=7,Z168&gt;Inputs!$B$33),MAX(C168,Inputs!$B$33),Z168)</f>
        <v>0</v>
      </c>
      <c r="AC168" s="48">
        <f ca="1">IF(Y168&gt;Inputs!$B$34,Inputs!$B$34,AA168)</f>
        <v>0</v>
      </c>
      <c r="AD168" s="48">
        <f ca="1">IF(AB168&gt;Inputs!$B$34,Inputs!$B$34,AB168)</f>
        <v>0</v>
      </c>
      <c r="AE168" s="48">
        <f ca="1">IF(AC168&gt;Inputs!$B$34,Inputs!$B$34,AC168)</f>
        <v>0</v>
      </c>
      <c r="AF168" s="49">
        <f ca="1">IF(AND(E168=1,G168=0),Inputs!$B$3,AD168)</f>
        <v>0</v>
      </c>
      <c r="AG168" s="49">
        <f ca="1">IF(AND(E168=1,G168=0),Inputs!$B$3,AE168)</f>
        <v>0</v>
      </c>
    </row>
    <row r="169" spans="1:33" x14ac:dyDescent="0.25">
      <c r="A169" s="6">
        <f>'Salary and Rating'!A170</f>
        <v>0</v>
      </c>
      <c r="B169" s="6">
        <f>'Salary and Rating'!B170</f>
        <v>0</v>
      </c>
      <c r="C169" s="14">
        <f>'Salary and Rating'!C170</f>
        <v>0</v>
      </c>
      <c r="D169" s="44">
        <f>'Salary and Rating'!D170</f>
        <v>0</v>
      </c>
      <c r="E169" s="48">
        <f t="shared" si="12"/>
        <v>0</v>
      </c>
      <c r="F169" s="42">
        <f>IF('Salary and Rating'!E170=1,VLOOKUP(D169,'Attrition Probabilities'!$A$5:$E$45,2,TRUE),IF('Salary and Rating'!E170=2,VLOOKUP(D169,'Attrition Probabilities'!$A$5:$E$45,3,TRUE),IF('Salary and Rating'!E170=3,VLOOKUP(D169,'Attrition Probabilities'!$A$5:$E$45,4,TRUE),IF('Salary and Rating'!E170=4,VLOOKUP(D169,'Attrition Probabilities'!$A$5:$E$45,5,TRUE),0))))</f>
        <v>0</v>
      </c>
      <c r="G169" s="48">
        <f t="shared" ca="1" si="13"/>
        <v>0</v>
      </c>
      <c r="H169" s="48">
        <f ca="1">IF(E169=0,0,IF(RAND()&lt;'Demand Component Probability'!$B$4,1,0))</f>
        <v>0</v>
      </c>
      <c r="I169" s="48">
        <f ca="1">IF(E169=0,0,IF(RAND()&lt;'Demand Component Probability'!$B$5,1,0))</f>
        <v>0</v>
      </c>
      <c r="J169" s="48">
        <f ca="1">IF(E169=0,0,IF(RAND()&lt;'Demand Component Probability'!$B$6,1,0))</f>
        <v>0</v>
      </c>
      <c r="K169" s="48">
        <f>'Salary and Rating'!K170</f>
        <v>0</v>
      </c>
      <c r="L169" s="48">
        <f>IFERROR(IF(VLOOKUP(K169,Inputs!$A$20:$G$29,3,FALSE)="Stipend Award",VLOOKUP(K169,Inputs!$A$7:$G$16,3,FALSE),0),0)</f>
        <v>0</v>
      </c>
      <c r="M169" s="48">
        <f>IFERROR(IF(VLOOKUP(K169,Inputs!$A$20:$G$29,4,FALSE)="Stipend Award",VLOOKUP(K169,Inputs!$A$7:$G$16,4,FALSE),0),0)</f>
        <v>0</v>
      </c>
      <c r="N169" s="48">
        <f ca="1">IFERROR(IF(H169=1,IF(VLOOKUP(K169,Inputs!$A$20:$G$29,5,FALSE)="Stipend Award",VLOOKUP(K169,Inputs!$A$7:$G$16,5,FALSE),0),0),0)</f>
        <v>0</v>
      </c>
      <c r="O169" s="48">
        <f ca="1">IFERROR(IF(I169=1,IF(VLOOKUP(K169,Inputs!$A$20:$G$29,6,FALSE)="Stipend Award",VLOOKUP(K169,Inputs!$A$7:$G$16,6,FALSE),0),0),0)</f>
        <v>0</v>
      </c>
      <c r="P169" s="48">
        <f ca="1">IFERROR(IF(J169=1,IF(VLOOKUP(K169,Inputs!$A$20:$G$29,7,FALSE)="Stipend Award",VLOOKUP(K169,Inputs!$A$7:$G$16,7,FALSE),0),0),0)</f>
        <v>0</v>
      </c>
      <c r="Q169" s="48">
        <f>IFERROR(IF(VLOOKUP(K169,Inputs!$A$20:$G$29,3,FALSE)="Base Increase",VLOOKUP(K169,Inputs!$A$7:$G$16,3,FALSE),0),0)</f>
        <v>0</v>
      </c>
      <c r="R169" s="48">
        <f>IFERROR(IF(VLOOKUP(K169,Inputs!$A$20:$G$29,4,FALSE)="Base Increase",VLOOKUP(K169,Inputs!$A$7:$G$16,4,FALSE),0),0)</f>
        <v>0</v>
      </c>
      <c r="S169" s="48">
        <f ca="1">IFERROR(IF(H169=1,IF(VLOOKUP(K169,Inputs!$A$20:$G$29,5,FALSE)="Base Increase",VLOOKUP(K169,Inputs!$A$7:$G$16,5,FALSE),0),0),0)</f>
        <v>0</v>
      </c>
      <c r="T169" s="48">
        <f ca="1">IFERROR(IF(I169=1,IF(VLOOKUP(K169,Inputs!$A$20:$G$29,6,FALSE)="Base Increase",VLOOKUP(K169,Inputs!$A$7:$G$16,6,FALSE),0),0),0)</f>
        <v>0</v>
      </c>
      <c r="U169" s="48">
        <f ca="1">IFERROR(IF(J169=1,IF(VLOOKUP(K169,Inputs!$A$20:$G$29,7,FALSE)="Base Increase",VLOOKUP(K169,Inputs!$A$7:$G$16,7,FALSE),0),0),0)</f>
        <v>0</v>
      </c>
      <c r="V169" s="48">
        <f t="shared" ca="1" si="14"/>
        <v>0</v>
      </c>
      <c r="W169" s="48">
        <f t="shared" ca="1" si="15"/>
        <v>0</v>
      </c>
      <c r="X169" s="48">
        <f t="shared" ca="1" si="16"/>
        <v>0</v>
      </c>
      <c r="Y169" s="48">
        <f t="shared" ca="1" si="17"/>
        <v>0</v>
      </c>
      <c r="Z169" s="48">
        <f ca="1">IF(AND(K169&lt;=4,X169&gt;Inputs!$B$32),MAX(C169,Inputs!$B$32),X169)</f>
        <v>0</v>
      </c>
      <c r="AA169" s="48">
        <f ca="1">IF(AND(K169&lt;=4,Y169&gt;Inputs!$B$32),MAX(C169,Inputs!$B$32),Y169)</f>
        <v>0</v>
      </c>
      <c r="AB169" s="48">
        <f ca="1">IF(AND(K169&lt;=7,Z169&gt;Inputs!$B$33),MAX(C169,Inputs!$B$33),Z169)</f>
        <v>0</v>
      </c>
      <c r="AC169" s="48">
        <f ca="1">IF(Y169&gt;Inputs!$B$34,Inputs!$B$34,AA169)</f>
        <v>0</v>
      </c>
      <c r="AD169" s="48">
        <f ca="1">IF(AB169&gt;Inputs!$B$34,Inputs!$B$34,AB169)</f>
        <v>0</v>
      </c>
      <c r="AE169" s="48">
        <f ca="1">IF(AC169&gt;Inputs!$B$34,Inputs!$B$34,AC169)</f>
        <v>0</v>
      </c>
      <c r="AF169" s="49">
        <f ca="1">IF(AND(E169=1,G169=0),Inputs!$B$3,AD169)</f>
        <v>0</v>
      </c>
      <c r="AG169" s="49">
        <f ca="1">IF(AND(E169=1,G169=0),Inputs!$B$3,AE169)</f>
        <v>0</v>
      </c>
    </row>
    <row r="170" spans="1:33" x14ac:dyDescent="0.25">
      <c r="A170" s="6">
        <f>'Salary and Rating'!A171</f>
        <v>0</v>
      </c>
      <c r="B170" s="6">
        <f>'Salary and Rating'!B171</f>
        <v>0</v>
      </c>
      <c r="C170" s="14">
        <f>'Salary and Rating'!C171</f>
        <v>0</v>
      </c>
      <c r="D170" s="44">
        <f>'Salary and Rating'!D171</f>
        <v>0</v>
      </c>
      <c r="E170" s="48">
        <f t="shared" si="12"/>
        <v>0</v>
      </c>
      <c r="F170" s="42">
        <f>IF('Salary and Rating'!E171=1,VLOOKUP(D170,'Attrition Probabilities'!$A$5:$E$45,2,TRUE),IF('Salary and Rating'!E171=2,VLOOKUP(D170,'Attrition Probabilities'!$A$5:$E$45,3,TRUE),IF('Salary and Rating'!E171=3,VLOOKUP(D170,'Attrition Probabilities'!$A$5:$E$45,4,TRUE),IF('Salary and Rating'!E171=4,VLOOKUP(D170,'Attrition Probabilities'!$A$5:$E$45,5,TRUE),0))))</f>
        <v>0</v>
      </c>
      <c r="G170" s="48">
        <f t="shared" ca="1" si="13"/>
        <v>0</v>
      </c>
      <c r="H170" s="48">
        <f ca="1">IF(E170=0,0,IF(RAND()&lt;'Demand Component Probability'!$B$4,1,0))</f>
        <v>0</v>
      </c>
      <c r="I170" s="48">
        <f ca="1">IF(E170=0,0,IF(RAND()&lt;'Demand Component Probability'!$B$5,1,0))</f>
        <v>0</v>
      </c>
      <c r="J170" s="48">
        <f ca="1">IF(E170=0,0,IF(RAND()&lt;'Demand Component Probability'!$B$6,1,0))</f>
        <v>0</v>
      </c>
      <c r="K170" s="48">
        <f>'Salary and Rating'!K171</f>
        <v>0</v>
      </c>
      <c r="L170" s="48">
        <f>IFERROR(IF(VLOOKUP(K170,Inputs!$A$20:$G$29,3,FALSE)="Stipend Award",VLOOKUP(K170,Inputs!$A$7:$G$16,3,FALSE),0),0)</f>
        <v>0</v>
      </c>
      <c r="M170" s="48">
        <f>IFERROR(IF(VLOOKUP(K170,Inputs!$A$20:$G$29,4,FALSE)="Stipend Award",VLOOKUP(K170,Inputs!$A$7:$G$16,4,FALSE),0),0)</f>
        <v>0</v>
      </c>
      <c r="N170" s="48">
        <f ca="1">IFERROR(IF(H170=1,IF(VLOOKUP(K170,Inputs!$A$20:$G$29,5,FALSE)="Stipend Award",VLOOKUP(K170,Inputs!$A$7:$G$16,5,FALSE),0),0),0)</f>
        <v>0</v>
      </c>
      <c r="O170" s="48">
        <f ca="1">IFERROR(IF(I170=1,IF(VLOOKUP(K170,Inputs!$A$20:$G$29,6,FALSE)="Stipend Award",VLOOKUP(K170,Inputs!$A$7:$G$16,6,FALSE),0),0),0)</f>
        <v>0</v>
      </c>
      <c r="P170" s="48">
        <f ca="1">IFERROR(IF(J170=1,IF(VLOOKUP(K170,Inputs!$A$20:$G$29,7,FALSE)="Stipend Award",VLOOKUP(K170,Inputs!$A$7:$G$16,7,FALSE),0),0),0)</f>
        <v>0</v>
      </c>
      <c r="Q170" s="48">
        <f>IFERROR(IF(VLOOKUP(K170,Inputs!$A$20:$G$29,3,FALSE)="Base Increase",VLOOKUP(K170,Inputs!$A$7:$G$16,3,FALSE),0),0)</f>
        <v>0</v>
      </c>
      <c r="R170" s="48">
        <f>IFERROR(IF(VLOOKUP(K170,Inputs!$A$20:$G$29,4,FALSE)="Base Increase",VLOOKUP(K170,Inputs!$A$7:$G$16,4,FALSE),0),0)</f>
        <v>0</v>
      </c>
      <c r="S170" s="48">
        <f ca="1">IFERROR(IF(H170=1,IF(VLOOKUP(K170,Inputs!$A$20:$G$29,5,FALSE)="Base Increase",VLOOKUP(K170,Inputs!$A$7:$G$16,5,FALSE),0),0),0)</f>
        <v>0</v>
      </c>
      <c r="T170" s="48">
        <f ca="1">IFERROR(IF(I170=1,IF(VLOOKUP(K170,Inputs!$A$20:$G$29,6,FALSE)="Base Increase",VLOOKUP(K170,Inputs!$A$7:$G$16,6,FALSE),0),0),0)</f>
        <v>0</v>
      </c>
      <c r="U170" s="48">
        <f ca="1">IFERROR(IF(J170=1,IF(VLOOKUP(K170,Inputs!$A$20:$G$29,7,FALSE)="Base Increase",VLOOKUP(K170,Inputs!$A$7:$G$16,7,FALSE),0),0),0)</f>
        <v>0</v>
      </c>
      <c r="V170" s="48">
        <f t="shared" ca="1" si="14"/>
        <v>0</v>
      </c>
      <c r="W170" s="48">
        <f t="shared" ca="1" si="15"/>
        <v>0</v>
      </c>
      <c r="X170" s="48">
        <f t="shared" ca="1" si="16"/>
        <v>0</v>
      </c>
      <c r="Y170" s="48">
        <f t="shared" ca="1" si="17"/>
        <v>0</v>
      </c>
      <c r="Z170" s="48">
        <f ca="1">IF(AND(K170&lt;=4,X170&gt;Inputs!$B$32),MAX(C170,Inputs!$B$32),X170)</f>
        <v>0</v>
      </c>
      <c r="AA170" s="48">
        <f ca="1">IF(AND(K170&lt;=4,Y170&gt;Inputs!$B$32),MAX(C170,Inputs!$B$32),Y170)</f>
        <v>0</v>
      </c>
      <c r="AB170" s="48">
        <f ca="1">IF(AND(K170&lt;=7,Z170&gt;Inputs!$B$33),MAX(C170,Inputs!$B$33),Z170)</f>
        <v>0</v>
      </c>
      <c r="AC170" s="48">
        <f ca="1">IF(Y170&gt;Inputs!$B$34,Inputs!$B$34,AA170)</f>
        <v>0</v>
      </c>
      <c r="AD170" s="48">
        <f ca="1">IF(AB170&gt;Inputs!$B$34,Inputs!$B$34,AB170)</f>
        <v>0</v>
      </c>
      <c r="AE170" s="48">
        <f ca="1">IF(AC170&gt;Inputs!$B$34,Inputs!$B$34,AC170)</f>
        <v>0</v>
      </c>
      <c r="AF170" s="49">
        <f ca="1">IF(AND(E170=1,G170=0),Inputs!$B$3,AD170)</f>
        <v>0</v>
      </c>
      <c r="AG170" s="49">
        <f ca="1">IF(AND(E170=1,G170=0),Inputs!$B$3,AE170)</f>
        <v>0</v>
      </c>
    </row>
    <row r="171" spans="1:33" x14ac:dyDescent="0.25">
      <c r="A171" s="6">
        <f>'Salary and Rating'!A172</f>
        <v>0</v>
      </c>
      <c r="B171" s="6">
        <f>'Salary and Rating'!B172</f>
        <v>0</v>
      </c>
      <c r="C171" s="14">
        <f>'Salary and Rating'!C172</f>
        <v>0</v>
      </c>
      <c r="D171" s="44">
        <f>'Salary and Rating'!D172</f>
        <v>0</v>
      </c>
      <c r="E171" s="48">
        <f t="shared" si="12"/>
        <v>0</v>
      </c>
      <c r="F171" s="42">
        <f>IF('Salary and Rating'!E172=1,VLOOKUP(D171,'Attrition Probabilities'!$A$5:$E$45,2,TRUE),IF('Salary and Rating'!E172=2,VLOOKUP(D171,'Attrition Probabilities'!$A$5:$E$45,3,TRUE),IF('Salary and Rating'!E172=3,VLOOKUP(D171,'Attrition Probabilities'!$A$5:$E$45,4,TRUE),IF('Salary and Rating'!E172=4,VLOOKUP(D171,'Attrition Probabilities'!$A$5:$E$45,5,TRUE),0))))</f>
        <v>0</v>
      </c>
      <c r="G171" s="48">
        <f t="shared" ca="1" si="13"/>
        <v>0</v>
      </c>
      <c r="H171" s="48">
        <f ca="1">IF(E171=0,0,IF(RAND()&lt;'Demand Component Probability'!$B$4,1,0))</f>
        <v>0</v>
      </c>
      <c r="I171" s="48">
        <f ca="1">IF(E171=0,0,IF(RAND()&lt;'Demand Component Probability'!$B$5,1,0))</f>
        <v>0</v>
      </c>
      <c r="J171" s="48">
        <f ca="1">IF(E171=0,0,IF(RAND()&lt;'Demand Component Probability'!$B$6,1,0))</f>
        <v>0</v>
      </c>
      <c r="K171" s="48">
        <f>'Salary and Rating'!K172</f>
        <v>0</v>
      </c>
      <c r="L171" s="48">
        <f>IFERROR(IF(VLOOKUP(K171,Inputs!$A$20:$G$29,3,FALSE)="Stipend Award",VLOOKUP(K171,Inputs!$A$7:$G$16,3,FALSE),0),0)</f>
        <v>0</v>
      </c>
      <c r="M171" s="48">
        <f>IFERROR(IF(VLOOKUP(K171,Inputs!$A$20:$G$29,4,FALSE)="Stipend Award",VLOOKUP(K171,Inputs!$A$7:$G$16,4,FALSE),0),0)</f>
        <v>0</v>
      </c>
      <c r="N171" s="48">
        <f ca="1">IFERROR(IF(H171=1,IF(VLOOKUP(K171,Inputs!$A$20:$G$29,5,FALSE)="Stipend Award",VLOOKUP(K171,Inputs!$A$7:$G$16,5,FALSE),0),0),0)</f>
        <v>0</v>
      </c>
      <c r="O171" s="48">
        <f ca="1">IFERROR(IF(I171=1,IF(VLOOKUP(K171,Inputs!$A$20:$G$29,6,FALSE)="Stipend Award",VLOOKUP(K171,Inputs!$A$7:$G$16,6,FALSE),0),0),0)</f>
        <v>0</v>
      </c>
      <c r="P171" s="48">
        <f ca="1">IFERROR(IF(J171=1,IF(VLOOKUP(K171,Inputs!$A$20:$G$29,7,FALSE)="Stipend Award",VLOOKUP(K171,Inputs!$A$7:$G$16,7,FALSE),0),0),0)</f>
        <v>0</v>
      </c>
      <c r="Q171" s="48">
        <f>IFERROR(IF(VLOOKUP(K171,Inputs!$A$20:$G$29,3,FALSE)="Base Increase",VLOOKUP(K171,Inputs!$A$7:$G$16,3,FALSE),0),0)</f>
        <v>0</v>
      </c>
      <c r="R171" s="48">
        <f>IFERROR(IF(VLOOKUP(K171,Inputs!$A$20:$G$29,4,FALSE)="Base Increase",VLOOKUP(K171,Inputs!$A$7:$G$16,4,FALSE),0),0)</f>
        <v>0</v>
      </c>
      <c r="S171" s="48">
        <f ca="1">IFERROR(IF(H171=1,IF(VLOOKUP(K171,Inputs!$A$20:$G$29,5,FALSE)="Base Increase",VLOOKUP(K171,Inputs!$A$7:$G$16,5,FALSE),0),0),0)</f>
        <v>0</v>
      </c>
      <c r="T171" s="48">
        <f ca="1">IFERROR(IF(I171=1,IF(VLOOKUP(K171,Inputs!$A$20:$G$29,6,FALSE)="Base Increase",VLOOKUP(K171,Inputs!$A$7:$G$16,6,FALSE),0),0),0)</f>
        <v>0</v>
      </c>
      <c r="U171" s="48">
        <f ca="1">IFERROR(IF(J171=1,IF(VLOOKUP(K171,Inputs!$A$20:$G$29,7,FALSE)="Base Increase",VLOOKUP(K171,Inputs!$A$7:$G$16,7,FALSE),0),0),0)</f>
        <v>0</v>
      </c>
      <c r="V171" s="48">
        <f t="shared" ca="1" si="14"/>
        <v>0</v>
      </c>
      <c r="W171" s="48">
        <f t="shared" ca="1" si="15"/>
        <v>0</v>
      </c>
      <c r="X171" s="48">
        <f t="shared" ca="1" si="16"/>
        <v>0</v>
      </c>
      <c r="Y171" s="48">
        <f t="shared" ca="1" si="17"/>
        <v>0</v>
      </c>
      <c r="Z171" s="48">
        <f ca="1">IF(AND(K171&lt;=4,X171&gt;Inputs!$B$32),MAX(C171,Inputs!$B$32),X171)</f>
        <v>0</v>
      </c>
      <c r="AA171" s="48">
        <f ca="1">IF(AND(K171&lt;=4,Y171&gt;Inputs!$B$32),MAX(C171,Inputs!$B$32),Y171)</f>
        <v>0</v>
      </c>
      <c r="AB171" s="48">
        <f ca="1">IF(AND(K171&lt;=7,Z171&gt;Inputs!$B$33),MAX(C171,Inputs!$B$33),Z171)</f>
        <v>0</v>
      </c>
      <c r="AC171" s="48">
        <f ca="1">IF(Y171&gt;Inputs!$B$34,Inputs!$B$34,AA171)</f>
        <v>0</v>
      </c>
      <c r="AD171" s="48">
        <f ca="1">IF(AB171&gt;Inputs!$B$34,Inputs!$B$34,AB171)</f>
        <v>0</v>
      </c>
      <c r="AE171" s="48">
        <f ca="1">IF(AC171&gt;Inputs!$B$34,Inputs!$B$34,AC171)</f>
        <v>0</v>
      </c>
      <c r="AF171" s="49">
        <f ca="1">IF(AND(E171=1,G171=0),Inputs!$B$3,AD171)</f>
        <v>0</v>
      </c>
      <c r="AG171" s="49">
        <f ca="1">IF(AND(E171=1,G171=0),Inputs!$B$3,AE171)</f>
        <v>0</v>
      </c>
    </row>
    <row r="172" spans="1:33" x14ac:dyDescent="0.25">
      <c r="A172" s="6">
        <f>'Salary and Rating'!A173</f>
        <v>0</v>
      </c>
      <c r="B172" s="6">
        <f>'Salary and Rating'!B173</f>
        <v>0</v>
      </c>
      <c r="C172" s="14">
        <f>'Salary and Rating'!C173</f>
        <v>0</v>
      </c>
      <c r="D172" s="44">
        <f>'Salary and Rating'!D173</f>
        <v>0</v>
      </c>
      <c r="E172" s="48">
        <f t="shared" si="12"/>
        <v>0</v>
      </c>
      <c r="F172" s="42">
        <f>IF('Salary and Rating'!E173=1,VLOOKUP(D172,'Attrition Probabilities'!$A$5:$E$45,2,TRUE),IF('Salary and Rating'!E173=2,VLOOKUP(D172,'Attrition Probabilities'!$A$5:$E$45,3,TRUE),IF('Salary and Rating'!E173=3,VLOOKUP(D172,'Attrition Probabilities'!$A$5:$E$45,4,TRUE),IF('Salary and Rating'!E173=4,VLOOKUP(D172,'Attrition Probabilities'!$A$5:$E$45,5,TRUE),0))))</f>
        <v>0</v>
      </c>
      <c r="G172" s="48">
        <f t="shared" ca="1" si="13"/>
        <v>0</v>
      </c>
      <c r="H172" s="48">
        <f ca="1">IF(E172=0,0,IF(RAND()&lt;'Demand Component Probability'!$B$4,1,0))</f>
        <v>0</v>
      </c>
      <c r="I172" s="48">
        <f ca="1">IF(E172=0,0,IF(RAND()&lt;'Demand Component Probability'!$B$5,1,0))</f>
        <v>0</v>
      </c>
      <c r="J172" s="48">
        <f ca="1">IF(E172=0,0,IF(RAND()&lt;'Demand Component Probability'!$B$6,1,0))</f>
        <v>0</v>
      </c>
      <c r="K172" s="48">
        <f>'Salary and Rating'!K173</f>
        <v>0</v>
      </c>
      <c r="L172" s="48">
        <f>IFERROR(IF(VLOOKUP(K172,Inputs!$A$20:$G$29,3,FALSE)="Stipend Award",VLOOKUP(K172,Inputs!$A$7:$G$16,3,FALSE),0),0)</f>
        <v>0</v>
      </c>
      <c r="M172" s="48">
        <f>IFERROR(IF(VLOOKUP(K172,Inputs!$A$20:$G$29,4,FALSE)="Stipend Award",VLOOKUP(K172,Inputs!$A$7:$G$16,4,FALSE),0),0)</f>
        <v>0</v>
      </c>
      <c r="N172" s="48">
        <f ca="1">IFERROR(IF(H172=1,IF(VLOOKUP(K172,Inputs!$A$20:$G$29,5,FALSE)="Stipend Award",VLOOKUP(K172,Inputs!$A$7:$G$16,5,FALSE),0),0),0)</f>
        <v>0</v>
      </c>
      <c r="O172" s="48">
        <f ca="1">IFERROR(IF(I172=1,IF(VLOOKUP(K172,Inputs!$A$20:$G$29,6,FALSE)="Stipend Award",VLOOKUP(K172,Inputs!$A$7:$G$16,6,FALSE),0),0),0)</f>
        <v>0</v>
      </c>
      <c r="P172" s="48">
        <f ca="1">IFERROR(IF(J172=1,IF(VLOOKUP(K172,Inputs!$A$20:$G$29,7,FALSE)="Stipend Award",VLOOKUP(K172,Inputs!$A$7:$G$16,7,FALSE),0),0),0)</f>
        <v>0</v>
      </c>
      <c r="Q172" s="48">
        <f>IFERROR(IF(VLOOKUP(K172,Inputs!$A$20:$G$29,3,FALSE)="Base Increase",VLOOKUP(K172,Inputs!$A$7:$G$16,3,FALSE),0),0)</f>
        <v>0</v>
      </c>
      <c r="R172" s="48">
        <f>IFERROR(IF(VLOOKUP(K172,Inputs!$A$20:$G$29,4,FALSE)="Base Increase",VLOOKUP(K172,Inputs!$A$7:$G$16,4,FALSE),0),0)</f>
        <v>0</v>
      </c>
      <c r="S172" s="48">
        <f ca="1">IFERROR(IF(H172=1,IF(VLOOKUP(K172,Inputs!$A$20:$G$29,5,FALSE)="Base Increase",VLOOKUP(K172,Inputs!$A$7:$G$16,5,FALSE),0),0),0)</f>
        <v>0</v>
      </c>
      <c r="T172" s="48">
        <f ca="1">IFERROR(IF(I172=1,IF(VLOOKUP(K172,Inputs!$A$20:$G$29,6,FALSE)="Base Increase",VLOOKUP(K172,Inputs!$A$7:$G$16,6,FALSE),0),0),0)</f>
        <v>0</v>
      </c>
      <c r="U172" s="48">
        <f ca="1">IFERROR(IF(J172=1,IF(VLOOKUP(K172,Inputs!$A$20:$G$29,7,FALSE)="Base Increase",VLOOKUP(K172,Inputs!$A$7:$G$16,7,FALSE),0),0),0)</f>
        <v>0</v>
      </c>
      <c r="V172" s="48">
        <f t="shared" ca="1" si="14"/>
        <v>0</v>
      </c>
      <c r="W172" s="48">
        <f t="shared" ca="1" si="15"/>
        <v>0</v>
      </c>
      <c r="X172" s="48">
        <f t="shared" ca="1" si="16"/>
        <v>0</v>
      </c>
      <c r="Y172" s="48">
        <f t="shared" ca="1" si="17"/>
        <v>0</v>
      </c>
      <c r="Z172" s="48">
        <f ca="1">IF(AND(K172&lt;=4,X172&gt;Inputs!$B$32),MAX(C172,Inputs!$B$32),X172)</f>
        <v>0</v>
      </c>
      <c r="AA172" s="48">
        <f ca="1">IF(AND(K172&lt;=4,Y172&gt;Inputs!$B$32),MAX(C172,Inputs!$B$32),Y172)</f>
        <v>0</v>
      </c>
      <c r="AB172" s="48">
        <f ca="1">IF(AND(K172&lt;=7,Z172&gt;Inputs!$B$33),MAX(C172,Inputs!$B$33),Z172)</f>
        <v>0</v>
      </c>
      <c r="AC172" s="48">
        <f ca="1">IF(Y172&gt;Inputs!$B$34,Inputs!$B$34,AA172)</f>
        <v>0</v>
      </c>
      <c r="AD172" s="48">
        <f ca="1">IF(AB172&gt;Inputs!$B$34,Inputs!$B$34,AB172)</f>
        <v>0</v>
      </c>
      <c r="AE172" s="48">
        <f ca="1">IF(AC172&gt;Inputs!$B$34,Inputs!$B$34,AC172)</f>
        <v>0</v>
      </c>
      <c r="AF172" s="49">
        <f ca="1">IF(AND(E172=1,G172=0),Inputs!$B$3,AD172)</f>
        <v>0</v>
      </c>
      <c r="AG172" s="49">
        <f ca="1">IF(AND(E172=1,G172=0),Inputs!$B$3,AE172)</f>
        <v>0</v>
      </c>
    </row>
    <row r="173" spans="1:33" x14ac:dyDescent="0.25">
      <c r="A173" s="6">
        <f>'Salary and Rating'!A174</f>
        <v>0</v>
      </c>
      <c r="B173" s="6">
        <f>'Salary and Rating'!B174</f>
        <v>0</v>
      </c>
      <c r="C173" s="14">
        <f>'Salary and Rating'!C174</f>
        <v>0</v>
      </c>
      <c r="D173" s="44">
        <f>'Salary and Rating'!D174</f>
        <v>0</v>
      </c>
      <c r="E173" s="48">
        <f t="shared" si="12"/>
        <v>0</v>
      </c>
      <c r="F173" s="42">
        <f>IF('Salary and Rating'!E174=1,VLOOKUP(D173,'Attrition Probabilities'!$A$5:$E$45,2,TRUE),IF('Salary and Rating'!E174=2,VLOOKUP(D173,'Attrition Probabilities'!$A$5:$E$45,3,TRUE),IF('Salary and Rating'!E174=3,VLOOKUP(D173,'Attrition Probabilities'!$A$5:$E$45,4,TRUE),IF('Salary and Rating'!E174=4,VLOOKUP(D173,'Attrition Probabilities'!$A$5:$E$45,5,TRUE),0))))</f>
        <v>0</v>
      </c>
      <c r="G173" s="48">
        <f t="shared" ca="1" si="13"/>
        <v>0</v>
      </c>
      <c r="H173" s="48">
        <f ca="1">IF(E173=0,0,IF(RAND()&lt;'Demand Component Probability'!$B$4,1,0))</f>
        <v>0</v>
      </c>
      <c r="I173" s="48">
        <f ca="1">IF(E173=0,0,IF(RAND()&lt;'Demand Component Probability'!$B$5,1,0))</f>
        <v>0</v>
      </c>
      <c r="J173" s="48">
        <f ca="1">IF(E173=0,0,IF(RAND()&lt;'Demand Component Probability'!$B$6,1,0))</f>
        <v>0</v>
      </c>
      <c r="K173" s="48">
        <f>'Salary and Rating'!K174</f>
        <v>0</v>
      </c>
      <c r="L173" s="48">
        <f>IFERROR(IF(VLOOKUP(K173,Inputs!$A$20:$G$29,3,FALSE)="Stipend Award",VLOOKUP(K173,Inputs!$A$7:$G$16,3,FALSE),0),0)</f>
        <v>0</v>
      </c>
      <c r="M173" s="48">
        <f>IFERROR(IF(VLOOKUP(K173,Inputs!$A$20:$G$29,4,FALSE)="Stipend Award",VLOOKUP(K173,Inputs!$A$7:$G$16,4,FALSE),0),0)</f>
        <v>0</v>
      </c>
      <c r="N173" s="48">
        <f ca="1">IFERROR(IF(H173=1,IF(VLOOKUP(K173,Inputs!$A$20:$G$29,5,FALSE)="Stipend Award",VLOOKUP(K173,Inputs!$A$7:$G$16,5,FALSE),0),0),0)</f>
        <v>0</v>
      </c>
      <c r="O173" s="48">
        <f ca="1">IFERROR(IF(I173=1,IF(VLOOKUP(K173,Inputs!$A$20:$G$29,6,FALSE)="Stipend Award",VLOOKUP(K173,Inputs!$A$7:$G$16,6,FALSE),0),0),0)</f>
        <v>0</v>
      </c>
      <c r="P173" s="48">
        <f ca="1">IFERROR(IF(J173=1,IF(VLOOKUP(K173,Inputs!$A$20:$G$29,7,FALSE)="Stipend Award",VLOOKUP(K173,Inputs!$A$7:$G$16,7,FALSE),0),0),0)</f>
        <v>0</v>
      </c>
      <c r="Q173" s="48">
        <f>IFERROR(IF(VLOOKUP(K173,Inputs!$A$20:$G$29,3,FALSE)="Base Increase",VLOOKUP(K173,Inputs!$A$7:$G$16,3,FALSE),0),0)</f>
        <v>0</v>
      </c>
      <c r="R173" s="48">
        <f>IFERROR(IF(VLOOKUP(K173,Inputs!$A$20:$G$29,4,FALSE)="Base Increase",VLOOKUP(K173,Inputs!$A$7:$G$16,4,FALSE),0),0)</f>
        <v>0</v>
      </c>
      <c r="S173" s="48">
        <f ca="1">IFERROR(IF(H173=1,IF(VLOOKUP(K173,Inputs!$A$20:$G$29,5,FALSE)="Base Increase",VLOOKUP(K173,Inputs!$A$7:$G$16,5,FALSE),0),0),0)</f>
        <v>0</v>
      </c>
      <c r="T173" s="48">
        <f ca="1">IFERROR(IF(I173=1,IF(VLOOKUP(K173,Inputs!$A$20:$G$29,6,FALSE)="Base Increase",VLOOKUP(K173,Inputs!$A$7:$G$16,6,FALSE),0),0),0)</f>
        <v>0</v>
      </c>
      <c r="U173" s="48">
        <f ca="1">IFERROR(IF(J173=1,IF(VLOOKUP(K173,Inputs!$A$20:$G$29,7,FALSE)="Base Increase",VLOOKUP(K173,Inputs!$A$7:$G$16,7,FALSE),0),0),0)</f>
        <v>0</v>
      </c>
      <c r="V173" s="48">
        <f t="shared" ca="1" si="14"/>
        <v>0</v>
      </c>
      <c r="W173" s="48">
        <f t="shared" ca="1" si="15"/>
        <v>0</v>
      </c>
      <c r="X173" s="48">
        <f t="shared" ca="1" si="16"/>
        <v>0</v>
      </c>
      <c r="Y173" s="48">
        <f t="shared" ca="1" si="17"/>
        <v>0</v>
      </c>
      <c r="Z173" s="48">
        <f ca="1">IF(AND(K173&lt;=4,X173&gt;Inputs!$B$32),MAX(C173,Inputs!$B$32),X173)</f>
        <v>0</v>
      </c>
      <c r="AA173" s="48">
        <f ca="1">IF(AND(K173&lt;=4,Y173&gt;Inputs!$B$32),MAX(C173,Inputs!$B$32),Y173)</f>
        <v>0</v>
      </c>
      <c r="AB173" s="48">
        <f ca="1">IF(AND(K173&lt;=7,Z173&gt;Inputs!$B$33),MAX(C173,Inputs!$B$33),Z173)</f>
        <v>0</v>
      </c>
      <c r="AC173" s="48">
        <f ca="1">IF(Y173&gt;Inputs!$B$34,Inputs!$B$34,AA173)</f>
        <v>0</v>
      </c>
      <c r="AD173" s="48">
        <f ca="1">IF(AB173&gt;Inputs!$B$34,Inputs!$B$34,AB173)</f>
        <v>0</v>
      </c>
      <c r="AE173" s="48">
        <f ca="1">IF(AC173&gt;Inputs!$B$34,Inputs!$B$34,AC173)</f>
        <v>0</v>
      </c>
      <c r="AF173" s="49">
        <f ca="1">IF(AND(E173=1,G173=0),Inputs!$B$3,AD173)</f>
        <v>0</v>
      </c>
      <c r="AG173" s="49">
        <f ca="1">IF(AND(E173=1,G173=0),Inputs!$B$3,AE173)</f>
        <v>0</v>
      </c>
    </row>
    <row r="174" spans="1:33" x14ac:dyDescent="0.25">
      <c r="A174" s="6">
        <f>'Salary and Rating'!A175</f>
        <v>0</v>
      </c>
      <c r="B174" s="6">
        <f>'Salary and Rating'!B175</f>
        <v>0</v>
      </c>
      <c r="C174" s="14">
        <f>'Salary and Rating'!C175</f>
        <v>0</v>
      </c>
      <c r="D174" s="44">
        <f>'Salary and Rating'!D175</f>
        <v>0</v>
      </c>
      <c r="E174" s="48">
        <f t="shared" si="12"/>
        <v>0</v>
      </c>
      <c r="F174" s="42">
        <f>IF('Salary and Rating'!E175=1,VLOOKUP(D174,'Attrition Probabilities'!$A$5:$E$45,2,TRUE),IF('Salary and Rating'!E175=2,VLOOKUP(D174,'Attrition Probabilities'!$A$5:$E$45,3,TRUE),IF('Salary and Rating'!E175=3,VLOOKUP(D174,'Attrition Probabilities'!$A$5:$E$45,4,TRUE),IF('Salary and Rating'!E175=4,VLOOKUP(D174,'Attrition Probabilities'!$A$5:$E$45,5,TRUE),0))))</f>
        <v>0</v>
      </c>
      <c r="G174" s="48">
        <f t="shared" ca="1" si="13"/>
        <v>0</v>
      </c>
      <c r="H174" s="48">
        <f ca="1">IF(E174=0,0,IF(RAND()&lt;'Demand Component Probability'!$B$4,1,0))</f>
        <v>0</v>
      </c>
      <c r="I174" s="48">
        <f ca="1">IF(E174=0,0,IF(RAND()&lt;'Demand Component Probability'!$B$5,1,0))</f>
        <v>0</v>
      </c>
      <c r="J174" s="48">
        <f ca="1">IF(E174=0,0,IF(RAND()&lt;'Demand Component Probability'!$B$6,1,0))</f>
        <v>0</v>
      </c>
      <c r="K174" s="48">
        <f>'Salary and Rating'!K175</f>
        <v>0</v>
      </c>
      <c r="L174" s="48">
        <f>IFERROR(IF(VLOOKUP(K174,Inputs!$A$20:$G$29,3,FALSE)="Stipend Award",VLOOKUP(K174,Inputs!$A$7:$G$16,3,FALSE),0),0)</f>
        <v>0</v>
      </c>
      <c r="M174" s="48">
        <f>IFERROR(IF(VLOOKUP(K174,Inputs!$A$20:$G$29,4,FALSE)="Stipend Award",VLOOKUP(K174,Inputs!$A$7:$G$16,4,FALSE),0),0)</f>
        <v>0</v>
      </c>
      <c r="N174" s="48">
        <f ca="1">IFERROR(IF(H174=1,IF(VLOOKUP(K174,Inputs!$A$20:$G$29,5,FALSE)="Stipend Award",VLOOKUP(K174,Inputs!$A$7:$G$16,5,FALSE),0),0),0)</f>
        <v>0</v>
      </c>
      <c r="O174" s="48">
        <f ca="1">IFERROR(IF(I174=1,IF(VLOOKUP(K174,Inputs!$A$20:$G$29,6,FALSE)="Stipend Award",VLOOKUP(K174,Inputs!$A$7:$G$16,6,FALSE),0),0),0)</f>
        <v>0</v>
      </c>
      <c r="P174" s="48">
        <f ca="1">IFERROR(IF(J174=1,IF(VLOOKUP(K174,Inputs!$A$20:$G$29,7,FALSE)="Stipend Award",VLOOKUP(K174,Inputs!$A$7:$G$16,7,FALSE),0),0),0)</f>
        <v>0</v>
      </c>
      <c r="Q174" s="48">
        <f>IFERROR(IF(VLOOKUP(K174,Inputs!$A$20:$G$29,3,FALSE)="Base Increase",VLOOKUP(K174,Inputs!$A$7:$G$16,3,FALSE),0),0)</f>
        <v>0</v>
      </c>
      <c r="R174" s="48">
        <f>IFERROR(IF(VLOOKUP(K174,Inputs!$A$20:$G$29,4,FALSE)="Base Increase",VLOOKUP(K174,Inputs!$A$7:$G$16,4,FALSE),0),0)</f>
        <v>0</v>
      </c>
      <c r="S174" s="48">
        <f ca="1">IFERROR(IF(H174=1,IF(VLOOKUP(K174,Inputs!$A$20:$G$29,5,FALSE)="Base Increase",VLOOKUP(K174,Inputs!$A$7:$G$16,5,FALSE),0),0),0)</f>
        <v>0</v>
      </c>
      <c r="T174" s="48">
        <f ca="1">IFERROR(IF(I174=1,IF(VLOOKUP(K174,Inputs!$A$20:$G$29,6,FALSE)="Base Increase",VLOOKUP(K174,Inputs!$A$7:$G$16,6,FALSE),0),0),0)</f>
        <v>0</v>
      </c>
      <c r="U174" s="48">
        <f ca="1">IFERROR(IF(J174=1,IF(VLOOKUP(K174,Inputs!$A$20:$G$29,7,FALSE)="Base Increase",VLOOKUP(K174,Inputs!$A$7:$G$16,7,FALSE),0),0),0)</f>
        <v>0</v>
      </c>
      <c r="V174" s="48">
        <f t="shared" ca="1" si="14"/>
        <v>0</v>
      </c>
      <c r="W174" s="48">
        <f t="shared" ca="1" si="15"/>
        <v>0</v>
      </c>
      <c r="X174" s="48">
        <f t="shared" ca="1" si="16"/>
        <v>0</v>
      </c>
      <c r="Y174" s="48">
        <f t="shared" ca="1" si="17"/>
        <v>0</v>
      </c>
      <c r="Z174" s="48">
        <f ca="1">IF(AND(K174&lt;=4,X174&gt;Inputs!$B$32),MAX(C174,Inputs!$B$32),X174)</f>
        <v>0</v>
      </c>
      <c r="AA174" s="48">
        <f ca="1">IF(AND(K174&lt;=4,Y174&gt;Inputs!$B$32),MAX(C174,Inputs!$B$32),Y174)</f>
        <v>0</v>
      </c>
      <c r="AB174" s="48">
        <f ca="1">IF(AND(K174&lt;=7,Z174&gt;Inputs!$B$33),MAX(C174,Inputs!$B$33),Z174)</f>
        <v>0</v>
      </c>
      <c r="AC174" s="48">
        <f ca="1">IF(Y174&gt;Inputs!$B$34,Inputs!$B$34,AA174)</f>
        <v>0</v>
      </c>
      <c r="AD174" s="48">
        <f ca="1">IF(AB174&gt;Inputs!$B$34,Inputs!$B$34,AB174)</f>
        <v>0</v>
      </c>
      <c r="AE174" s="48">
        <f ca="1">IF(AC174&gt;Inputs!$B$34,Inputs!$B$34,AC174)</f>
        <v>0</v>
      </c>
      <c r="AF174" s="49">
        <f ca="1">IF(AND(E174=1,G174=0),Inputs!$B$3,AD174)</f>
        <v>0</v>
      </c>
      <c r="AG174" s="49">
        <f ca="1">IF(AND(E174=1,G174=0),Inputs!$B$3,AE174)</f>
        <v>0</v>
      </c>
    </row>
    <row r="175" spans="1:33" x14ac:dyDescent="0.25">
      <c r="A175" s="6">
        <f>'Salary and Rating'!A176</f>
        <v>0</v>
      </c>
      <c r="B175" s="6">
        <f>'Salary and Rating'!B176</f>
        <v>0</v>
      </c>
      <c r="C175" s="14">
        <f>'Salary and Rating'!C176</f>
        <v>0</v>
      </c>
      <c r="D175" s="44">
        <f>'Salary and Rating'!D176</f>
        <v>0</v>
      </c>
      <c r="E175" s="48">
        <f t="shared" si="12"/>
        <v>0</v>
      </c>
      <c r="F175" s="42">
        <f>IF('Salary and Rating'!E176=1,VLOOKUP(D175,'Attrition Probabilities'!$A$5:$E$45,2,TRUE),IF('Salary and Rating'!E176=2,VLOOKUP(D175,'Attrition Probabilities'!$A$5:$E$45,3,TRUE),IF('Salary and Rating'!E176=3,VLOOKUP(D175,'Attrition Probabilities'!$A$5:$E$45,4,TRUE),IF('Salary and Rating'!E176=4,VLOOKUP(D175,'Attrition Probabilities'!$A$5:$E$45,5,TRUE),0))))</f>
        <v>0</v>
      </c>
      <c r="G175" s="48">
        <f t="shared" ca="1" si="13"/>
        <v>0</v>
      </c>
      <c r="H175" s="48">
        <f ca="1">IF(E175=0,0,IF(RAND()&lt;'Demand Component Probability'!$B$4,1,0))</f>
        <v>0</v>
      </c>
      <c r="I175" s="48">
        <f ca="1">IF(E175=0,0,IF(RAND()&lt;'Demand Component Probability'!$B$5,1,0))</f>
        <v>0</v>
      </c>
      <c r="J175" s="48">
        <f ca="1">IF(E175=0,0,IF(RAND()&lt;'Demand Component Probability'!$B$6,1,0))</f>
        <v>0</v>
      </c>
      <c r="K175" s="48">
        <f>'Salary and Rating'!K176</f>
        <v>0</v>
      </c>
      <c r="L175" s="48">
        <f>IFERROR(IF(VLOOKUP(K175,Inputs!$A$20:$G$29,3,FALSE)="Stipend Award",VLOOKUP(K175,Inputs!$A$7:$G$16,3,FALSE),0),0)</f>
        <v>0</v>
      </c>
      <c r="M175" s="48">
        <f>IFERROR(IF(VLOOKUP(K175,Inputs!$A$20:$G$29,4,FALSE)="Stipend Award",VLOOKUP(K175,Inputs!$A$7:$G$16,4,FALSE),0),0)</f>
        <v>0</v>
      </c>
      <c r="N175" s="48">
        <f ca="1">IFERROR(IF(H175=1,IF(VLOOKUP(K175,Inputs!$A$20:$G$29,5,FALSE)="Stipend Award",VLOOKUP(K175,Inputs!$A$7:$G$16,5,FALSE),0),0),0)</f>
        <v>0</v>
      </c>
      <c r="O175" s="48">
        <f ca="1">IFERROR(IF(I175=1,IF(VLOOKUP(K175,Inputs!$A$20:$G$29,6,FALSE)="Stipend Award",VLOOKUP(K175,Inputs!$A$7:$G$16,6,FALSE),0),0),0)</f>
        <v>0</v>
      </c>
      <c r="P175" s="48">
        <f ca="1">IFERROR(IF(J175=1,IF(VLOOKUP(K175,Inputs!$A$20:$G$29,7,FALSE)="Stipend Award",VLOOKUP(K175,Inputs!$A$7:$G$16,7,FALSE),0),0),0)</f>
        <v>0</v>
      </c>
      <c r="Q175" s="48">
        <f>IFERROR(IF(VLOOKUP(K175,Inputs!$A$20:$G$29,3,FALSE)="Base Increase",VLOOKUP(K175,Inputs!$A$7:$G$16,3,FALSE),0),0)</f>
        <v>0</v>
      </c>
      <c r="R175" s="48">
        <f>IFERROR(IF(VLOOKUP(K175,Inputs!$A$20:$G$29,4,FALSE)="Base Increase",VLOOKUP(K175,Inputs!$A$7:$G$16,4,FALSE),0),0)</f>
        <v>0</v>
      </c>
      <c r="S175" s="48">
        <f ca="1">IFERROR(IF(H175=1,IF(VLOOKUP(K175,Inputs!$A$20:$G$29,5,FALSE)="Base Increase",VLOOKUP(K175,Inputs!$A$7:$G$16,5,FALSE),0),0),0)</f>
        <v>0</v>
      </c>
      <c r="T175" s="48">
        <f ca="1">IFERROR(IF(I175=1,IF(VLOOKUP(K175,Inputs!$A$20:$G$29,6,FALSE)="Base Increase",VLOOKUP(K175,Inputs!$A$7:$G$16,6,FALSE),0),0),0)</f>
        <v>0</v>
      </c>
      <c r="U175" s="48">
        <f ca="1">IFERROR(IF(J175=1,IF(VLOOKUP(K175,Inputs!$A$20:$G$29,7,FALSE)="Base Increase",VLOOKUP(K175,Inputs!$A$7:$G$16,7,FALSE),0),0),0)</f>
        <v>0</v>
      </c>
      <c r="V175" s="48">
        <f t="shared" ca="1" si="14"/>
        <v>0</v>
      </c>
      <c r="W175" s="48">
        <f t="shared" ca="1" si="15"/>
        <v>0</v>
      </c>
      <c r="X175" s="48">
        <f t="shared" ca="1" si="16"/>
        <v>0</v>
      </c>
      <c r="Y175" s="48">
        <f t="shared" ca="1" si="17"/>
        <v>0</v>
      </c>
      <c r="Z175" s="48">
        <f ca="1">IF(AND(K175&lt;=4,X175&gt;Inputs!$B$32),MAX(C175,Inputs!$B$32),X175)</f>
        <v>0</v>
      </c>
      <c r="AA175" s="48">
        <f ca="1">IF(AND(K175&lt;=4,Y175&gt;Inputs!$B$32),MAX(C175,Inputs!$B$32),Y175)</f>
        <v>0</v>
      </c>
      <c r="AB175" s="48">
        <f ca="1">IF(AND(K175&lt;=7,Z175&gt;Inputs!$B$33),MAX(C175,Inputs!$B$33),Z175)</f>
        <v>0</v>
      </c>
      <c r="AC175" s="48">
        <f ca="1">IF(Y175&gt;Inputs!$B$34,Inputs!$B$34,AA175)</f>
        <v>0</v>
      </c>
      <c r="AD175" s="48">
        <f ca="1">IF(AB175&gt;Inputs!$B$34,Inputs!$B$34,AB175)</f>
        <v>0</v>
      </c>
      <c r="AE175" s="48">
        <f ca="1">IF(AC175&gt;Inputs!$B$34,Inputs!$B$34,AC175)</f>
        <v>0</v>
      </c>
      <c r="AF175" s="49">
        <f ca="1">IF(AND(E175=1,G175=0),Inputs!$B$3,AD175)</f>
        <v>0</v>
      </c>
      <c r="AG175" s="49">
        <f ca="1">IF(AND(E175=1,G175=0),Inputs!$B$3,AE175)</f>
        <v>0</v>
      </c>
    </row>
    <row r="176" spans="1:33" x14ac:dyDescent="0.25">
      <c r="A176" s="6">
        <f>'Salary and Rating'!A177</f>
        <v>0</v>
      </c>
      <c r="B176" s="6">
        <f>'Salary and Rating'!B177</f>
        <v>0</v>
      </c>
      <c r="C176" s="14">
        <f>'Salary and Rating'!C177</f>
        <v>0</v>
      </c>
      <c r="D176" s="44">
        <f>'Salary and Rating'!D177</f>
        <v>0</v>
      </c>
      <c r="E176" s="48">
        <f t="shared" si="12"/>
        <v>0</v>
      </c>
      <c r="F176" s="42">
        <f>IF('Salary and Rating'!E177=1,VLOOKUP(D176,'Attrition Probabilities'!$A$5:$E$45,2,TRUE),IF('Salary and Rating'!E177=2,VLOOKUP(D176,'Attrition Probabilities'!$A$5:$E$45,3,TRUE),IF('Salary and Rating'!E177=3,VLOOKUP(D176,'Attrition Probabilities'!$A$5:$E$45,4,TRUE),IF('Salary and Rating'!E177=4,VLOOKUP(D176,'Attrition Probabilities'!$A$5:$E$45,5,TRUE),0))))</f>
        <v>0</v>
      </c>
      <c r="G176" s="48">
        <f t="shared" ca="1" si="13"/>
        <v>0</v>
      </c>
      <c r="H176" s="48">
        <f ca="1">IF(E176=0,0,IF(RAND()&lt;'Demand Component Probability'!$B$4,1,0))</f>
        <v>0</v>
      </c>
      <c r="I176" s="48">
        <f ca="1">IF(E176=0,0,IF(RAND()&lt;'Demand Component Probability'!$B$5,1,0))</f>
        <v>0</v>
      </c>
      <c r="J176" s="48">
        <f ca="1">IF(E176=0,0,IF(RAND()&lt;'Demand Component Probability'!$B$6,1,0))</f>
        <v>0</v>
      </c>
      <c r="K176" s="48">
        <f>'Salary and Rating'!K177</f>
        <v>0</v>
      </c>
      <c r="L176" s="48">
        <f>IFERROR(IF(VLOOKUP(K176,Inputs!$A$20:$G$29,3,FALSE)="Stipend Award",VLOOKUP(K176,Inputs!$A$7:$G$16,3,FALSE),0),0)</f>
        <v>0</v>
      </c>
      <c r="M176" s="48">
        <f>IFERROR(IF(VLOOKUP(K176,Inputs!$A$20:$G$29,4,FALSE)="Stipend Award",VLOOKUP(K176,Inputs!$A$7:$G$16,4,FALSE),0),0)</f>
        <v>0</v>
      </c>
      <c r="N176" s="48">
        <f ca="1">IFERROR(IF(H176=1,IF(VLOOKUP(K176,Inputs!$A$20:$G$29,5,FALSE)="Stipend Award",VLOOKUP(K176,Inputs!$A$7:$G$16,5,FALSE),0),0),0)</f>
        <v>0</v>
      </c>
      <c r="O176" s="48">
        <f ca="1">IFERROR(IF(I176=1,IF(VLOOKUP(K176,Inputs!$A$20:$G$29,6,FALSE)="Stipend Award",VLOOKUP(K176,Inputs!$A$7:$G$16,6,FALSE),0),0),0)</f>
        <v>0</v>
      </c>
      <c r="P176" s="48">
        <f ca="1">IFERROR(IF(J176=1,IF(VLOOKUP(K176,Inputs!$A$20:$G$29,7,FALSE)="Stipend Award",VLOOKUP(K176,Inputs!$A$7:$G$16,7,FALSE),0),0),0)</f>
        <v>0</v>
      </c>
      <c r="Q176" s="48">
        <f>IFERROR(IF(VLOOKUP(K176,Inputs!$A$20:$G$29,3,FALSE)="Base Increase",VLOOKUP(K176,Inputs!$A$7:$G$16,3,FALSE),0),0)</f>
        <v>0</v>
      </c>
      <c r="R176" s="48">
        <f>IFERROR(IF(VLOOKUP(K176,Inputs!$A$20:$G$29,4,FALSE)="Base Increase",VLOOKUP(K176,Inputs!$A$7:$G$16,4,FALSE),0),0)</f>
        <v>0</v>
      </c>
      <c r="S176" s="48">
        <f ca="1">IFERROR(IF(H176=1,IF(VLOOKUP(K176,Inputs!$A$20:$G$29,5,FALSE)="Base Increase",VLOOKUP(K176,Inputs!$A$7:$G$16,5,FALSE),0),0),0)</f>
        <v>0</v>
      </c>
      <c r="T176" s="48">
        <f ca="1">IFERROR(IF(I176=1,IF(VLOOKUP(K176,Inputs!$A$20:$G$29,6,FALSE)="Base Increase",VLOOKUP(K176,Inputs!$A$7:$G$16,6,FALSE),0),0),0)</f>
        <v>0</v>
      </c>
      <c r="U176" s="48">
        <f ca="1">IFERROR(IF(J176=1,IF(VLOOKUP(K176,Inputs!$A$20:$G$29,7,FALSE)="Base Increase",VLOOKUP(K176,Inputs!$A$7:$G$16,7,FALSE),0),0),0)</f>
        <v>0</v>
      </c>
      <c r="V176" s="48">
        <f t="shared" ca="1" si="14"/>
        <v>0</v>
      </c>
      <c r="W176" s="48">
        <f t="shared" ca="1" si="15"/>
        <v>0</v>
      </c>
      <c r="X176" s="48">
        <f t="shared" ca="1" si="16"/>
        <v>0</v>
      </c>
      <c r="Y176" s="48">
        <f t="shared" ca="1" si="17"/>
        <v>0</v>
      </c>
      <c r="Z176" s="48">
        <f ca="1">IF(AND(K176&lt;=4,X176&gt;Inputs!$B$32),MAX(C176,Inputs!$B$32),X176)</f>
        <v>0</v>
      </c>
      <c r="AA176" s="48">
        <f ca="1">IF(AND(K176&lt;=4,Y176&gt;Inputs!$B$32),MAX(C176,Inputs!$B$32),Y176)</f>
        <v>0</v>
      </c>
      <c r="AB176" s="48">
        <f ca="1">IF(AND(K176&lt;=7,Z176&gt;Inputs!$B$33),MAX(C176,Inputs!$B$33),Z176)</f>
        <v>0</v>
      </c>
      <c r="AC176" s="48">
        <f ca="1">IF(Y176&gt;Inputs!$B$34,Inputs!$B$34,AA176)</f>
        <v>0</v>
      </c>
      <c r="AD176" s="48">
        <f ca="1">IF(AB176&gt;Inputs!$B$34,Inputs!$B$34,AB176)</f>
        <v>0</v>
      </c>
      <c r="AE176" s="48">
        <f ca="1">IF(AC176&gt;Inputs!$B$34,Inputs!$B$34,AC176)</f>
        <v>0</v>
      </c>
      <c r="AF176" s="49">
        <f ca="1">IF(AND(E176=1,G176=0),Inputs!$B$3,AD176)</f>
        <v>0</v>
      </c>
      <c r="AG176" s="49">
        <f ca="1">IF(AND(E176=1,G176=0),Inputs!$B$3,AE176)</f>
        <v>0</v>
      </c>
    </row>
    <row r="177" spans="1:33" x14ac:dyDescent="0.25">
      <c r="A177" s="6">
        <f>'Salary and Rating'!A178</f>
        <v>0</v>
      </c>
      <c r="B177" s="6">
        <f>'Salary and Rating'!B178</f>
        <v>0</v>
      </c>
      <c r="C177" s="14">
        <f>'Salary and Rating'!C178</f>
        <v>0</v>
      </c>
      <c r="D177" s="44">
        <f>'Salary and Rating'!D178</f>
        <v>0</v>
      </c>
      <c r="E177" s="48">
        <f t="shared" si="12"/>
        <v>0</v>
      </c>
      <c r="F177" s="42">
        <f>IF('Salary and Rating'!E178=1,VLOOKUP(D177,'Attrition Probabilities'!$A$5:$E$45,2,TRUE),IF('Salary and Rating'!E178=2,VLOOKUP(D177,'Attrition Probabilities'!$A$5:$E$45,3,TRUE),IF('Salary and Rating'!E178=3,VLOOKUP(D177,'Attrition Probabilities'!$A$5:$E$45,4,TRUE),IF('Salary and Rating'!E178=4,VLOOKUP(D177,'Attrition Probabilities'!$A$5:$E$45,5,TRUE),0))))</f>
        <v>0</v>
      </c>
      <c r="G177" s="48">
        <f t="shared" ca="1" si="13"/>
        <v>0</v>
      </c>
      <c r="H177" s="48">
        <f ca="1">IF(E177=0,0,IF(RAND()&lt;'Demand Component Probability'!$B$4,1,0))</f>
        <v>0</v>
      </c>
      <c r="I177" s="48">
        <f ca="1">IF(E177=0,0,IF(RAND()&lt;'Demand Component Probability'!$B$5,1,0))</f>
        <v>0</v>
      </c>
      <c r="J177" s="48">
        <f ca="1">IF(E177=0,0,IF(RAND()&lt;'Demand Component Probability'!$B$6,1,0))</f>
        <v>0</v>
      </c>
      <c r="K177" s="48">
        <f>'Salary and Rating'!K178</f>
        <v>0</v>
      </c>
      <c r="L177" s="48">
        <f>IFERROR(IF(VLOOKUP(K177,Inputs!$A$20:$G$29,3,FALSE)="Stipend Award",VLOOKUP(K177,Inputs!$A$7:$G$16,3,FALSE),0),0)</f>
        <v>0</v>
      </c>
      <c r="M177" s="48">
        <f>IFERROR(IF(VLOOKUP(K177,Inputs!$A$20:$G$29,4,FALSE)="Stipend Award",VLOOKUP(K177,Inputs!$A$7:$G$16,4,FALSE),0),0)</f>
        <v>0</v>
      </c>
      <c r="N177" s="48">
        <f ca="1">IFERROR(IF(H177=1,IF(VLOOKUP(K177,Inputs!$A$20:$G$29,5,FALSE)="Stipend Award",VLOOKUP(K177,Inputs!$A$7:$G$16,5,FALSE),0),0),0)</f>
        <v>0</v>
      </c>
      <c r="O177" s="48">
        <f ca="1">IFERROR(IF(I177=1,IF(VLOOKUP(K177,Inputs!$A$20:$G$29,6,FALSE)="Stipend Award",VLOOKUP(K177,Inputs!$A$7:$G$16,6,FALSE),0),0),0)</f>
        <v>0</v>
      </c>
      <c r="P177" s="48">
        <f ca="1">IFERROR(IF(J177=1,IF(VLOOKUP(K177,Inputs!$A$20:$G$29,7,FALSE)="Stipend Award",VLOOKUP(K177,Inputs!$A$7:$G$16,7,FALSE),0),0),0)</f>
        <v>0</v>
      </c>
      <c r="Q177" s="48">
        <f>IFERROR(IF(VLOOKUP(K177,Inputs!$A$20:$G$29,3,FALSE)="Base Increase",VLOOKUP(K177,Inputs!$A$7:$G$16,3,FALSE),0),0)</f>
        <v>0</v>
      </c>
      <c r="R177" s="48">
        <f>IFERROR(IF(VLOOKUP(K177,Inputs!$A$20:$G$29,4,FALSE)="Base Increase",VLOOKUP(K177,Inputs!$A$7:$G$16,4,FALSE),0),0)</f>
        <v>0</v>
      </c>
      <c r="S177" s="48">
        <f ca="1">IFERROR(IF(H177=1,IF(VLOOKUP(K177,Inputs!$A$20:$G$29,5,FALSE)="Base Increase",VLOOKUP(K177,Inputs!$A$7:$G$16,5,FALSE),0),0),0)</f>
        <v>0</v>
      </c>
      <c r="T177" s="48">
        <f ca="1">IFERROR(IF(I177=1,IF(VLOOKUP(K177,Inputs!$A$20:$G$29,6,FALSE)="Base Increase",VLOOKUP(K177,Inputs!$A$7:$G$16,6,FALSE),0),0),0)</f>
        <v>0</v>
      </c>
      <c r="U177" s="48">
        <f ca="1">IFERROR(IF(J177=1,IF(VLOOKUP(K177,Inputs!$A$20:$G$29,7,FALSE)="Base Increase",VLOOKUP(K177,Inputs!$A$7:$G$16,7,FALSE),0),0),0)</f>
        <v>0</v>
      </c>
      <c r="V177" s="48">
        <f t="shared" ca="1" si="14"/>
        <v>0</v>
      </c>
      <c r="W177" s="48">
        <f t="shared" ca="1" si="15"/>
        <v>0</v>
      </c>
      <c r="X177" s="48">
        <f t="shared" ca="1" si="16"/>
        <v>0</v>
      </c>
      <c r="Y177" s="48">
        <f t="shared" ca="1" si="17"/>
        <v>0</v>
      </c>
      <c r="Z177" s="48">
        <f ca="1">IF(AND(K177&lt;=4,X177&gt;Inputs!$B$32),MAX(C177,Inputs!$B$32),X177)</f>
        <v>0</v>
      </c>
      <c r="AA177" s="48">
        <f ca="1">IF(AND(K177&lt;=4,Y177&gt;Inputs!$B$32),MAX(C177,Inputs!$B$32),Y177)</f>
        <v>0</v>
      </c>
      <c r="AB177" s="48">
        <f ca="1">IF(AND(K177&lt;=7,Z177&gt;Inputs!$B$33),MAX(C177,Inputs!$B$33),Z177)</f>
        <v>0</v>
      </c>
      <c r="AC177" s="48">
        <f ca="1">IF(Y177&gt;Inputs!$B$34,Inputs!$B$34,AA177)</f>
        <v>0</v>
      </c>
      <c r="AD177" s="48">
        <f ca="1">IF(AB177&gt;Inputs!$B$34,Inputs!$B$34,AB177)</f>
        <v>0</v>
      </c>
      <c r="AE177" s="48">
        <f ca="1">IF(AC177&gt;Inputs!$B$34,Inputs!$B$34,AC177)</f>
        <v>0</v>
      </c>
      <c r="AF177" s="49">
        <f ca="1">IF(AND(E177=1,G177=0),Inputs!$B$3,AD177)</f>
        <v>0</v>
      </c>
      <c r="AG177" s="49">
        <f ca="1">IF(AND(E177=1,G177=0),Inputs!$B$3,AE177)</f>
        <v>0</v>
      </c>
    </row>
    <row r="178" spans="1:33" x14ac:dyDescent="0.25">
      <c r="A178" s="6">
        <f>'Salary and Rating'!A179</f>
        <v>0</v>
      </c>
      <c r="B178" s="6">
        <f>'Salary and Rating'!B179</f>
        <v>0</v>
      </c>
      <c r="C178" s="14">
        <f>'Salary and Rating'!C179</f>
        <v>0</v>
      </c>
      <c r="D178" s="44">
        <f>'Salary and Rating'!D179</f>
        <v>0</v>
      </c>
      <c r="E178" s="48">
        <f t="shared" si="12"/>
        <v>0</v>
      </c>
      <c r="F178" s="42">
        <f>IF('Salary and Rating'!E179=1,VLOOKUP(D178,'Attrition Probabilities'!$A$5:$E$45,2,TRUE),IF('Salary and Rating'!E179=2,VLOOKUP(D178,'Attrition Probabilities'!$A$5:$E$45,3,TRUE),IF('Salary and Rating'!E179=3,VLOOKUP(D178,'Attrition Probabilities'!$A$5:$E$45,4,TRUE),IF('Salary and Rating'!E179=4,VLOOKUP(D178,'Attrition Probabilities'!$A$5:$E$45,5,TRUE),0))))</f>
        <v>0</v>
      </c>
      <c r="G178" s="48">
        <f t="shared" ca="1" si="13"/>
        <v>0</v>
      </c>
      <c r="H178" s="48">
        <f ca="1">IF(E178=0,0,IF(RAND()&lt;'Demand Component Probability'!$B$4,1,0))</f>
        <v>0</v>
      </c>
      <c r="I178" s="48">
        <f ca="1">IF(E178=0,0,IF(RAND()&lt;'Demand Component Probability'!$B$5,1,0))</f>
        <v>0</v>
      </c>
      <c r="J178" s="48">
        <f ca="1">IF(E178=0,0,IF(RAND()&lt;'Demand Component Probability'!$B$6,1,0))</f>
        <v>0</v>
      </c>
      <c r="K178" s="48">
        <f>'Salary and Rating'!K179</f>
        <v>0</v>
      </c>
      <c r="L178" s="48">
        <f>IFERROR(IF(VLOOKUP(K178,Inputs!$A$20:$G$29,3,FALSE)="Stipend Award",VLOOKUP(K178,Inputs!$A$7:$G$16,3,FALSE),0),0)</f>
        <v>0</v>
      </c>
      <c r="M178" s="48">
        <f>IFERROR(IF(VLOOKUP(K178,Inputs!$A$20:$G$29,4,FALSE)="Stipend Award",VLOOKUP(K178,Inputs!$A$7:$G$16,4,FALSE),0),0)</f>
        <v>0</v>
      </c>
      <c r="N178" s="48">
        <f ca="1">IFERROR(IF(H178=1,IF(VLOOKUP(K178,Inputs!$A$20:$G$29,5,FALSE)="Stipend Award",VLOOKUP(K178,Inputs!$A$7:$G$16,5,FALSE),0),0),0)</f>
        <v>0</v>
      </c>
      <c r="O178" s="48">
        <f ca="1">IFERROR(IF(I178=1,IF(VLOOKUP(K178,Inputs!$A$20:$G$29,6,FALSE)="Stipend Award",VLOOKUP(K178,Inputs!$A$7:$G$16,6,FALSE),0),0),0)</f>
        <v>0</v>
      </c>
      <c r="P178" s="48">
        <f ca="1">IFERROR(IF(J178=1,IF(VLOOKUP(K178,Inputs!$A$20:$G$29,7,FALSE)="Stipend Award",VLOOKUP(K178,Inputs!$A$7:$G$16,7,FALSE),0),0),0)</f>
        <v>0</v>
      </c>
      <c r="Q178" s="48">
        <f>IFERROR(IF(VLOOKUP(K178,Inputs!$A$20:$G$29,3,FALSE)="Base Increase",VLOOKUP(K178,Inputs!$A$7:$G$16,3,FALSE),0),0)</f>
        <v>0</v>
      </c>
      <c r="R178" s="48">
        <f>IFERROR(IF(VLOOKUP(K178,Inputs!$A$20:$G$29,4,FALSE)="Base Increase",VLOOKUP(K178,Inputs!$A$7:$G$16,4,FALSE),0),0)</f>
        <v>0</v>
      </c>
      <c r="S178" s="48">
        <f ca="1">IFERROR(IF(H178=1,IF(VLOOKUP(K178,Inputs!$A$20:$G$29,5,FALSE)="Base Increase",VLOOKUP(K178,Inputs!$A$7:$G$16,5,FALSE),0),0),0)</f>
        <v>0</v>
      </c>
      <c r="T178" s="48">
        <f ca="1">IFERROR(IF(I178=1,IF(VLOOKUP(K178,Inputs!$A$20:$G$29,6,FALSE)="Base Increase",VLOOKUP(K178,Inputs!$A$7:$G$16,6,FALSE),0),0),0)</f>
        <v>0</v>
      </c>
      <c r="U178" s="48">
        <f ca="1">IFERROR(IF(J178=1,IF(VLOOKUP(K178,Inputs!$A$20:$G$29,7,FALSE)="Base Increase",VLOOKUP(K178,Inputs!$A$7:$G$16,7,FALSE),0),0),0)</f>
        <v>0</v>
      </c>
      <c r="V178" s="48">
        <f t="shared" ca="1" si="14"/>
        <v>0</v>
      </c>
      <c r="W178" s="48">
        <f t="shared" ca="1" si="15"/>
        <v>0</v>
      </c>
      <c r="X178" s="48">
        <f t="shared" ca="1" si="16"/>
        <v>0</v>
      </c>
      <c r="Y178" s="48">
        <f t="shared" ca="1" si="17"/>
        <v>0</v>
      </c>
      <c r="Z178" s="48">
        <f ca="1">IF(AND(K178&lt;=4,X178&gt;Inputs!$B$32),MAX(C178,Inputs!$B$32),X178)</f>
        <v>0</v>
      </c>
      <c r="AA178" s="48">
        <f ca="1">IF(AND(K178&lt;=4,Y178&gt;Inputs!$B$32),MAX(C178,Inputs!$B$32),Y178)</f>
        <v>0</v>
      </c>
      <c r="AB178" s="48">
        <f ca="1">IF(AND(K178&lt;=7,Z178&gt;Inputs!$B$33),MAX(C178,Inputs!$B$33),Z178)</f>
        <v>0</v>
      </c>
      <c r="AC178" s="48">
        <f ca="1">IF(Y178&gt;Inputs!$B$34,Inputs!$B$34,AA178)</f>
        <v>0</v>
      </c>
      <c r="AD178" s="48">
        <f ca="1">IF(AB178&gt;Inputs!$B$34,Inputs!$B$34,AB178)</f>
        <v>0</v>
      </c>
      <c r="AE178" s="48">
        <f ca="1">IF(AC178&gt;Inputs!$B$34,Inputs!$B$34,AC178)</f>
        <v>0</v>
      </c>
      <c r="AF178" s="49">
        <f ca="1">IF(AND(E178=1,G178=0),Inputs!$B$3,AD178)</f>
        <v>0</v>
      </c>
      <c r="AG178" s="49">
        <f ca="1">IF(AND(E178=1,G178=0),Inputs!$B$3,AE178)</f>
        <v>0</v>
      </c>
    </row>
    <row r="179" spans="1:33" x14ac:dyDescent="0.25">
      <c r="A179" s="6">
        <f>'Salary and Rating'!A180</f>
        <v>0</v>
      </c>
      <c r="B179" s="6">
        <f>'Salary and Rating'!B180</f>
        <v>0</v>
      </c>
      <c r="C179" s="14">
        <f>'Salary and Rating'!C180</f>
        <v>0</v>
      </c>
      <c r="D179" s="44">
        <f>'Salary and Rating'!D180</f>
        <v>0</v>
      </c>
      <c r="E179" s="48">
        <f t="shared" si="12"/>
        <v>0</v>
      </c>
      <c r="F179" s="42">
        <f>IF('Salary and Rating'!E180=1,VLOOKUP(D179,'Attrition Probabilities'!$A$5:$E$45,2,TRUE),IF('Salary and Rating'!E180=2,VLOOKUP(D179,'Attrition Probabilities'!$A$5:$E$45,3,TRUE),IF('Salary and Rating'!E180=3,VLOOKUP(D179,'Attrition Probabilities'!$A$5:$E$45,4,TRUE),IF('Salary and Rating'!E180=4,VLOOKUP(D179,'Attrition Probabilities'!$A$5:$E$45,5,TRUE),0))))</f>
        <v>0</v>
      </c>
      <c r="G179" s="48">
        <f t="shared" ca="1" si="13"/>
        <v>0</v>
      </c>
      <c r="H179" s="48">
        <f ca="1">IF(E179=0,0,IF(RAND()&lt;'Demand Component Probability'!$B$4,1,0))</f>
        <v>0</v>
      </c>
      <c r="I179" s="48">
        <f ca="1">IF(E179=0,0,IF(RAND()&lt;'Demand Component Probability'!$B$5,1,0))</f>
        <v>0</v>
      </c>
      <c r="J179" s="48">
        <f ca="1">IF(E179=0,0,IF(RAND()&lt;'Demand Component Probability'!$B$6,1,0))</f>
        <v>0</v>
      </c>
      <c r="K179" s="48">
        <f>'Salary and Rating'!K180</f>
        <v>0</v>
      </c>
      <c r="L179" s="48">
        <f>IFERROR(IF(VLOOKUP(K179,Inputs!$A$20:$G$29,3,FALSE)="Stipend Award",VLOOKUP(K179,Inputs!$A$7:$G$16,3,FALSE),0),0)</f>
        <v>0</v>
      </c>
      <c r="M179" s="48">
        <f>IFERROR(IF(VLOOKUP(K179,Inputs!$A$20:$G$29,4,FALSE)="Stipend Award",VLOOKUP(K179,Inputs!$A$7:$G$16,4,FALSE),0),0)</f>
        <v>0</v>
      </c>
      <c r="N179" s="48">
        <f ca="1">IFERROR(IF(H179=1,IF(VLOOKUP(K179,Inputs!$A$20:$G$29,5,FALSE)="Stipend Award",VLOOKUP(K179,Inputs!$A$7:$G$16,5,FALSE),0),0),0)</f>
        <v>0</v>
      </c>
      <c r="O179" s="48">
        <f ca="1">IFERROR(IF(I179=1,IF(VLOOKUP(K179,Inputs!$A$20:$G$29,6,FALSE)="Stipend Award",VLOOKUP(K179,Inputs!$A$7:$G$16,6,FALSE),0),0),0)</f>
        <v>0</v>
      </c>
      <c r="P179" s="48">
        <f ca="1">IFERROR(IF(J179=1,IF(VLOOKUP(K179,Inputs!$A$20:$G$29,7,FALSE)="Stipend Award",VLOOKUP(K179,Inputs!$A$7:$G$16,7,FALSE),0),0),0)</f>
        <v>0</v>
      </c>
      <c r="Q179" s="48">
        <f>IFERROR(IF(VLOOKUP(K179,Inputs!$A$20:$G$29,3,FALSE)="Base Increase",VLOOKUP(K179,Inputs!$A$7:$G$16,3,FALSE),0),0)</f>
        <v>0</v>
      </c>
      <c r="R179" s="48">
        <f>IFERROR(IF(VLOOKUP(K179,Inputs!$A$20:$G$29,4,FALSE)="Base Increase",VLOOKUP(K179,Inputs!$A$7:$G$16,4,FALSE),0),0)</f>
        <v>0</v>
      </c>
      <c r="S179" s="48">
        <f ca="1">IFERROR(IF(H179=1,IF(VLOOKUP(K179,Inputs!$A$20:$G$29,5,FALSE)="Base Increase",VLOOKUP(K179,Inputs!$A$7:$G$16,5,FALSE),0),0),0)</f>
        <v>0</v>
      </c>
      <c r="T179" s="48">
        <f ca="1">IFERROR(IF(I179=1,IF(VLOOKUP(K179,Inputs!$A$20:$G$29,6,FALSE)="Base Increase",VLOOKUP(K179,Inputs!$A$7:$G$16,6,FALSE),0),0),0)</f>
        <v>0</v>
      </c>
      <c r="U179" s="48">
        <f ca="1">IFERROR(IF(J179=1,IF(VLOOKUP(K179,Inputs!$A$20:$G$29,7,FALSE)="Base Increase",VLOOKUP(K179,Inputs!$A$7:$G$16,7,FALSE),0),0),0)</f>
        <v>0</v>
      </c>
      <c r="V179" s="48">
        <f t="shared" ca="1" si="14"/>
        <v>0</v>
      </c>
      <c r="W179" s="48">
        <f t="shared" ca="1" si="15"/>
        <v>0</v>
      </c>
      <c r="X179" s="48">
        <f t="shared" ca="1" si="16"/>
        <v>0</v>
      </c>
      <c r="Y179" s="48">
        <f t="shared" ca="1" si="17"/>
        <v>0</v>
      </c>
      <c r="Z179" s="48">
        <f ca="1">IF(AND(K179&lt;=4,X179&gt;Inputs!$B$32),MAX(C179,Inputs!$B$32),X179)</f>
        <v>0</v>
      </c>
      <c r="AA179" s="48">
        <f ca="1">IF(AND(K179&lt;=4,Y179&gt;Inputs!$B$32),MAX(C179,Inputs!$B$32),Y179)</f>
        <v>0</v>
      </c>
      <c r="AB179" s="48">
        <f ca="1">IF(AND(K179&lt;=7,Z179&gt;Inputs!$B$33),MAX(C179,Inputs!$B$33),Z179)</f>
        <v>0</v>
      </c>
      <c r="AC179" s="48">
        <f ca="1">IF(Y179&gt;Inputs!$B$34,Inputs!$B$34,AA179)</f>
        <v>0</v>
      </c>
      <c r="AD179" s="48">
        <f ca="1">IF(AB179&gt;Inputs!$B$34,Inputs!$B$34,AB179)</f>
        <v>0</v>
      </c>
      <c r="AE179" s="48">
        <f ca="1">IF(AC179&gt;Inputs!$B$34,Inputs!$B$34,AC179)</f>
        <v>0</v>
      </c>
      <c r="AF179" s="49">
        <f ca="1">IF(AND(E179=1,G179=0),Inputs!$B$3,AD179)</f>
        <v>0</v>
      </c>
      <c r="AG179" s="49">
        <f ca="1">IF(AND(E179=1,G179=0),Inputs!$B$3,AE179)</f>
        <v>0</v>
      </c>
    </row>
    <row r="180" spans="1:33" x14ac:dyDescent="0.25">
      <c r="A180" s="6">
        <f>'Salary and Rating'!A181</f>
        <v>0</v>
      </c>
      <c r="B180" s="6">
        <f>'Salary and Rating'!B181</f>
        <v>0</v>
      </c>
      <c r="C180" s="14">
        <f>'Salary and Rating'!C181</f>
        <v>0</v>
      </c>
      <c r="D180" s="44">
        <f>'Salary and Rating'!D181</f>
        <v>0</v>
      </c>
      <c r="E180" s="48">
        <f t="shared" si="12"/>
        <v>0</v>
      </c>
      <c r="F180" s="42">
        <f>IF('Salary and Rating'!E181=1,VLOOKUP(D180,'Attrition Probabilities'!$A$5:$E$45,2,TRUE),IF('Salary and Rating'!E181=2,VLOOKUP(D180,'Attrition Probabilities'!$A$5:$E$45,3,TRUE),IF('Salary and Rating'!E181=3,VLOOKUP(D180,'Attrition Probabilities'!$A$5:$E$45,4,TRUE),IF('Salary and Rating'!E181=4,VLOOKUP(D180,'Attrition Probabilities'!$A$5:$E$45,5,TRUE),0))))</f>
        <v>0</v>
      </c>
      <c r="G180" s="48">
        <f t="shared" ca="1" si="13"/>
        <v>0</v>
      </c>
      <c r="H180" s="48">
        <f ca="1">IF(E180=0,0,IF(RAND()&lt;'Demand Component Probability'!$B$4,1,0))</f>
        <v>0</v>
      </c>
      <c r="I180" s="48">
        <f ca="1">IF(E180=0,0,IF(RAND()&lt;'Demand Component Probability'!$B$5,1,0))</f>
        <v>0</v>
      </c>
      <c r="J180" s="48">
        <f ca="1">IF(E180=0,0,IF(RAND()&lt;'Demand Component Probability'!$B$6,1,0))</f>
        <v>0</v>
      </c>
      <c r="K180" s="48">
        <f>'Salary and Rating'!K181</f>
        <v>0</v>
      </c>
      <c r="L180" s="48">
        <f>IFERROR(IF(VLOOKUP(K180,Inputs!$A$20:$G$29,3,FALSE)="Stipend Award",VLOOKUP(K180,Inputs!$A$7:$G$16,3,FALSE),0),0)</f>
        <v>0</v>
      </c>
      <c r="M180" s="48">
        <f>IFERROR(IF(VLOOKUP(K180,Inputs!$A$20:$G$29,4,FALSE)="Stipend Award",VLOOKUP(K180,Inputs!$A$7:$G$16,4,FALSE),0),0)</f>
        <v>0</v>
      </c>
      <c r="N180" s="48">
        <f ca="1">IFERROR(IF(H180=1,IF(VLOOKUP(K180,Inputs!$A$20:$G$29,5,FALSE)="Stipend Award",VLOOKUP(K180,Inputs!$A$7:$G$16,5,FALSE),0),0),0)</f>
        <v>0</v>
      </c>
      <c r="O180" s="48">
        <f ca="1">IFERROR(IF(I180=1,IF(VLOOKUP(K180,Inputs!$A$20:$G$29,6,FALSE)="Stipend Award",VLOOKUP(K180,Inputs!$A$7:$G$16,6,FALSE),0),0),0)</f>
        <v>0</v>
      </c>
      <c r="P180" s="48">
        <f ca="1">IFERROR(IF(J180=1,IF(VLOOKUP(K180,Inputs!$A$20:$G$29,7,FALSE)="Stipend Award",VLOOKUP(K180,Inputs!$A$7:$G$16,7,FALSE),0),0),0)</f>
        <v>0</v>
      </c>
      <c r="Q180" s="48">
        <f>IFERROR(IF(VLOOKUP(K180,Inputs!$A$20:$G$29,3,FALSE)="Base Increase",VLOOKUP(K180,Inputs!$A$7:$G$16,3,FALSE),0),0)</f>
        <v>0</v>
      </c>
      <c r="R180" s="48">
        <f>IFERROR(IF(VLOOKUP(K180,Inputs!$A$20:$G$29,4,FALSE)="Base Increase",VLOOKUP(K180,Inputs!$A$7:$G$16,4,FALSE),0),0)</f>
        <v>0</v>
      </c>
      <c r="S180" s="48">
        <f ca="1">IFERROR(IF(H180=1,IF(VLOOKUP(K180,Inputs!$A$20:$G$29,5,FALSE)="Base Increase",VLOOKUP(K180,Inputs!$A$7:$G$16,5,FALSE),0),0),0)</f>
        <v>0</v>
      </c>
      <c r="T180" s="48">
        <f ca="1">IFERROR(IF(I180=1,IF(VLOOKUP(K180,Inputs!$A$20:$G$29,6,FALSE)="Base Increase",VLOOKUP(K180,Inputs!$A$7:$G$16,6,FALSE),0),0),0)</f>
        <v>0</v>
      </c>
      <c r="U180" s="48">
        <f ca="1">IFERROR(IF(J180=1,IF(VLOOKUP(K180,Inputs!$A$20:$G$29,7,FALSE)="Base Increase",VLOOKUP(K180,Inputs!$A$7:$G$16,7,FALSE),0),0),0)</f>
        <v>0</v>
      </c>
      <c r="V180" s="48">
        <f t="shared" ca="1" si="14"/>
        <v>0</v>
      </c>
      <c r="W180" s="48">
        <f t="shared" ca="1" si="15"/>
        <v>0</v>
      </c>
      <c r="X180" s="48">
        <f t="shared" ca="1" si="16"/>
        <v>0</v>
      </c>
      <c r="Y180" s="48">
        <f t="shared" ca="1" si="17"/>
        <v>0</v>
      </c>
      <c r="Z180" s="48">
        <f ca="1">IF(AND(K180&lt;=4,X180&gt;Inputs!$B$32),MAX(C180,Inputs!$B$32),X180)</f>
        <v>0</v>
      </c>
      <c r="AA180" s="48">
        <f ca="1">IF(AND(K180&lt;=4,Y180&gt;Inputs!$B$32),MAX(C180,Inputs!$B$32),Y180)</f>
        <v>0</v>
      </c>
      <c r="AB180" s="48">
        <f ca="1">IF(AND(K180&lt;=7,Z180&gt;Inputs!$B$33),MAX(C180,Inputs!$B$33),Z180)</f>
        <v>0</v>
      </c>
      <c r="AC180" s="48">
        <f ca="1">IF(Y180&gt;Inputs!$B$34,Inputs!$B$34,AA180)</f>
        <v>0</v>
      </c>
      <c r="AD180" s="48">
        <f ca="1">IF(AB180&gt;Inputs!$B$34,Inputs!$B$34,AB180)</f>
        <v>0</v>
      </c>
      <c r="AE180" s="48">
        <f ca="1">IF(AC180&gt;Inputs!$B$34,Inputs!$B$34,AC180)</f>
        <v>0</v>
      </c>
      <c r="AF180" s="49">
        <f ca="1">IF(AND(E180=1,G180=0),Inputs!$B$3,AD180)</f>
        <v>0</v>
      </c>
      <c r="AG180" s="49">
        <f ca="1">IF(AND(E180=1,G180=0),Inputs!$B$3,AE180)</f>
        <v>0</v>
      </c>
    </row>
    <row r="181" spans="1:33" x14ac:dyDescent="0.25">
      <c r="A181" s="6">
        <f>'Salary and Rating'!A182</f>
        <v>0</v>
      </c>
      <c r="B181" s="6">
        <f>'Salary and Rating'!B182</f>
        <v>0</v>
      </c>
      <c r="C181" s="14">
        <f>'Salary and Rating'!C182</f>
        <v>0</v>
      </c>
      <c r="D181" s="44">
        <f>'Salary and Rating'!D182</f>
        <v>0</v>
      </c>
      <c r="E181" s="48">
        <f t="shared" si="12"/>
        <v>0</v>
      </c>
      <c r="F181" s="42">
        <f>IF('Salary and Rating'!E182=1,VLOOKUP(D181,'Attrition Probabilities'!$A$5:$E$45,2,TRUE),IF('Salary and Rating'!E182=2,VLOOKUP(D181,'Attrition Probabilities'!$A$5:$E$45,3,TRUE),IF('Salary and Rating'!E182=3,VLOOKUP(D181,'Attrition Probabilities'!$A$5:$E$45,4,TRUE),IF('Salary and Rating'!E182=4,VLOOKUP(D181,'Attrition Probabilities'!$A$5:$E$45,5,TRUE),0))))</f>
        <v>0</v>
      </c>
      <c r="G181" s="48">
        <f t="shared" ca="1" si="13"/>
        <v>0</v>
      </c>
      <c r="H181" s="48">
        <f ca="1">IF(E181=0,0,IF(RAND()&lt;'Demand Component Probability'!$B$4,1,0))</f>
        <v>0</v>
      </c>
      <c r="I181" s="48">
        <f ca="1">IF(E181=0,0,IF(RAND()&lt;'Demand Component Probability'!$B$5,1,0))</f>
        <v>0</v>
      </c>
      <c r="J181" s="48">
        <f ca="1">IF(E181=0,0,IF(RAND()&lt;'Demand Component Probability'!$B$6,1,0))</f>
        <v>0</v>
      </c>
      <c r="K181" s="48">
        <f>'Salary and Rating'!K182</f>
        <v>0</v>
      </c>
      <c r="L181" s="48">
        <f>IFERROR(IF(VLOOKUP(K181,Inputs!$A$20:$G$29,3,FALSE)="Stipend Award",VLOOKUP(K181,Inputs!$A$7:$G$16,3,FALSE),0),0)</f>
        <v>0</v>
      </c>
      <c r="M181" s="48">
        <f>IFERROR(IF(VLOOKUP(K181,Inputs!$A$20:$G$29,4,FALSE)="Stipend Award",VLOOKUP(K181,Inputs!$A$7:$G$16,4,FALSE),0),0)</f>
        <v>0</v>
      </c>
      <c r="N181" s="48">
        <f ca="1">IFERROR(IF(H181=1,IF(VLOOKUP(K181,Inputs!$A$20:$G$29,5,FALSE)="Stipend Award",VLOOKUP(K181,Inputs!$A$7:$G$16,5,FALSE),0),0),0)</f>
        <v>0</v>
      </c>
      <c r="O181" s="48">
        <f ca="1">IFERROR(IF(I181=1,IF(VLOOKUP(K181,Inputs!$A$20:$G$29,6,FALSE)="Stipend Award",VLOOKUP(K181,Inputs!$A$7:$G$16,6,FALSE),0),0),0)</f>
        <v>0</v>
      </c>
      <c r="P181" s="48">
        <f ca="1">IFERROR(IF(J181=1,IF(VLOOKUP(K181,Inputs!$A$20:$G$29,7,FALSE)="Stipend Award",VLOOKUP(K181,Inputs!$A$7:$G$16,7,FALSE),0),0),0)</f>
        <v>0</v>
      </c>
      <c r="Q181" s="48">
        <f>IFERROR(IF(VLOOKUP(K181,Inputs!$A$20:$G$29,3,FALSE)="Base Increase",VLOOKUP(K181,Inputs!$A$7:$G$16,3,FALSE),0),0)</f>
        <v>0</v>
      </c>
      <c r="R181" s="48">
        <f>IFERROR(IF(VLOOKUP(K181,Inputs!$A$20:$G$29,4,FALSE)="Base Increase",VLOOKUP(K181,Inputs!$A$7:$G$16,4,FALSE),0),0)</f>
        <v>0</v>
      </c>
      <c r="S181" s="48">
        <f ca="1">IFERROR(IF(H181=1,IF(VLOOKUP(K181,Inputs!$A$20:$G$29,5,FALSE)="Base Increase",VLOOKUP(K181,Inputs!$A$7:$G$16,5,FALSE),0),0),0)</f>
        <v>0</v>
      </c>
      <c r="T181" s="48">
        <f ca="1">IFERROR(IF(I181=1,IF(VLOOKUP(K181,Inputs!$A$20:$G$29,6,FALSE)="Base Increase",VLOOKUP(K181,Inputs!$A$7:$G$16,6,FALSE),0),0),0)</f>
        <v>0</v>
      </c>
      <c r="U181" s="48">
        <f ca="1">IFERROR(IF(J181=1,IF(VLOOKUP(K181,Inputs!$A$20:$G$29,7,FALSE)="Base Increase",VLOOKUP(K181,Inputs!$A$7:$G$16,7,FALSE),0),0),0)</f>
        <v>0</v>
      </c>
      <c r="V181" s="48">
        <f t="shared" ca="1" si="14"/>
        <v>0</v>
      </c>
      <c r="W181" s="48">
        <f t="shared" ca="1" si="15"/>
        <v>0</v>
      </c>
      <c r="X181" s="48">
        <f t="shared" ca="1" si="16"/>
        <v>0</v>
      </c>
      <c r="Y181" s="48">
        <f t="shared" ca="1" si="17"/>
        <v>0</v>
      </c>
      <c r="Z181" s="48">
        <f ca="1">IF(AND(K181&lt;=4,X181&gt;Inputs!$B$32),MAX(C181,Inputs!$B$32),X181)</f>
        <v>0</v>
      </c>
      <c r="AA181" s="48">
        <f ca="1">IF(AND(K181&lt;=4,Y181&gt;Inputs!$B$32),MAX(C181,Inputs!$B$32),Y181)</f>
        <v>0</v>
      </c>
      <c r="AB181" s="48">
        <f ca="1">IF(AND(K181&lt;=7,Z181&gt;Inputs!$B$33),MAX(C181,Inputs!$B$33),Z181)</f>
        <v>0</v>
      </c>
      <c r="AC181" s="48">
        <f ca="1">IF(Y181&gt;Inputs!$B$34,Inputs!$B$34,AA181)</f>
        <v>0</v>
      </c>
      <c r="AD181" s="48">
        <f ca="1">IF(AB181&gt;Inputs!$B$34,Inputs!$B$34,AB181)</f>
        <v>0</v>
      </c>
      <c r="AE181" s="48">
        <f ca="1">IF(AC181&gt;Inputs!$B$34,Inputs!$B$34,AC181)</f>
        <v>0</v>
      </c>
      <c r="AF181" s="49">
        <f ca="1">IF(AND(E181=1,G181=0),Inputs!$B$3,AD181)</f>
        <v>0</v>
      </c>
      <c r="AG181" s="49">
        <f ca="1">IF(AND(E181=1,G181=0),Inputs!$B$3,AE181)</f>
        <v>0</v>
      </c>
    </row>
    <row r="182" spans="1:33" x14ac:dyDescent="0.25">
      <c r="A182" s="6">
        <f>'Salary and Rating'!A183</f>
        <v>0</v>
      </c>
      <c r="B182" s="6">
        <f>'Salary and Rating'!B183</f>
        <v>0</v>
      </c>
      <c r="C182" s="14">
        <f>'Salary and Rating'!C183</f>
        <v>0</v>
      </c>
      <c r="D182" s="44">
        <f>'Salary and Rating'!D183</f>
        <v>0</v>
      </c>
      <c r="E182" s="48">
        <f t="shared" si="12"/>
        <v>0</v>
      </c>
      <c r="F182" s="42">
        <f>IF('Salary and Rating'!E183=1,VLOOKUP(D182,'Attrition Probabilities'!$A$5:$E$45,2,TRUE),IF('Salary and Rating'!E183=2,VLOOKUP(D182,'Attrition Probabilities'!$A$5:$E$45,3,TRUE),IF('Salary and Rating'!E183=3,VLOOKUP(D182,'Attrition Probabilities'!$A$5:$E$45,4,TRUE),IF('Salary and Rating'!E183=4,VLOOKUP(D182,'Attrition Probabilities'!$A$5:$E$45,5,TRUE),0))))</f>
        <v>0</v>
      </c>
      <c r="G182" s="48">
        <f t="shared" ca="1" si="13"/>
        <v>0</v>
      </c>
      <c r="H182" s="48">
        <f ca="1">IF(E182=0,0,IF(RAND()&lt;'Demand Component Probability'!$B$4,1,0))</f>
        <v>0</v>
      </c>
      <c r="I182" s="48">
        <f ca="1">IF(E182=0,0,IF(RAND()&lt;'Demand Component Probability'!$B$5,1,0))</f>
        <v>0</v>
      </c>
      <c r="J182" s="48">
        <f ca="1">IF(E182=0,0,IF(RAND()&lt;'Demand Component Probability'!$B$6,1,0))</f>
        <v>0</v>
      </c>
      <c r="K182" s="48">
        <f>'Salary and Rating'!K183</f>
        <v>0</v>
      </c>
      <c r="L182" s="48">
        <f>IFERROR(IF(VLOOKUP(K182,Inputs!$A$20:$G$29,3,FALSE)="Stipend Award",VLOOKUP(K182,Inputs!$A$7:$G$16,3,FALSE),0),0)</f>
        <v>0</v>
      </c>
      <c r="M182" s="48">
        <f>IFERROR(IF(VLOOKUP(K182,Inputs!$A$20:$G$29,4,FALSE)="Stipend Award",VLOOKUP(K182,Inputs!$A$7:$G$16,4,FALSE),0),0)</f>
        <v>0</v>
      </c>
      <c r="N182" s="48">
        <f ca="1">IFERROR(IF(H182=1,IF(VLOOKUP(K182,Inputs!$A$20:$G$29,5,FALSE)="Stipend Award",VLOOKUP(K182,Inputs!$A$7:$G$16,5,FALSE),0),0),0)</f>
        <v>0</v>
      </c>
      <c r="O182" s="48">
        <f ca="1">IFERROR(IF(I182=1,IF(VLOOKUP(K182,Inputs!$A$20:$G$29,6,FALSE)="Stipend Award",VLOOKUP(K182,Inputs!$A$7:$G$16,6,FALSE),0),0),0)</f>
        <v>0</v>
      </c>
      <c r="P182" s="48">
        <f ca="1">IFERROR(IF(J182=1,IF(VLOOKUP(K182,Inputs!$A$20:$G$29,7,FALSE)="Stipend Award",VLOOKUP(K182,Inputs!$A$7:$G$16,7,FALSE),0),0),0)</f>
        <v>0</v>
      </c>
      <c r="Q182" s="48">
        <f>IFERROR(IF(VLOOKUP(K182,Inputs!$A$20:$G$29,3,FALSE)="Base Increase",VLOOKUP(K182,Inputs!$A$7:$G$16,3,FALSE),0),0)</f>
        <v>0</v>
      </c>
      <c r="R182" s="48">
        <f>IFERROR(IF(VLOOKUP(K182,Inputs!$A$20:$G$29,4,FALSE)="Base Increase",VLOOKUP(K182,Inputs!$A$7:$G$16,4,FALSE),0),0)</f>
        <v>0</v>
      </c>
      <c r="S182" s="48">
        <f ca="1">IFERROR(IF(H182=1,IF(VLOOKUP(K182,Inputs!$A$20:$G$29,5,FALSE)="Base Increase",VLOOKUP(K182,Inputs!$A$7:$G$16,5,FALSE),0),0),0)</f>
        <v>0</v>
      </c>
      <c r="T182" s="48">
        <f ca="1">IFERROR(IF(I182=1,IF(VLOOKUP(K182,Inputs!$A$20:$G$29,6,FALSE)="Base Increase",VLOOKUP(K182,Inputs!$A$7:$G$16,6,FALSE),0),0),0)</f>
        <v>0</v>
      </c>
      <c r="U182" s="48">
        <f ca="1">IFERROR(IF(J182=1,IF(VLOOKUP(K182,Inputs!$A$20:$G$29,7,FALSE)="Base Increase",VLOOKUP(K182,Inputs!$A$7:$G$16,7,FALSE),0),0),0)</f>
        <v>0</v>
      </c>
      <c r="V182" s="48">
        <f t="shared" ca="1" si="14"/>
        <v>0</v>
      </c>
      <c r="W182" s="48">
        <f t="shared" ca="1" si="15"/>
        <v>0</v>
      </c>
      <c r="X182" s="48">
        <f t="shared" ca="1" si="16"/>
        <v>0</v>
      </c>
      <c r="Y182" s="48">
        <f t="shared" ca="1" si="17"/>
        <v>0</v>
      </c>
      <c r="Z182" s="48">
        <f ca="1">IF(AND(K182&lt;=4,X182&gt;Inputs!$B$32),MAX(C182,Inputs!$B$32),X182)</f>
        <v>0</v>
      </c>
      <c r="AA182" s="48">
        <f ca="1">IF(AND(K182&lt;=4,Y182&gt;Inputs!$B$32),MAX(C182,Inputs!$B$32),Y182)</f>
        <v>0</v>
      </c>
      <c r="AB182" s="48">
        <f ca="1">IF(AND(K182&lt;=7,Z182&gt;Inputs!$B$33),MAX(C182,Inputs!$B$33),Z182)</f>
        <v>0</v>
      </c>
      <c r="AC182" s="48">
        <f ca="1">IF(Y182&gt;Inputs!$B$34,Inputs!$B$34,AA182)</f>
        <v>0</v>
      </c>
      <c r="AD182" s="48">
        <f ca="1">IF(AB182&gt;Inputs!$B$34,Inputs!$B$34,AB182)</f>
        <v>0</v>
      </c>
      <c r="AE182" s="48">
        <f ca="1">IF(AC182&gt;Inputs!$B$34,Inputs!$B$34,AC182)</f>
        <v>0</v>
      </c>
      <c r="AF182" s="49">
        <f ca="1">IF(AND(E182=1,G182=0),Inputs!$B$3,AD182)</f>
        <v>0</v>
      </c>
      <c r="AG182" s="49">
        <f ca="1">IF(AND(E182=1,G182=0),Inputs!$B$3,AE182)</f>
        <v>0</v>
      </c>
    </row>
    <row r="183" spans="1:33" x14ac:dyDescent="0.25">
      <c r="A183" s="6">
        <f>'Salary and Rating'!A184</f>
        <v>0</v>
      </c>
      <c r="B183" s="6">
        <f>'Salary and Rating'!B184</f>
        <v>0</v>
      </c>
      <c r="C183" s="14">
        <f>'Salary and Rating'!C184</f>
        <v>0</v>
      </c>
      <c r="D183" s="44">
        <f>'Salary and Rating'!D184</f>
        <v>0</v>
      </c>
      <c r="E183" s="48">
        <f t="shared" si="12"/>
        <v>0</v>
      </c>
      <c r="F183" s="42">
        <f>IF('Salary and Rating'!E184=1,VLOOKUP(D183,'Attrition Probabilities'!$A$5:$E$45,2,TRUE),IF('Salary and Rating'!E184=2,VLOOKUP(D183,'Attrition Probabilities'!$A$5:$E$45,3,TRUE),IF('Salary and Rating'!E184=3,VLOOKUP(D183,'Attrition Probabilities'!$A$5:$E$45,4,TRUE),IF('Salary and Rating'!E184=4,VLOOKUP(D183,'Attrition Probabilities'!$A$5:$E$45,5,TRUE),0))))</f>
        <v>0</v>
      </c>
      <c r="G183" s="48">
        <f t="shared" ca="1" si="13"/>
        <v>0</v>
      </c>
      <c r="H183" s="48">
        <f ca="1">IF(E183=0,0,IF(RAND()&lt;'Demand Component Probability'!$B$4,1,0))</f>
        <v>0</v>
      </c>
      <c r="I183" s="48">
        <f ca="1">IF(E183=0,0,IF(RAND()&lt;'Demand Component Probability'!$B$5,1,0))</f>
        <v>0</v>
      </c>
      <c r="J183" s="48">
        <f ca="1">IF(E183=0,0,IF(RAND()&lt;'Demand Component Probability'!$B$6,1,0))</f>
        <v>0</v>
      </c>
      <c r="K183" s="48">
        <f>'Salary and Rating'!K184</f>
        <v>0</v>
      </c>
      <c r="L183" s="48">
        <f>IFERROR(IF(VLOOKUP(K183,Inputs!$A$20:$G$29,3,FALSE)="Stipend Award",VLOOKUP(K183,Inputs!$A$7:$G$16,3,FALSE),0),0)</f>
        <v>0</v>
      </c>
      <c r="M183" s="48">
        <f>IFERROR(IF(VLOOKUP(K183,Inputs!$A$20:$G$29,4,FALSE)="Stipend Award",VLOOKUP(K183,Inputs!$A$7:$G$16,4,FALSE),0),0)</f>
        <v>0</v>
      </c>
      <c r="N183" s="48">
        <f ca="1">IFERROR(IF(H183=1,IF(VLOOKUP(K183,Inputs!$A$20:$G$29,5,FALSE)="Stipend Award",VLOOKUP(K183,Inputs!$A$7:$G$16,5,FALSE),0),0),0)</f>
        <v>0</v>
      </c>
      <c r="O183" s="48">
        <f ca="1">IFERROR(IF(I183=1,IF(VLOOKUP(K183,Inputs!$A$20:$G$29,6,FALSE)="Stipend Award",VLOOKUP(K183,Inputs!$A$7:$G$16,6,FALSE),0),0),0)</f>
        <v>0</v>
      </c>
      <c r="P183" s="48">
        <f ca="1">IFERROR(IF(J183=1,IF(VLOOKUP(K183,Inputs!$A$20:$G$29,7,FALSE)="Stipend Award",VLOOKUP(K183,Inputs!$A$7:$G$16,7,FALSE),0),0),0)</f>
        <v>0</v>
      </c>
      <c r="Q183" s="48">
        <f>IFERROR(IF(VLOOKUP(K183,Inputs!$A$20:$G$29,3,FALSE)="Base Increase",VLOOKUP(K183,Inputs!$A$7:$G$16,3,FALSE),0),0)</f>
        <v>0</v>
      </c>
      <c r="R183" s="48">
        <f>IFERROR(IF(VLOOKUP(K183,Inputs!$A$20:$G$29,4,FALSE)="Base Increase",VLOOKUP(K183,Inputs!$A$7:$G$16,4,FALSE),0),0)</f>
        <v>0</v>
      </c>
      <c r="S183" s="48">
        <f ca="1">IFERROR(IF(H183=1,IF(VLOOKUP(K183,Inputs!$A$20:$G$29,5,FALSE)="Base Increase",VLOOKUP(K183,Inputs!$A$7:$G$16,5,FALSE),0),0),0)</f>
        <v>0</v>
      </c>
      <c r="T183" s="48">
        <f ca="1">IFERROR(IF(I183=1,IF(VLOOKUP(K183,Inputs!$A$20:$G$29,6,FALSE)="Base Increase",VLOOKUP(K183,Inputs!$A$7:$G$16,6,FALSE),0),0),0)</f>
        <v>0</v>
      </c>
      <c r="U183" s="48">
        <f ca="1">IFERROR(IF(J183=1,IF(VLOOKUP(K183,Inputs!$A$20:$G$29,7,FALSE)="Base Increase",VLOOKUP(K183,Inputs!$A$7:$G$16,7,FALSE),0),0),0)</f>
        <v>0</v>
      </c>
      <c r="V183" s="48">
        <f t="shared" ca="1" si="14"/>
        <v>0</v>
      </c>
      <c r="W183" s="48">
        <f t="shared" ca="1" si="15"/>
        <v>0</v>
      </c>
      <c r="X183" s="48">
        <f t="shared" ca="1" si="16"/>
        <v>0</v>
      </c>
      <c r="Y183" s="48">
        <f t="shared" ca="1" si="17"/>
        <v>0</v>
      </c>
      <c r="Z183" s="48">
        <f ca="1">IF(AND(K183&lt;=4,X183&gt;Inputs!$B$32),MAX(C183,Inputs!$B$32),X183)</f>
        <v>0</v>
      </c>
      <c r="AA183" s="48">
        <f ca="1">IF(AND(K183&lt;=4,Y183&gt;Inputs!$B$32),MAX(C183,Inputs!$B$32),Y183)</f>
        <v>0</v>
      </c>
      <c r="AB183" s="48">
        <f ca="1">IF(AND(K183&lt;=7,Z183&gt;Inputs!$B$33),MAX(C183,Inputs!$B$33),Z183)</f>
        <v>0</v>
      </c>
      <c r="AC183" s="48">
        <f ca="1">IF(Y183&gt;Inputs!$B$34,Inputs!$B$34,AA183)</f>
        <v>0</v>
      </c>
      <c r="AD183" s="48">
        <f ca="1">IF(AB183&gt;Inputs!$B$34,Inputs!$B$34,AB183)</f>
        <v>0</v>
      </c>
      <c r="AE183" s="48">
        <f ca="1">IF(AC183&gt;Inputs!$B$34,Inputs!$B$34,AC183)</f>
        <v>0</v>
      </c>
      <c r="AF183" s="49">
        <f ca="1">IF(AND(E183=1,G183=0),Inputs!$B$3,AD183)</f>
        <v>0</v>
      </c>
      <c r="AG183" s="49">
        <f ca="1">IF(AND(E183=1,G183=0),Inputs!$B$3,AE183)</f>
        <v>0</v>
      </c>
    </row>
    <row r="184" spans="1:33" x14ac:dyDescent="0.25">
      <c r="A184" s="6">
        <f>'Salary and Rating'!A185</f>
        <v>0</v>
      </c>
      <c r="B184" s="6">
        <f>'Salary and Rating'!B185</f>
        <v>0</v>
      </c>
      <c r="C184" s="14">
        <f>'Salary and Rating'!C185</f>
        <v>0</v>
      </c>
      <c r="D184" s="44">
        <f>'Salary and Rating'!D185</f>
        <v>0</v>
      </c>
      <c r="E184" s="48">
        <f t="shared" si="12"/>
        <v>0</v>
      </c>
      <c r="F184" s="42">
        <f>IF('Salary and Rating'!E185=1,VLOOKUP(D184,'Attrition Probabilities'!$A$5:$E$45,2,TRUE),IF('Salary and Rating'!E185=2,VLOOKUP(D184,'Attrition Probabilities'!$A$5:$E$45,3,TRUE),IF('Salary and Rating'!E185=3,VLOOKUP(D184,'Attrition Probabilities'!$A$5:$E$45,4,TRUE),IF('Salary and Rating'!E185=4,VLOOKUP(D184,'Attrition Probabilities'!$A$5:$E$45,5,TRUE),0))))</f>
        <v>0</v>
      </c>
      <c r="G184" s="48">
        <f t="shared" ca="1" si="13"/>
        <v>0</v>
      </c>
      <c r="H184" s="48">
        <f ca="1">IF(E184=0,0,IF(RAND()&lt;'Demand Component Probability'!$B$4,1,0))</f>
        <v>0</v>
      </c>
      <c r="I184" s="48">
        <f ca="1">IF(E184=0,0,IF(RAND()&lt;'Demand Component Probability'!$B$5,1,0))</f>
        <v>0</v>
      </c>
      <c r="J184" s="48">
        <f ca="1">IF(E184=0,0,IF(RAND()&lt;'Demand Component Probability'!$B$6,1,0))</f>
        <v>0</v>
      </c>
      <c r="K184" s="48">
        <f>'Salary and Rating'!K185</f>
        <v>0</v>
      </c>
      <c r="L184" s="48">
        <f>IFERROR(IF(VLOOKUP(K184,Inputs!$A$20:$G$29,3,FALSE)="Stipend Award",VLOOKUP(K184,Inputs!$A$7:$G$16,3,FALSE),0),0)</f>
        <v>0</v>
      </c>
      <c r="M184" s="48">
        <f>IFERROR(IF(VLOOKUP(K184,Inputs!$A$20:$G$29,4,FALSE)="Stipend Award",VLOOKUP(K184,Inputs!$A$7:$G$16,4,FALSE),0),0)</f>
        <v>0</v>
      </c>
      <c r="N184" s="48">
        <f ca="1">IFERROR(IF(H184=1,IF(VLOOKUP(K184,Inputs!$A$20:$G$29,5,FALSE)="Stipend Award",VLOOKUP(K184,Inputs!$A$7:$G$16,5,FALSE),0),0),0)</f>
        <v>0</v>
      </c>
      <c r="O184" s="48">
        <f ca="1">IFERROR(IF(I184=1,IF(VLOOKUP(K184,Inputs!$A$20:$G$29,6,FALSE)="Stipend Award",VLOOKUP(K184,Inputs!$A$7:$G$16,6,FALSE),0),0),0)</f>
        <v>0</v>
      </c>
      <c r="P184" s="48">
        <f ca="1">IFERROR(IF(J184=1,IF(VLOOKUP(K184,Inputs!$A$20:$G$29,7,FALSE)="Stipend Award",VLOOKUP(K184,Inputs!$A$7:$G$16,7,FALSE),0),0),0)</f>
        <v>0</v>
      </c>
      <c r="Q184" s="48">
        <f>IFERROR(IF(VLOOKUP(K184,Inputs!$A$20:$G$29,3,FALSE)="Base Increase",VLOOKUP(K184,Inputs!$A$7:$G$16,3,FALSE),0),0)</f>
        <v>0</v>
      </c>
      <c r="R184" s="48">
        <f>IFERROR(IF(VLOOKUP(K184,Inputs!$A$20:$G$29,4,FALSE)="Base Increase",VLOOKUP(K184,Inputs!$A$7:$G$16,4,FALSE),0),0)</f>
        <v>0</v>
      </c>
      <c r="S184" s="48">
        <f ca="1">IFERROR(IF(H184=1,IF(VLOOKUP(K184,Inputs!$A$20:$G$29,5,FALSE)="Base Increase",VLOOKUP(K184,Inputs!$A$7:$G$16,5,FALSE),0),0),0)</f>
        <v>0</v>
      </c>
      <c r="T184" s="48">
        <f ca="1">IFERROR(IF(I184=1,IF(VLOOKUP(K184,Inputs!$A$20:$G$29,6,FALSE)="Base Increase",VLOOKUP(K184,Inputs!$A$7:$G$16,6,FALSE),0),0),0)</f>
        <v>0</v>
      </c>
      <c r="U184" s="48">
        <f ca="1">IFERROR(IF(J184=1,IF(VLOOKUP(K184,Inputs!$A$20:$G$29,7,FALSE)="Base Increase",VLOOKUP(K184,Inputs!$A$7:$G$16,7,FALSE),0),0),0)</f>
        <v>0</v>
      </c>
      <c r="V184" s="48">
        <f t="shared" ca="1" si="14"/>
        <v>0</v>
      </c>
      <c r="W184" s="48">
        <f t="shared" ca="1" si="15"/>
        <v>0</v>
      </c>
      <c r="X184" s="48">
        <f t="shared" ca="1" si="16"/>
        <v>0</v>
      </c>
      <c r="Y184" s="48">
        <f t="shared" ca="1" si="17"/>
        <v>0</v>
      </c>
      <c r="Z184" s="48">
        <f ca="1">IF(AND(K184&lt;=4,X184&gt;Inputs!$B$32),MAX(C184,Inputs!$B$32),X184)</f>
        <v>0</v>
      </c>
      <c r="AA184" s="48">
        <f ca="1">IF(AND(K184&lt;=4,Y184&gt;Inputs!$B$32),MAX(C184,Inputs!$B$32),Y184)</f>
        <v>0</v>
      </c>
      <c r="AB184" s="48">
        <f ca="1">IF(AND(K184&lt;=7,Z184&gt;Inputs!$B$33),MAX(C184,Inputs!$B$33),Z184)</f>
        <v>0</v>
      </c>
      <c r="AC184" s="48">
        <f ca="1">IF(Y184&gt;Inputs!$B$34,Inputs!$B$34,AA184)</f>
        <v>0</v>
      </c>
      <c r="AD184" s="48">
        <f ca="1">IF(AB184&gt;Inputs!$B$34,Inputs!$B$34,AB184)</f>
        <v>0</v>
      </c>
      <c r="AE184" s="48">
        <f ca="1">IF(AC184&gt;Inputs!$B$34,Inputs!$B$34,AC184)</f>
        <v>0</v>
      </c>
      <c r="AF184" s="49">
        <f ca="1">IF(AND(E184=1,G184=0),Inputs!$B$3,AD184)</f>
        <v>0</v>
      </c>
      <c r="AG184" s="49">
        <f ca="1">IF(AND(E184=1,G184=0),Inputs!$B$3,AE184)</f>
        <v>0</v>
      </c>
    </row>
    <row r="185" spans="1:33" x14ac:dyDescent="0.25">
      <c r="A185" s="6">
        <f>'Salary and Rating'!A186</f>
        <v>0</v>
      </c>
      <c r="B185" s="6">
        <f>'Salary and Rating'!B186</f>
        <v>0</v>
      </c>
      <c r="C185" s="14">
        <f>'Salary and Rating'!C186</f>
        <v>0</v>
      </c>
      <c r="D185" s="44">
        <f>'Salary and Rating'!D186</f>
        <v>0</v>
      </c>
      <c r="E185" s="48">
        <f t="shared" si="12"/>
        <v>0</v>
      </c>
      <c r="F185" s="42">
        <f>IF('Salary and Rating'!E186=1,VLOOKUP(D185,'Attrition Probabilities'!$A$5:$E$45,2,TRUE),IF('Salary and Rating'!E186=2,VLOOKUP(D185,'Attrition Probabilities'!$A$5:$E$45,3,TRUE),IF('Salary and Rating'!E186=3,VLOOKUP(D185,'Attrition Probabilities'!$A$5:$E$45,4,TRUE),IF('Salary and Rating'!E186=4,VLOOKUP(D185,'Attrition Probabilities'!$A$5:$E$45,5,TRUE),0))))</f>
        <v>0</v>
      </c>
      <c r="G185" s="48">
        <f t="shared" ca="1" si="13"/>
        <v>0</v>
      </c>
      <c r="H185" s="48">
        <f ca="1">IF(E185=0,0,IF(RAND()&lt;'Demand Component Probability'!$B$4,1,0))</f>
        <v>0</v>
      </c>
      <c r="I185" s="48">
        <f ca="1">IF(E185=0,0,IF(RAND()&lt;'Demand Component Probability'!$B$5,1,0))</f>
        <v>0</v>
      </c>
      <c r="J185" s="48">
        <f ca="1">IF(E185=0,0,IF(RAND()&lt;'Demand Component Probability'!$B$6,1,0))</f>
        <v>0</v>
      </c>
      <c r="K185" s="48">
        <f>'Salary and Rating'!K186</f>
        <v>0</v>
      </c>
      <c r="L185" s="48">
        <f>IFERROR(IF(VLOOKUP(K185,Inputs!$A$20:$G$29,3,FALSE)="Stipend Award",VLOOKUP(K185,Inputs!$A$7:$G$16,3,FALSE),0),0)</f>
        <v>0</v>
      </c>
      <c r="M185" s="48">
        <f>IFERROR(IF(VLOOKUP(K185,Inputs!$A$20:$G$29,4,FALSE)="Stipend Award",VLOOKUP(K185,Inputs!$A$7:$G$16,4,FALSE),0),0)</f>
        <v>0</v>
      </c>
      <c r="N185" s="48">
        <f ca="1">IFERROR(IF(H185=1,IF(VLOOKUP(K185,Inputs!$A$20:$G$29,5,FALSE)="Stipend Award",VLOOKUP(K185,Inputs!$A$7:$G$16,5,FALSE),0),0),0)</f>
        <v>0</v>
      </c>
      <c r="O185" s="48">
        <f ca="1">IFERROR(IF(I185=1,IF(VLOOKUP(K185,Inputs!$A$20:$G$29,6,FALSE)="Stipend Award",VLOOKUP(K185,Inputs!$A$7:$G$16,6,FALSE),0),0),0)</f>
        <v>0</v>
      </c>
      <c r="P185" s="48">
        <f ca="1">IFERROR(IF(J185=1,IF(VLOOKUP(K185,Inputs!$A$20:$G$29,7,FALSE)="Stipend Award",VLOOKUP(K185,Inputs!$A$7:$G$16,7,FALSE),0),0),0)</f>
        <v>0</v>
      </c>
      <c r="Q185" s="48">
        <f>IFERROR(IF(VLOOKUP(K185,Inputs!$A$20:$G$29,3,FALSE)="Base Increase",VLOOKUP(K185,Inputs!$A$7:$G$16,3,FALSE),0),0)</f>
        <v>0</v>
      </c>
      <c r="R185" s="48">
        <f>IFERROR(IF(VLOOKUP(K185,Inputs!$A$20:$G$29,4,FALSE)="Base Increase",VLOOKUP(K185,Inputs!$A$7:$G$16,4,FALSE),0),0)</f>
        <v>0</v>
      </c>
      <c r="S185" s="48">
        <f ca="1">IFERROR(IF(H185=1,IF(VLOOKUP(K185,Inputs!$A$20:$G$29,5,FALSE)="Base Increase",VLOOKUP(K185,Inputs!$A$7:$G$16,5,FALSE),0),0),0)</f>
        <v>0</v>
      </c>
      <c r="T185" s="48">
        <f ca="1">IFERROR(IF(I185=1,IF(VLOOKUP(K185,Inputs!$A$20:$G$29,6,FALSE)="Base Increase",VLOOKUP(K185,Inputs!$A$7:$G$16,6,FALSE),0),0),0)</f>
        <v>0</v>
      </c>
      <c r="U185" s="48">
        <f ca="1">IFERROR(IF(J185=1,IF(VLOOKUP(K185,Inputs!$A$20:$G$29,7,FALSE)="Base Increase",VLOOKUP(K185,Inputs!$A$7:$G$16,7,FALSE),0),0),0)</f>
        <v>0</v>
      </c>
      <c r="V185" s="48">
        <f t="shared" ca="1" si="14"/>
        <v>0</v>
      </c>
      <c r="W185" s="48">
        <f t="shared" ca="1" si="15"/>
        <v>0</v>
      </c>
      <c r="X185" s="48">
        <f t="shared" ca="1" si="16"/>
        <v>0</v>
      </c>
      <c r="Y185" s="48">
        <f t="shared" ca="1" si="17"/>
        <v>0</v>
      </c>
      <c r="Z185" s="48">
        <f ca="1">IF(AND(K185&lt;=4,X185&gt;Inputs!$B$32),MAX(C185,Inputs!$B$32),X185)</f>
        <v>0</v>
      </c>
      <c r="AA185" s="48">
        <f ca="1">IF(AND(K185&lt;=4,Y185&gt;Inputs!$B$32),MAX(C185,Inputs!$B$32),Y185)</f>
        <v>0</v>
      </c>
      <c r="AB185" s="48">
        <f ca="1">IF(AND(K185&lt;=7,Z185&gt;Inputs!$B$33),MAX(C185,Inputs!$B$33),Z185)</f>
        <v>0</v>
      </c>
      <c r="AC185" s="48">
        <f ca="1">IF(Y185&gt;Inputs!$B$34,Inputs!$B$34,AA185)</f>
        <v>0</v>
      </c>
      <c r="AD185" s="48">
        <f ca="1">IF(AB185&gt;Inputs!$B$34,Inputs!$B$34,AB185)</f>
        <v>0</v>
      </c>
      <c r="AE185" s="48">
        <f ca="1">IF(AC185&gt;Inputs!$B$34,Inputs!$B$34,AC185)</f>
        <v>0</v>
      </c>
      <c r="AF185" s="49">
        <f ca="1">IF(AND(E185=1,G185=0),Inputs!$B$3,AD185)</f>
        <v>0</v>
      </c>
      <c r="AG185" s="49">
        <f ca="1">IF(AND(E185=1,G185=0),Inputs!$B$3,AE185)</f>
        <v>0</v>
      </c>
    </row>
    <row r="186" spans="1:33" x14ac:dyDescent="0.25">
      <c r="A186" s="6">
        <f>'Salary and Rating'!A187</f>
        <v>0</v>
      </c>
      <c r="B186" s="6">
        <f>'Salary and Rating'!B187</f>
        <v>0</v>
      </c>
      <c r="C186" s="14">
        <f>'Salary and Rating'!C187</f>
        <v>0</v>
      </c>
      <c r="D186" s="44">
        <f>'Salary and Rating'!D187</f>
        <v>0</v>
      </c>
      <c r="E186" s="48">
        <f t="shared" si="12"/>
        <v>0</v>
      </c>
      <c r="F186" s="42">
        <f>IF('Salary and Rating'!E187=1,VLOOKUP(D186,'Attrition Probabilities'!$A$5:$E$45,2,TRUE),IF('Salary and Rating'!E187=2,VLOOKUP(D186,'Attrition Probabilities'!$A$5:$E$45,3,TRUE),IF('Salary and Rating'!E187=3,VLOOKUP(D186,'Attrition Probabilities'!$A$5:$E$45,4,TRUE),IF('Salary and Rating'!E187=4,VLOOKUP(D186,'Attrition Probabilities'!$A$5:$E$45,5,TRUE),0))))</f>
        <v>0</v>
      </c>
      <c r="G186" s="48">
        <f t="shared" ca="1" si="13"/>
        <v>0</v>
      </c>
      <c r="H186" s="48">
        <f ca="1">IF(E186=0,0,IF(RAND()&lt;'Demand Component Probability'!$B$4,1,0))</f>
        <v>0</v>
      </c>
      <c r="I186" s="48">
        <f ca="1">IF(E186=0,0,IF(RAND()&lt;'Demand Component Probability'!$B$5,1,0))</f>
        <v>0</v>
      </c>
      <c r="J186" s="48">
        <f ca="1">IF(E186=0,0,IF(RAND()&lt;'Demand Component Probability'!$B$6,1,0))</f>
        <v>0</v>
      </c>
      <c r="K186" s="48">
        <f>'Salary and Rating'!K187</f>
        <v>0</v>
      </c>
      <c r="L186" s="48">
        <f>IFERROR(IF(VLOOKUP(K186,Inputs!$A$20:$G$29,3,FALSE)="Stipend Award",VLOOKUP(K186,Inputs!$A$7:$G$16,3,FALSE),0),0)</f>
        <v>0</v>
      </c>
      <c r="M186" s="48">
        <f>IFERROR(IF(VLOOKUP(K186,Inputs!$A$20:$G$29,4,FALSE)="Stipend Award",VLOOKUP(K186,Inputs!$A$7:$G$16,4,FALSE),0),0)</f>
        <v>0</v>
      </c>
      <c r="N186" s="48">
        <f ca="1">IFERROR(IF(H186=1,IF(VLOOKUP(K186,Inputs!$A$20:$G$29,5,FALSE)="Stipend Award",VLOOKUP(K186,Inputs!$A$7:$G$16,5,FALSE),0),0),0)</f>
        <v>0</v>
      </c>
      <c r="O186" s="48">
        <f ca="1">IFERROR(IF(I186=1,IF(VLOOKUP(K186,Inputs!$A$20:$G$29,6,FALSE)="Stipend Award",VLOOKUP(K186,Inputs!$A$7:$G$16,6,FALSE),0),0),0)</f>
        <v>0</v>
      </c>
      <c r="P186" s="48">
        <f ca="1">IFERROR(IF(J186=1,IF(VLOOKUP(K186,Inputs!$A$20:$G$29,7,FALSE)="Stipend Award",VLOOKUP(K186,Inputs!$A$7:$G$16,7,FALSE),0),0),0)</f>
        <v>0</v>
      </c>
      <c r="Q186" s="48">
        <f>IFERROR(IF(VLOOKUP(K186,Inputs!$A$20:$G$29,3,FALSE)="Base Increase",VLOOKUP(K186,Inputs!$A$7:$G$16,3,FALSE),0),0)</f>
        <v>0</v>
      </c>
      <c r="R186" s="48">
        <f>IFERROR(IF(VLOOKUP(K186,Inputs!$A$20:$G$29,4,FALSE)="Base Increase",VLOOKUP(K186,Inputs!$A$7:$G$16,4,FALSE),0),0)</f>
        <v>0</v>
      </c>
      <c r="S186" s="48">
        <f ca="1">IFERROR(IF(H186=1,IF(VLOOKUP(K186,Inputs!$A$20:$G$29,5,FALSE)="Base Increase",VLOOKUP(K186,Inputs!$A$7:$G$16,5,FALSE),0),0),0)</f>
        <v>0</v>
      </c>
      <c r="T186" s="48">
        <f ca="1">IFERROR(IF(I186=1,IF(VLOOKUP(K186,Inputs!$A$20:$G$29,6,FALSE)="Base Increase",VLOOKUP(K186,Inputs!$A$7:$G$16,6,FALSE),0),0),0)</f>
        <v>0</v>
      </c>
      <c r="U186" s="48">
        <f ca="1">IFERROR(IF(J186=1,IF(VLOOKUP(K186,Inputs!$A$20:$G$29,7,FALSE)="Base Increase",VLOOKUP(K186,Inputs!$A$7:$G$16,7,FALSE),0),0),0)</f>
        <v>0</v>
      </c>
      <c r="V186" s="48">
        <f t="shared" ca="1" si="14"/>
        <v>0</v>
      </c>
      <c r="W186" s="48">
        <f t="shared" ca="1" si="15"/>
        <v>0</v>
      </c>
      <c r="X186" s="48">
        <f t="shared" ca="1" si="16"/>
        <v>0</v>
      </c>
      <c r="Y186" s="48">
        <f t="shared" ca="1" si="17"/>
        <v>0</v>
      </c>
      <c r="Z186" s="48">
        <f ca="1">IF(AND(K186&lt;=4,X186&gt;Inputs!$B$32),MAX(C186,Inputs!$B$32),X186)</f>
        <v>0</v>
      </c>
      <c r="AA186" s="48">
        <f ca="1">IF(AND(K186&lt;=4,Y186&gt;Inputs!$B$32),MAX(C186,Inputs!$B$32),Y186)</f>
        <v>0</v>
      </c>
      <c r="AB186" s="48">
        <f ca="1">IF(AND(K186&lt;=7,Z186&gt;Inputs!$B$33),MAX(C186,Inputs!$B$33),Z186)</f>
        <v>0</v>
      </c>
      <c r="AC186" s="48">
        <f ca="1">IF(Y186&gt;Inputs!$B$34,Inputs!$B$34,AA186)</f>
        <v>0</v>
      </c>
      <c r="AD186" s="48">
        <f ca="1">IF(AB186&gt;Inputs!$B$34,Inputs!$B$34,AB186)</f>
        <v>0</v>
      </c>
      <c r="AE186" s="48">
        <f ca="1">IF(AC186&gt;Inputs!$B$34,Inputs!$B$34,AC186)</f>
        <v>0</v>
      </c>
      <c r="AF186" s="49">
        <f ca="1">IF(AND(E186=1,G186=0),Inputs!$B$3,AD186)</f>
        <v>0</v>
      </c>
      <c r="AG186" s="49">
        <f ca="1">IF(AND(E186=1,G186=0),Inputs!$B$3,AE186)</f>
        <v>0</v>
      </c>
    </row>
    <row r="187" spans="1:33" x14ac:dyDescent="0.25">
      <c r="A187" s="6">
        <f>'Salary and Rating'!A188</f>
        <v>0</v>
      </c>
      <c r="B187" s="6">
        <f>'Salary and Rating'!B188</f>
        <v>0</v>
      </c>
      <c r="C187" s="14">
        <f>'Salary and Rating'!C188</f>
        <v>0</v>
      </c>
      <c r="D187" s="44">
        <f>'Salary and Rating'!D188</f>
        <v>0</v>
      </c>
      <c r="E187" s="48">
        <f t="shared" si="12"/>
        <v>0</v>
      </c>
      <c r="F187" s="42">
        <f>IF('Salary and Rating'!E188=1,VLOOKUP(D187,'Attrition Probabilities'!$A$5:$E$45,2,TRUE),IF('Salary and Rating'!E188=2,VLOOKUP(D187,'Attrition Probabilities'!$A$5:$E$45,3,TRUE),IF('Salary and Rating'!E188=3,VLOOKUP(D187,'Attrition Probabilities'!$A$5:$E$45,4,TRUE),IF('Salary and Rating'!E188=4,VLOOKUP(D187,'Attrition Probabilities'!$A$5:$E$45,5,TRUE),0))))</f>
        <v>0</v>
      </c>
      <c r="G187" s="48">
        <f t="shared" ca="1" si="13"/>
        <v>0</v>
      </c>
      <c r="H187" s="48">
        <f ca="1">IF(E187=0,0,IF(RAND()&lt;'Demand Component Probability'!$B$4,1,0))</f>
        <v>0</v>
      </c>
      <c r="I187" s="48">
        <f ca="1">IF(E187=0,0,IF(RAND()&lt;'Demand Component Probability'!$B$5,1,0))</f>
        <v>0</v>
      </c>
      <c r="J187" s="48">
        <f ca="1">IF(E187=0,0,IF(RAND()&lt;'Demand Component Probability'!$B$6,1,0))</f>
        <v>0</v>
      </c>
      <c r="K187" s="48">
        <f>'Salary and Rating'!K188</f>
        <v>0</v>
      </c>
      <c r="L187" s="48">
        <f>IFERROR(IF(VLOOKUP(K187,Inputs!$A$20:$G$29,3,FALSE)="Stipend Award",VLOOKUP(K187,Inputs!$A$7:$G$16,3,FALSE),0),0)</f>
        <v>0</v>
      </c>
      <c r="M187" s="48">
        <f>IFERROR(IF(VLOOKUP(K187,Inputs!$A$20:$G$29,4,FALSE)="Stipend Award",VLOOKUP(K187,Inputs!$A$7:$G$16,4,FALSE),0),0)</f>
        <v>0</v>
      </c>
      <c r="N187" s="48">
        <f ca="1">IFERROR(IF(H187=1,IF(VLOOKUP(K187,Inputs!$A$20:$G$29,5,FALSE)="Stipend Award",VLOOKUP(K187,Inputs!$A$7:$G$16,5,FALSE),0),0),0)</f>
        <v>0</v>
      </c>
      <c r="O187" s="48">
        <f ca="1">IFERROR(IF(I187=1,IF(VLOOKUP(K187,Inputs!$A$20:$G$29,6,FALSE)="Stipend Award",VLOOKUP(K187,Inputs!$A$7:$G$16,6,FALSE),0),0),0)</f>
        <v>0</v>
      </c>
      <c r="P187" s="48">
        <f ca="1">IFERROR(IF(J187=1,IF(VLOOKUP(K187,Inputs!$A$20:$G$29,7,FALSE)="Stipend Award",VLOOKUP(K187,Inputs!$A$7:$G$16,7,FALSE),0),0),0)</f>
        <v>0</v>
      </c>
      <c r="Q187" s="48">
        <f>IFERROR(IF(VLOOKUP(K187,Inputs!$A$20:$G$29,3,FALSE)="Base Increase",VLOOKUP(K187,Inputs!$A$7:$G$16,3,FALSE),0),0)</f>
        <v>0</v>
      </c>
      <c r="R187" s="48">
        <f>IFERROR(IF(VLOOKUP(K187,Inputs!$A$20:$G$29,4,FALSE)="Base Increase",VLOOKUP(K187,Inputs!$A$7:$G$16,4,FALSE),0),0)</f>
        <v>0</v>
      </c>
      <c r="S187" s="48">
        <f ca="1">IFERROR(IF(H187=1,IF(VLOOKUP(K187,Inputs!$A$20:$G$29,5,FALSE)="Base Increase",VLOOKUP(K187,Inputs!$A$7:$G$16,5,FALSE),0),0),0)</f>
        <v>0</v>
      </c>
      <c r="T187" s="48">
        <f ca="1">IFERROR(IF(I187=1,IF(VLOOKUP(K187,Inputs!$A$20:$G$29,6,FALSE)="Base Increase",VLOOKUP(K187,Inputs!$A$7:$G$16,6,FALSE),0),0),0)</f>
        <v>0</v>
      </c>
      <c r="U187" s="48">
        <f ca="1">IFERROR(IF(J187=1,IF(VLOOKUP(K187,Inputs!$A$20:$G$29,7,FALSE)="Base Increase",VLOOKUP(K187,Inputs!$A$7:$G$16,7,FALSE),0),0),0)</f>
        <v>0</v>
      </c>
      <c r="V187" s="48">
        <f t="shared" ca="1" si="14"/>
        <v>0</v>
      </c>
      <c r="W187" s="48">
        <f t="shared" ca="1" si="15"/>
        <v>0</v>
      </c>
      <c r="X187" s="48">
        <f t="shared" ca="1" si="16"/>
        <v>0</v>
      </c>
      <c r="Y187" s="48">
        <f t="shared" ca="1" si="17"/>
        <v>0</v>
      </c>
      <c r="Z187" s="48">
        <f ca="1">IF(AND(K187&lt;=4,X187&gt;Inputs!$B$32),MAX(C187,Inputs!$B$32),X187)</f>
        <v>0</v>
      </c>
      <c r="AA187" s="48">
        <f ca="1">IF(AND(K187&lt;=4,Y187&gt;Inputs!$B$32),MAX(C187,Inputs!$B$32),Y187)</f>
        <v>0</v>
      </c>
      <c r="AB187" s="48">
        <f ca="1">IF(AND(K187&lt;=7,Z187&gt;Inputs!$B$33),MAX(C187,Inputs!$B$33),Z187)</f>
        <v>0</v>
      </c>
      <c r="AC187" s="48">
        <f ca="1">IF(Y187&gt;Inputs!$B$34,Inputs!$B$34,AA187)</f>
        <v>0</v>
      </c>
      <c r="AD187" s="48">
        <f ca="1">IF(AB187&gt;Inputs!$B$34,Inputs!$B$34,AB187)</f>
        <v>0</v>
      </c>
      <c r="AE187" s="48">
        <f ca="1">IF(AC187&gt;Inputs!$B$34,Inputs!$B$34,AC187)</f>
        <v>0</v>
      </c>
      <c r="AF187" s="49">
        <f ca="1">IF(AND(E187=1,G187=0),Inputs!$B$3,AD187)</f>
        <v>0</v>
      </c>
      <c r="AG187" s="49">
        <f ca="1">IF(AND(E187=1,G187=0),Inputs!$B$3,AE187)</f>
        <v>0</v>
      </c>
    </row>
    <row r="188" spans="1:33" x14ac:dyDescent="0.25">
      <c r="A188" s="6">
        <f>'Salary and Rating'!A189</f>
        <v>0</v>
      </c>
      <c r="B188" s="6">
        <f>'Salary and Rating'!B189</f>
        <v>0</v>
      </c>
      <c r="C188" s="14">
        <f>'Salary and Rating'!C189</f>
        <v>0</v>
      </c>
      <c r="D188" s="44">
        <f>'Salary and Rating'!D189</f>
        <v>0</v>
      </c>
      <c r="E188" s="48">
        <f t="shared" si="12"/>
        <v>0</v>
      </c>
      <c r="F188" s="42">
        <f>IF('Salary and Rating'!E189=1,VLOOKUP(D188,'Attrition Probabilities'!$A$5:$E$45,2,TRUE),IF('Salary and Rating'!E189=2,VLOOKUP(D188,'Attrition Probabilities'!$A$5:$E$45,3,TRUE),IF('Salary and Rating'!E189=3,VLOOKUP(D188,'Attrition Probabilities'!$A$5:$E$45,4,TRUE),IF('Salary and Rating'!E189=4,VLOOKUP(D188,'Attrition Probabilities'!$A$5:$E$45,5,TRUE),0))))</f>
        <v>0</v>
      </c>
      <c r="G188" s="48">
        <f t="shared" ca="1" si="13"/>
        <v>0</v>
      </c>
      <c r="H188" s="48">
        <f ca="1">IF(E188=0,0,IF(RAND()&lt;'Demand Component Probability'!$B$4,1,0))</f>
        <v>0</v>
      </c>
      <c r="I188" s="48">
        <f ca="1">IF(E188=0,0,IF(RAND()&lt;'Demand Component Probability'!$B$5,1,0))</f>
        <v>0</v>
      </c>
      <c r="J188" s="48">
        <f ca="1">IF(E188=0,0,IF(RAND()&lt;'Demand Component Probability'!$B$6,1,0))</f>
        <v>0</v>
      </c>
      <c r="K188" s="48">
        <f>'Salary and Rating'!K189</f>
        <v>0</v>
      </c>
      <c r="L188" s="48">
        <f>IFERROR(IF(VLOOKUP(K188,Inputs!$A$20:$G$29,3,FALSE)="Stipend Award",VLOOKUP(K188,Inputs!$A$7:$G$16,3,FALSE),0),0)</f>
        <v>0</v>
      </c>
      <c r="M188" s="48">
        <f>IFERROR(IF(VLOOKUP(K188,Inputs!$A$20:$G$29,4,FALSE)="Stipend Award",VLOOKUP(K188,Inputs!$A$7:$G$16,4,FALSE),0),0)</f>
        <v>0</v>
      </c>
      <c r="N188" s="48">
        <f ca="1">IFERROR(IF(H188=1,IF(VLOOKUP(K188,Inputs!$A$20:$G$29,5,FALSE)="Stipend Award",VLOOKUP(K188,Inputs!$A$7:$G$16,5,FALSE),0),0),0)</f>
        <v>0</v>
      </c>
      <c r="O188" s="48">
        <f ca="1">IFERROR(IF(I188=1,IF(VLOOKUP(K188,Inputs!$A$20:$G$29,6,FALSE)="Stipend Award",VLOOKUP(K188,Inputs!$A$7:$G$16,6,FALSE),0),0),0)</f>
        <v>0</v>
      </c>
      <c r="P188" s="48">
        <f ca="1">IFERROR(IF(J188=1,IF(VLOOKUP(K188,Inputs!$A$20:$G$29,7,FALSE)="Stipend Award",VLOOKUP(K188,Inputs!$A$7:$G$16,7,FALSE),0),0),0)</f>
        <v>0</v>
      </c>
      <c r="Q188" s="48">
        <f>IFERROR(IF(VLOOKUP(K188,Inputs!$A$20:$G$29,3,FALSE)="Base Increase",VLOOKUP(K188,Inputs!$A$7:$G$16,3,FALSE),0),0)</f>
        <v>0</v>
      </c>
      <c r="R188" s="48">
        <f>IFERROR(IF(VLOOKUP(K188,Inputs!$A$20:$G$29,4,FALSE)="Base Increase",VLOOKUP(K188,Inputs!$A$7:$G$16,4,FALSE),0),0)</f>
        <v>0</v>
      </c>
      <c r="S188" s="48">
        <f ca="1">IFERROR(IF(H188=1,IF(VLOOKUP(K188,Inputs!$A$20:$G$29,5,FALSE)="Base Increase",VLOOKUP(K188,Inputs!$A$7:$G$16,5,FALSE),0),0),0)</f>
        <v>0</v>
      </c>
      <c r="T188" s="48">
        <f ca="1">IFERROR(IF(I188=1,IF(VLOOKUP(K188,Inputs!$A$20:$G$29,6,FALSE)="Base Increase",VLOOKUP(K188,Inputs!$A$7:$G$16,6,FALSE),0),0),0)</f>
        <v>0</v>
      </c>
      <c r="U188" s="48">
        <f ca="1">IFERROR(IF(J188=1,IF(VLOOKUP(K188,Inputs!$A$20:$G$29,7,FALSE)="Base Increase",VLOOKUP(K188,Inputs!$A$7:$G$16,7,FALSE),0),0),0)</f>
        <v>0</v>
      </c>
      <c r="V188" s="48">
        <f t="shared" ca="1" si="14"/>
        <v>0</v>
      </c>
      <c r="W188" s="48">
        <f t="shared" ca="1" si="15"/>
        <v>0</v>
      </c>
      <c r="X188" s="48">
        <f t="shared" ca="1" si="16"/>
        <v>0</v>
      </c>
      <c r="Y188" s="48">
        <f t="shared" ca="1" si="17"/>
        <v>0</v>
      </c>
      <c r="Z188" s="48">
        <f ca="1">IF(AND(K188&lt;=4,X188&gt;Inputs!$B$32),MAX(C188,Inputs!$B$32),X188)</f>
        <v>0</v>
      </c>
      <c r="AA188" s="48">
        <f ca="1">IF(AND(K188&lt;=4,Y188&gt;Inputs!$B$32),MAX(C188,Inputs!$B$32),Y188)</f>
        <v>0</v>
      </c>
      <c r="AB188" s="48">
        <f ca="1">IF(AND(K188&lt;=7,Z188&gt;Inputs!$B$33),MAX(C188,Inputs!$B$33),Z188)</f>
        <v>0</v>
      </c>
      <c r="AC188" s="48">
        <f ca="1">IF(Y188&gt;Inputs!$B$34,Inputs!$B$34,AA188)</f>
        <v>0</v>
      </c>
      <c r="AD188" s="48">
        <f ca="1">IF(AB188&gt;Inputs!$B$34,Inputs!$B$34,AB188)</f>
        <v>0</v>
      </c>
      <c r="AE188" s="48">
        <f ca="1">IF(AC188&gt;Inputs!$B$34,Inputs!$B$34,AC188)</f>
        <v>0</v>
      </c>
      <c r="AF188" s="49">
        <f ca="1">IF(AND(E188=1,G188=0),Inputs!$B$3,AD188)</f>
        <v>0</v>
      </c>
      <c r="AG188" s="49">
        <f ca="1">IF(AND(E188=1,G188=0),Inputs!$B$3,AE188)</f>
        <v>0</v>
      </c>
    </row>
    <row r="189" spans="1:33" x14ac:dyDescent="0.25">
      <c r="A189" s="6">
        <f>'Salary and Rating'!A190</f>
        <v>0</v>
      </c>
      <c r="B189" s="6">
        <f>'Salary and Rating'!B190</f>
        <v>0</v>
      </c>
      <c r="C189" s="14">
        <f>'Salary and Rating'!C190</f>
        <v>0</v>
      </c>
      <c r="D189" s="44">
        <f>'Salary and Rating'!D190</f>
        <v>0</v>
      </c>
      <c r="E189" s="48">
        <f t="shared" si="12"/>
        <v>0</v>
      </c>
      <c r="F189" s="42">
        <f>IF('Salary and Rating'!E190=1,VLOOKUP(D189,'Attrition Probabilities'!$A$5:$E$45,2,TRUE),IF('Salary and Rating'!E190=2,VLOOKUP(D189,'Attrition Probabilities'!$A$5:$E$45,3,TRUE),IF('Salary and Rating'!E190=3,VLOOKUP(D189,'Attrition Probabilities'!$A$5:$E$45,4,TRUE),IF('Salary and Rating'!E190=4,VLOOKUP(D189,'Attrition Probabilities'!$A$5:$E$45,5,TRUE),0))))</f>
        <v>0</v>
      </c>
      <c r="G189" s="48">
        <f t="shared" ca="1" si="13"/>
        <v>0</v>
      </c>
      <c r="H189" s="48">
        <f ca="1">IF(E189=0,0,IF(RAND()&lt;'Demand Component Probability'!$B$4,1,0))</f>
        <v>0</v>
      </c>
      <c r="I189" s="48">
        <f ca="1">IF(E189=0,0,IF(RAND()&lt;'Demand Component Probability'!$B$5,1,0))</f>
        <v>0</v>
      </c>
      <c r="J189" s="48">
        <f ca="1">IF(E189=0,0,IF(RAND()&lt;'Demand Component Probability'!$B$6,1,0))</f>
        <v>0</v>
      </c>
      <c r="K189" s="48">
        <f>'Salary and Rating'!K190</f>
        <v>0</v>
      </c>
      <c r="L189" s="48">
        <f>IFERROR(IF(VLOOKUP(K189,Inputs!$A$20:$G$29,3,FALSE)="Stipend Award",VLOOKUP(K189,Inputs!$A$7:$G$16,3,FALSE),0),0)</f>
        <v>0</v>
      </c>
      <c r="M189" s="48">
        <f>IFERROR(IF(VLOOKUP(K189,Inputs!$A$20:$G$29,4,FALSE)="Stipend Award",VLOOKUP(K189,Inputs!$A$7:$G$16,4,FALSE),0),0)</f>
        <v>0</v>
      </c>
      <c r="N189" s="48">
        <f ca="1">IFERROR(IF(H189=1,IF(VLOOKUP(K189,Inputs!$A$20:$G$29,5,FALSE)="Stipend Award",VLOOKUP(K189,Inputs!$A$7:$G$16,5,FALSE),0),0),0)</f>
        <v>0</v>
      </c>
      <c r="O189" s="48">
        <f ca="1">IFERROR(IF(I189=1,IF(VLOOKUP(K189,Inputs!$A$20:$G$29,6,FALSE)="Stipend Award",VLOOKUP(K189,Inputs!$A$7:$G$16,6,FALSE),0),0),0)</f>
        <v>0</v>
      </c>
      <c r="P189" s="48">
        <f ca="1">IFERROR(IF(J189=1,IF(VLOOKUP(K189,Inputs!$A$20:$G$29,7,FALSE)="Stipend Award",VLOOKUP(K189,Inputs!$A$7:$G$16,7,FALSE),0),0),0)</f>
        <v>0</v>
      </c>
      <c r="Q189" s="48">
        <f>IFERROR(IF(VLOOKUP(K189,Inputs!$A$20:$G$29,3,FALSE)="Base Increase",VLOOKUP(K189,Inputs!$A$7:$G$16,3,FALSE),0),0)</f>
        <v>0</v>
      </c>
      <c r="R189" s="48">
        <f>IFERROR(IF(VLOOKUP(K189,Inputs!$A$20:$G$29,4,FALSE)="Base Increase",VLOOKUP(K189,Inputs!$A$7:$G$16,4,FALSE),0),0)</f>
        <v>0</v>
      </c>
      <c r="S189" s="48">
        <f ca="1">IFERROR(IF(H189=1,IF(VLOOKUP(K189,Inputs!$A$20:$G$29,5,FALSE)="Base Increase",VLOOKUP(K189,Inputs!$A$7:$G$16,5,FALSE),0),0),0)</f>
        <v>0</v>
      </c>
      <c r="T189" s="48">
        <f ca="1">IFERROR(IF(I189=1,IF(VLOOKUP(K189,Inputs!$A$20:$G$29,6,FALSE)="Base Increase",VLOOKUP(K189,Inputs!$A$7:$G$16,6,FALSE),0),0),0)</f>
        <v>0</v>
      </c>
      <c r="U189" s="48">
        <f ca="1">IFERROR(IF(J189=1,IF(VLOOKUP(K189,Inputs!$A$20:$G$29,7,FALSE)="Base Increase",VLOOKUP(K189,Inputs!$A$7:$G$16,7,FALSE),0),0),0)</f>
        <v>0</v>
      </c>
      <c r="V189" s="48">
        <f t="shared" ca="1" si="14"/>
        <v>0</v>
      </c>
      <c r="W189" s="48">
        <f t="shared" ca="1" si="15"/>
        <v>0</v>
      </c>
      <c r="X189" s="48">
        <f t="shared" ca="1" si="16"/>
        <v>0</v>
      </c>
      <c r="Y189" s="48">
        <f t="shared" ca="1" si="17"/>
        <v>0</v>
      </c>
      <c r="Z189" s="48">
        <f ca="1">IF(AND(K189&lt;=4,X189&gt;Inputs!$B$32),MAX(C189,Inputs!$B$32),X189)</f>
        <v>0</v>
      </c>
      <c r="AA189" s="48">
        <f ca="1">IF(AND(K189&lt;=4,Y189&gt;Inputs!$B$32),MAX(C189,Inputs!$B$32),Y189)</f>
        <v>0</v>
      </c>
      <c r="AB189" s="48">
        <f ca="1">IF(AND(K189&lt;=7,Z189&gt;Inputs!$B$33),MAX(C189,Inputs!$B$33),Z189)</f>
        <v>0</v>
      </c>
      <c r="AC189" s="48">
        <f ca="1">IF(Y189&gt;Inputs!$B$34,Inputs!$B$34,AA189)</f>
        <v>0</v>
      </c>
      <c r="AD189" s="48">
        <f ca="1">IF(AB189&gt;Inputs!$B$34,Inputs!$B$34,AB189)</f>
        <v>0</v>
      </c>
      <c r="AE189" s="48">
        <f ca="1">IF(AC189&gt;Inputs!$B$34,Inputs!$B$34,AC189)</f>
        <v>0</v>
      </c>
      <c r="AF189" s="49">
        <f ca="1">IF(AND(E189=1,G189=0),Inputs!$B$3,AD189)</f>
        <v>0</v>
      </c>
      <c r="AG189" s="49">
        <f ca="1">IF(AND(E189=1,G189=0),Inputs!$B$3,AE189)</f>
        <v>0</v>
      </c>
    </row>
    <row r="190" spans="1:33" x14ac:dyDescent="0.25">
      <c r="A190" s="6">
        <f>'Salary and Rating'!A191</f>
        <v>0</v>
      </c>
      <c r="B190" s="6">
        <f>'Salary and Rating'!B191</f>
        <v>0</v>
      </c>
      <c r="C190" s="14">
        <f>'Salary and Rating'!C191</f>
        <v>0</v>
      </c>
      <c r="D190" s="44">
        <f>'Salary and Rating'!D191</f>
        <v>0</v>
      </c>
      <c r="E190" s="48">
        <f t="shared" si="12"/>
        <v>0</v>
      </c>
      <c r="F190" s="42">
        <f>IF('Salary and Rating'!E191=1,VLOOKUP(D190,'Attrition Probabilities'!$A$5:$E$45,2,TRUE),IF('Salary and Rating'!E191=2,VLOOKUP(D190,'Attrition Probabilities'!$A$5:$E$45,3,TRUE),IF('Salary and Rating'!E191=3,VLOOKUP(D190,'Attrition Probabilities'!$A$5:$E$45,4,TRUE),IF('Salary and Rating'!E191=4,VLOOKUP(D190,'Attrition Probabilities'!$A$5:$E$45,5,TRUE),0))))</f>
        <v>0</v>
      </c>
      <c r="G190" s="48">
        <f t="shared" ca="1" si="13"/>
        <v>0</v>
      </c>
      <c r="H190" s="48">
        <f ca="1">IF(E190=0,0,IF(RAND()&lt;'Demand Component Probability'!$B$4,1,0))</f>
        <v>0</v>
      </c>
      <c r="I190" s="48">
        <f ca="1">IF(E190=0,0,IF(RAND()&lt;'Demand Component Probability'!$B$5,1,0))</f>
        <v>0</v>
      </c>
      <c r="J190" s="48">
        <f ca="1">IF(E190=0,0,IF(RAND()&lt;'Demand Component Probability'!$B$6,1,0))</f>
        <v>0</v>
      </c>
      <c r="K190" s="48">
        <f>'Salary and Rating'!K191</f>
        <v>0</v>
      </c>
      <c r="L190" s="48">
        <f>IFERROR(IF(VLOOKUP(K190,Inputs!$A$20:$G$29,3,FALSE)="Stipend Award",VLOOKUP(K190,Inputs!$A$7:$G$16,3,FALSE),0),0)</f>
        <v>0</v>
      </c>
      <c r="M190" s="48">
        <f>IFERROR(IF(VLOOKUP(K190,Inputs!$A$20:$G$29,4,FALSE)="Stipend Award",VLOOKUP(K190,Inputs!$A$7:$G$16,4,FALSE),0),0)</f>
        <v>0</v>
      </c>
      <c r="N190" s="48">
        <f ca="1">IFERROR(IF(H190=1,IF(VLOOKUP(K190,Inputs!$A$20:$G$29,5,FALSE)="Stipend Award",VLOOKUP(K190,Inputs!$A$7:$G$16,5,FALSE),0),0),0)</f>
        <v>0</v>
      </c>
      <c r="O190" s="48">
        <f ca="1">IFERROR(IF(I190=1,IF(VLOOKUP(K190,Inputs!$A$20:$G$29,6,FALSE)="Stipend Award",VLOOKUP(K190,Inputs!$A$7:$G$16,6,FALSE),0),0),0)</f>
        <v>0</v>
      </c>
      <c r="P190" s="48">
        <f ca="1">IFERROR(IF(J190=1,IF(VLOOKUP(K190,Inputs!$A$20:$G$29,7,FALSE)="Stipend Award",VLOOKUP(K190,Inputs!$A$7:$G$16,7,FALSE),0),0),0)</f>
        <v>0</v>
      </c>
      <c r="Q190" s="48">
        <f>IFERROR(IF(VLOOKUP(K190,Inputs!$A$20:$G$29,3,FALSE)="Base Increase",VLOOKUP(K190,Inputs!$A$7:$G$16,3,FALSE),0),0)</f>
        <v>0</v>
      </c>
      <c r="R190" s="48">
        <f>IFERROR(IF(VLOOKUP(K190,Inputs!$A$20:$G$29,4,FALSE)="Base Increase",VLOOKUP(K190,Inputs!$A$7:$G$16,4,FALSE),0),0)</f>
        <v>0</v>
      </c>
      <c r="S190" s="48">
        <f ca="1">IFERROR(IF(H190=1,IF(VLOOKUP(K190,Inputs!$A$20:$G$29,5,FALSE)="Base Increase",VLOOKUP(K190,Inputs!$A$7:$G$16,5,FALSE),0),0),0)</f>
        <v>0</v>
      </c>
      <c r="T190" s="48">
        <f ca="1">IFERROR(IF(I190=1,IF(VLOOKUP(K190,Inputs!$A$20:$G$29,6,FALSE)="Base Increase",VLOOKUP(K190,Inputs!$A$7:$G$16,6,FALSE),0),0),0)</f>
        <v>0</v>
      </c>
      <c r="U190" s="48">
        <f ca="1">IFERROR(IF(J190=1,IF(VLOOKUP(K190,Inputs!$A$20:$G$29,7,FALSE)="Base Increase",VLOOKUP(K190,Inputs!$A$7:$G$16,7,FALSE),0),0),0)</f>
        <v>0</v>
      </c>
      <c r="V190" s="48">
        <f t="shared" ca="1" si="14"/>
        <v>0</v>
      </c>
      <c r="W190" s="48">
        <f t="shared" ca="1" si="15"/>
        <v>0</v>
      </c>
      <c r="X190" s="48">
        <f t="shared" ca="1" si="16"/>
        <v>0</v>
      </c>
      <c r="Y190" s="48">
        <f t="shared" ca="1" si="17"/>
        <v>0</v>
      </c>
      <c r="Z190" s="48">
        <f ca="1">IF(AND(K190&lt;=4,X190&gt;Inputs!$B$32),MAX(C190,Inputs!$B$32),X190)</f>
        <v>0</v>
      </c>
      <c r="AA190" s="48">
        <f ca="1">IF(AND(K190&lt;=4,Y190&gt;Inputs!$B$32),MAX(C190,Inputs!$B$32),Y190)</f>
        <v>0</v>
      </c>
      <c r="AB190" s="48">
        <f ca="1">IF(AND(K190&lt;=7,Z190&gt;Inputs!$B$33),MAX(C190,Inputs!$B$33),Z190)</f>
        <v>0</v>
      </c>
      <c r="AC190" s="48">
        <f ca="1">IF(Y190&gt;Inputs!$B$34,Inputs!$B$34,AA190)</f>
        <v>0</v>
      </c>
      <c r="AD190" s="48">
        <f ca="1">IF(AB190&gt;Inputs!$B$34,Inputs!$B$34,AB190)</f>
        <v>0</v>
      </c>
      <c r="AE190" s="48">
        <f ca="1">IF(AC190&gt;Inputs!$B$34,Inputs!$B$34,AC190)</f>
        <v>0</v>
      </c>
      <c r="AF190" s="49">
        <f ca="1">IF(AND(E190=1,G190=0),Inputs!$B$3,AD190)</f>
        <v>0</v>
      </c>
      <c r="AG190" s="49">
        <f ca="1">IF(AND(E190=1,G190=0),Inputs!$B$3,AE190)</f>
        <v>0</v>
      </c>
    </row>
    <row r="191" spans="1:33" x14ac:dyDescent="0.25">
      <c r="A191" s="6">
        <f>'Salary and Rating'!A192</f>
        <v>0</v>
      </c>
      <c r="B191" s="6">
        <f>'Salary and Rating'!B192</f>
        <v>0</v>
      </c>
      <c r="C191" s="14">
        <f>'Salary and Rating'!C192</f>
        <v>0</v>
      </c>
      <c r="D191" s="44">
        <f>'Salary and Rating'!D192</f>
        <v>0</v>
      </c>
      <c r="E191" s="48">
        <f t="shared" si="12"/>
        <v>0</v>
      </c>
      <c r="F191" s="42">
        <f>IF('Salary and Rating'!E192=1,VLOOKUP(D191,'Attrition Probabilities'!$A$5:$E$45,2,TRUE),IF('Salary and Rating'!E192=2,VLOOKUP(D191,'Attrition Probabilities'!$A$5:$E$45,3,TRUE),IF('Salary and Rating'!E192=3,VLOOKUP(D191,'Attrition Probabilities'!$A$5:$E$45,4,TRUE),IF('Salary and Rating'!E192=4,VLOOKUP(D191,'Attrition Probabilities'!$A$5:$E$45,5,TRUE),0))))</f>
        <v>0</v>
      </c>
      <c r="G191" s="48">
        <f t="shared" ca="1" si="13"/>
        <v>0</v>
      </c>
      <c r="H191" s="48">
        <f ca="1">IF(E191=0,0,IF(RAND()&lt;'Demand Component Probability'!$B$4,1,0))</f>
        <v>0</v>
      </c>
      <c r="I191" s="48">
        <f ca="1">IF(E191=0,0,IF(RAND()&lt;'Demand Component Probability'!$B$5,1,0))</f>
        <v>0</v>
      </c>
      <c r="J191" s="48">
        <f ca="1">IF(E191=0,0,IF(RAND()&lt;'Demand Component Probability'!$B$6,1,0))</f>
        <v>0</v>
      </c>
      <c r="K191" s="48">
        <f>'Salary and Rating'!K192</f>
        <v>0</v>
      </c>
      <c r="L191" s="48">
        <f>IFERROR(IF(VLOOKUP(K191,Inputs!$A$20:$G$29,3,FALSE)="Stipend Award",VLOOKUP(K191,Inputs!$A$7:$G$16,3,FALSE),0),0)</f>
        <v>0</v>
      </c>
      <c r="M191" s="48">
        <f>IFERROR(IF(VLOOKUP(K191,Inputs!$A$20:$G$29,4,FALSE)="Stipend Award",VLOOKUP(K191,Inputs!$A$7:$G$16,4,FALSE),0),0)</f>
        <v>0</v>
      </c>
      <c r="N191" s="48">
        <f ca="1">IFERROR(IF(H191=1,IF(VLOOKUP(K191,Inputs!$A$20:$G$29,5,FALSE)="Stipend Award",VLOOKUP(K191,Inputs!$A$7:$G$16,5,FALSE),0),0),0)</f>
        <v>0</v>
      </c>
      <c r="O191" s="48">
        <f ca="1">IFERROR(IF(I191=1,IF(VLOOKUP(K191,Inputs!$A$20:$G$29,6,FALSE)="Stipend Award",VLOOKUP(K191,Inputs!$A$7:$G$16,6,FALSE),0),0),0)</f>
        <v>0</v>
      </c>
      <c r="P191" s="48">
        <f ca="1">IFERROR(IF(J191=1,IF(VLOOKUP(K191,Inputs!$A$20:$G$29,7,FALSE)="Stipend Award",VLOOKUP(K191,Inputs!$A$7:$G$16,7,FALSE),0),0),0)</f>
        <v>0</v>
      </c>
      <c r="Q191" s="48">
        <f>IFERROR(IF(VLOOKUP(K191,Inputs!$A$20:$G$29,3,FALSE)="Base Increase",VLOOKUP(K191,Inputs!$A$7:$G$16,3,FALSE),0),0)</f>
        <v>0</v>
      </c>
      <c r="R191" s="48">
        <f>IFERROR(IF(VLOOKUP(K191,Inputs!$A$20:$G$29,4,FALSE)="Base Increase",VLOOKUP(K191,Inputs!$A$7:$G$16,4,FALSE),0),0)</f>
        <v>0</v>
      </c>
      <c r="S191" s="48">
        <f ca="1">IFERROR(IF(H191=1,IF(VLOOKUP(K191,Inputs!$A$20:$G$29,5,FALSE)="Base Increase",VLOOKUP(K191,Inputs!$A$7:$G$16,5,FALSE),0),0),0)</f>
        <v>0</v>
      </c>
      <c r="T191" s="48">
        <f ca="1">IFERROR(IF(I191=1,IF(VLOOKUP(K191,Inputs!$A$20:$G$29,6,FALSE)="Base Increase",VLOOKUP(K191,Inputs!$A$7:$G$16,6,FALSE),0),0),0)</f>
        <v>0</v>
      </c>
      <c r="U191" s="48">
        <f ca="1">IFERROR(IF(J191=1,IF(VLOOKUP(K191,Inputs!$A$20:$G$29,7,FALSE)="Base Increase",VLOOKUP(K191,Inputs!$A$7:$G$16,7,FALSE),0),0),0)</f>
        <v>0</v>
      </c>
      <c r="V191" s="48">
        <f t="shared" ca="1" si="14"/>
        <v>0</v>
      </c>
      <c r="W191" s="48">
        <f t="shared" ca="1" si="15"/>
        <v>0</v>
      </c>
      <c r="X191" s="48">
        <f t="shared" ca="1" si="16"/>
        <v>0</v>
      </c>
      <c r="Y191" s="48">
        <f t="shared" ca="1" si="17"/>
        <v>0</v>
      </c>
      <c r="Z191" s="48">
        <f ca="1">IF(AND(K191&lt;=4,X191&gt;Inputs!$B$32),MAX(C191,Inputs!$B$32),X191)</f>
        <v>0</v>
      </c>
      <c r="AA191" s="48">
        <f ca="1">IF(AND(K191&lt;=4,Y191&gt;Inputs!$B$32),MAX(C191,Inputs!$B$32),Y191)</f>
        <v>0</v>
      </c>
      <c r="AB191" s="48">
        <f ca="1">IF(AND(K191&lt;=7,Z191&gt;Inputs!$B$33),MAX(C191,Inputs!$B$33),Z191)</f>
        <v>0</v>
      </c>
      <c r="AC191" s="48">
        <f ca="1">IF(Y191&gt;Inputs!$B$34,Inputs!$B$34,AA191)</f>
        <v>0</v>
      </c>
      <c r="AD191" s="48">
        <f ca="1">IF(AB191&gt;Inputs!$B$34,Inputs!$B$34,AB191)</f>
        <v>0</v>
      </c>
      <c r="AE191" s="48">
        <f ca="1">IF(AC191&gt;Inputs!$B$34,Inputs!$B$34,AC191)</f>
        <v>0</v>
      </c>
      <c r="AF191" s="49">
        <f ca="1">IF(AND(E191=1,G191=0),Inputs!$B$3,AD191)</f>
        <v>0</v>
      </c>
      <c r="AG191" s="49">
        <f ca="1">IF(AND(E191=1,G191=0),Inputs!$B$3,AE191)</f>
        <v>0</v>
      </c>
    </row>
    <row r="192" spans="1:33" x14ac:dyDescent="0.25">
      <c r="A192" s="6">
        <f>'Salary and Rating'!A193</f>
        <v>0</v>
      </c>
      <c r="B192" s="6">
        <f>'Salary and Rating'!B193</f>
        <v>0</v>
      </c>
      <c r="C192" s="14">
        <f>'Salary and Rating'!C193</f>
        <v>0</v>
      </c>
      <c r="D192" s="44">
        <f>'Salary and Rating'!D193</f>
        <v>0</v>
      </c>
      <c r="E192" s="48">
        <f t="shared" si="12"/>
        <v>0</v>
      </c>
      <c r="F192" s="42">
        <f>IF('Salary and Rating'!E193=1,VLOOKUP(D192,'Attrition Probabilities'!$A$5:$E$45,2,TRUE),IF('Salary and Rating'!E193=2,VLOOKUP(D192,'Attrition Probabilities'!$A$5:$E$45,3,TRUE),IF('Salary and Rating'!E193=3,VLOOKUP(D192,'Attrition Probabilities'!$A$5:$E$45,4,TRUE),IF('Salary and Rating'!E193=4,VLOOKUP(D192,'Attrition Probabilities'!$A$5:$E$45,5,TRUE),0))))</f>
        <v>0</v>
      </c>
      <c r="G192" s="48">
        <f t="shared" ca="1" si="13"/>
        <v>0</v>
      </c>
      <c r="H192" s="48">
        <f ca="1">IF(E192=0,0,IF(RAND()&lt;'Demand Component Probability'!$B$4,1,0))</f>
        <v>0</v>
      </c>
      <c r="I192" s="48">
        <f ca="1">IF(E192=0,0,IF(RAND()&lt;'Demand Component Probability'!$B$5,1,0))</f>
        <v>0</v>
      </c>
      <c r="J192" s="48">
        <f ca="1">IF(E192=0,0,IF(RAND()&lt;'Demand Component Probability'!$B$6,1,0))</f>
        <v>0</v>
      </c>
      <c r="K192" s="48">
        <f>'Salary and Rating'!K193</f>
        <v>0</v>
      </c>
      <c r="L192" s="48">
        <f>IFERROR(IF(VLOOKUP(K192,Inputs!$A$20:$G$29,3,FALSE)="Stipend Award",VLOOKUP(K192,Inputs!$A$7:$G$16,3,FALSE),0),0)</f>
        <v>0</v>
      </c>
      <c r="M192" s="48">
        <f>IFERROR(IF(VLOOKUP(K192,Inputs!$A$20:$G$29,4,FALSE)="Stipend Award",VLOOKUP(K192,Inputs!$A$7:$G$16,4,FALSE),0),0)</f>
        <v>0</v>
      </c>
      <c r="N192" s="48">
        <f ca="1">IFERROR(IF(H192=1,IF(VLOOKUP(K192,Inputs!$A$20:$G$29,5,FALSE)="Stipend Award",VLOOKUP(K192,Inputs!$A$7:$G$16,5,FALSE),0),0),0)</f>
        <v>0</v>
      </c>
      <c r="O192" s="48">
        <f ca="1">IFERROR(IF(I192=1,IF(VLOOKUP(K192,Inputs!$A$20:$G$29,6,FALSE)="Stipend Award",VLOOKUP(K192,Inputs!$A$7:$G$16,6,FALSE),0),0),0)</f>
        <v>0</v>
      </c>
      <c r="P192" s="48">
        <f ca="1">IFERROR(IF(J192=1,IF(VLOOKUP(K192,Inputs!$A$20:$G$29,7,FALSE)="Stipend Award",VLOOKUP(K192,Inputs!$A$7:$G$16,7,FALSE),0),0),0)</f>
        <v>0</v>
      </c>
      <c r="Q192" s="48">
        <f>IFERROR(IF(VLOOKUP(K192,Inputs!$A$20:$G$29,3,FALSE)="Base Increase",VLOOKUP(K192,Inputs!$A$7:$G$16,3,FALSE),0),0)</f>
        <v>0</v>
      </c>
      <c r="R192" s="48">
        <f>IFERROR(IF(VLOOKUP(K192,Inputs!$A$20:$G$29,4,FALSE)="Base Increase",VLOOKUP(K192,Inputs!$A$7:$G$16,4,FALSE),0),0)</f>
        <v>0</v>
      </c>
      <c r="S192" s="48">
        <f ca="1">IFERROR(IF(H192=1,IF(VLOOKUP(K192,Inputs!$A$20:$G$29,5,FALSE)="Base Increase",VLOOKUP(K192,Inputs!$A$7:$G$16,5,FALSE),0),0),0)</f>
        <v>0</v>
      </c>
      <c r="T192" s="48">
        <f ca="1">IFERROR(IF(I192=1,IF(VLOOKUP(K192,Inputs!$A$20:$G$29,6,FALSE)="Base Increase",VLOOKUP(K192,Inputs!$A$7:$G$16,6,FALSE),0),0),0)</f>
        <v>0</v>
      </c>
      <c r="U192" s="48">
        <f ca="1">IFERROR(IF(J192=1,IF(VLOOKUP(K192,Inputs!$A$20:$G$29,7,FALSE)="Base Increase",VLOOKUP(K192,Inputs!$A$7:$G$16,7,FALSE),0),0),0)</f>
        <v>0</v>
      </c>
      <c r="V192" s="48">
        <f t="shared" ca="1" si="14"/>
        <v>0</v>
      </c>
      <c r="W192" s="48">
        <f t="shared" ca="1" si="15"/>
        <v>0</v>
      </c>
      <c r="X192" s="48">
        <f t="shared" ca="1" si="16"/>
        <v>0</v>
      </c>
      <c r="Y192" s="48">
        <f t="shared" ca="1" si="17"/>
        <v>0</v>
      </c>
      <c r="Z192" s="48">
        <f ca="1">IF(AND(K192&lt;=4,X192&gt;Inputs!$B$32),MAX(C192,Inputs!$B$32),X192)</f>
        <v>0</v>
      </c>
      <c r="AA192" s="48">
        <f ca="1">IF(AND(K192&lt;=4,Y192&gt;Inputs!$B$32),MAX(C192,Inputs!$B$32),Y192)</f>
        <v>0</v>
      </c>
      <c r="AB192" s="48">
        <f ca="1">IF(AND(K192&lt;=7,Z192&gt;Inputs!$B$33),MAX(C192,Inputs!$B$33),Z192)</f>
        <v>0</v>
      </c>
      <c r="AC192" s="48">
        <f ca="1">IF(Y192&gt;Inputs!$B$34,Inputs!$B$34,AA192)</f>
        <v>0</v>
      </c>
      <c r="AD192" s="48">
        <f ca="1">IF(AB192&gt;Inputs!$B$34,Inputs!$B$34,AB192)</f>
        <v>0</v>
      </c>
      <c r="AE192" s="48">
        <f ca="1">IF(AC192&gt;Inputs!$B$34,Inputs!$B$34,AC192)</f>
        <v>0</v>
      </c>
      <c r="AF192" s="49">
        <f ca="1">IF(AND(E192=1,G192=0),Inputs!$B$3,AD192)</f>
        <v>0</v>
      </c>
      <c r="AG192" s="49">
        <f ca="1">IF(AND(E192=1,G192=0),Inputs!$B$3,AE192)</f>
        <v>0</v>
      </c>
    </row>
    <row r="193" spans="1:33" x14ac:dyDescent="0.25">
      <c r="A193" s="6">
        <f>'Salary and Rating'!A194</f>
        <v>0</v>
      </c>
      <c r="B193" s="6">
        <f>'Salary and Rating'!B194</f>
        <v>0</v>
      </c>
      <c r="C193" s="14">
        <f>'Salary and Rating'!C194</f>
        <v>0</v>
      </c>
      <c r="D193" s="44">
        <f>'Salary and Rating'!D194</f>
        <v>0</v>
      </c>
      <c r="E193" s="48">
        <f t="shared" si="12"/>
        <v>0</v>
      </c>
      <c r="F193" s="42">
        <f>IF('Salary and Rating'!E194=1,VLOOKUP(D193,'Attrition Probabilities'!$A$5:$E$45,2,TRUE),IF('Salary and Rating'!E194=2,VLOOKUP(D193,'Attrition Probabilities'!$A$5:$E$45,3,TRUE),IF('Salary and Rating'!E194=3,VLOOKUP(D193,'Attrition Probabilities'!$A$5:$E$45,4,TRUE),IF('Salary and Rating'!E194=4,VLOOKUP(D193,'Attrition Probabilities'!$A$5:$E$45,5,TRUE),0))))</f>
        <v>0</v>
      </c>
      <c r="G193" s="48">
        <f t="shared" ca="1" si="13"/>
        <v>0</v>
      </c>
      <c r="H193" s="48">
        <f ca="1">IF(E193=0,0,IF(RAND()&lt;'Demand Component Probability'!$B$4,1,0))</f>
        <v>0</v>
      </c>
      <c r="I193" s="48">
        <f ca="1">IF(E193=0,0,IF(RAND()&lt;'Demand Component Probability'!$B$5,1,0))</f>
        <v>0</v>
      </c>
      <c r="J193" s="48">
        <f ca="1">IF(E193=0,0,IF(RAND()&lt;'Demand Component Probability'!$B$6,1,0))</f>
        <v>0</v>
      </c>
      <c r="K193" s="48">
        <f>'Salary and Rating'!K194</f>
        <v>0</v>
      </c>
      <c r="L193" s="48">
        <f>IFERROR(IF(VLOOKUP(K193,Inputs!$A$20:$G$29,3,FALSE)="Stipend Award",VLOOKUP(K193,Inputs!$A$7:$G$16,3,FALSE),0),0)</f>
        <v>0</v>
      </c>
      <c r="M193" s="48">
        <f>IFERROR(IF(VLOOKUP(K193,Inputs!$A$20:$G$29,4,FALSE)="Stipend Award",VLOOKUP(K193,Inputs!$A$7:$G$16,4,FALSE),0),0)</f>
        <v>0</v>
      </c>
      <c r="N193" s="48">
        <f ca="1">IFERROR(IF(H193=1,IF(VLOOKUP(K193,Inputs!$A$20:$G$29,5,FALSE)="Stipend Award",VLOOKUP(K193,Inputs!$A$7:$G$16,5,FALSE),0),0),0)</f>
        <v>0</v>
      </c>
      <c r="O193" s="48">
        <f ca="1">IFERROR(IF(I193=1,IF(VLOOKUP(K193,Inputs!$A$20:$G$29,6,FALSE)="Stipend Award",VLOOKUP(K193,Inputs!$A$7:$G$16,6,FALSE),0),0),0)</f>
        <v>0</v>
      </c>
      <c r="P193" s="48">
        <f ca="1">IFERROR(IF(J193=1,IF(VLOOKUP(K193,Inputs!$A$20:$G$29,7,FALSE)="Stipend Award",VLOOKUP(K193,Inputs!$A$7:$G$16,7,FALSE),0),0),0)</f>
        <v>0</v>
      </c>
      <c r="Q193" s="48">
        <f>IFERROR(IF(VLOOKUP(K193,Inputs!$A$20:$G$29,3,FALSE)="Base Increase",VLOOKUP(K193,Inputs!$A$7:$G$16,3,FALSE),0),0)</f>
        <v>0</v>
      </c>
      <c r="R193" s="48">
        <f>IFERROR(IF(VLOOKUP(K193,Inputs!$A$20:$G$29,4,FALSE)="Base Increase",VLOOKUP(K193,Inputs!$A$7:$G$16,4,FALSE),0),0)</f>
        <v>0</v>
      </c>
      <c r="S193" s="48">
        <f ca="1">IFERROR(IF(H193=1,IF(VLOOKUP(K193,Inputs!$A$20:$G$29,5,FALSE)="Base Increase",VLOOKUP(K193,Inputs!$A$7:$G$16,5,FALSE),0),0),0)</f>
        <v>0</v>
      </c>
      <c r="T193" s="48">
        <f ca="1">IFERROR(IF(I193=1,IF(VLOOKUP(K193,Inputs!$A$20:$G$29,6,FALSE)="Base Increase",VLOOKUP(K193,Inputs!$A$7:$G$16,6,FALSE),0),0),0)</f>
        <v>0</v>
      </c>
      <c r="U193" s="48">
        <f ca="1">IFERROR(IF(J193=1,IF(VLOOKUP(K193,Inputs!$A$20:$G$29,7,FALSE)="Base Increase",VLOOKUP(K193,Inputs!$A$7:$G$16,7,FALSE),0),0),0)</f>
        <v>0</v>
      </c>
      <c r="V193" s="48">
        <f t="shared" ca="1" si="14"/>
        <v>0</v>
      </c>
      <c r="W193" s="48">
        <f t="shared" ca="1" si="15"/>
        <v>0</v>
      </c>
      <c r="X193" s="48">
        <f t="shared" ca="1" si="16"/>
        <v>0</v>
      </c>
      <c r="Y193" s="48">
        <f t="shared" ca="1" si="17"/>
        <v>0</v>
      </c>
      <c r="Z193" s="48">
        <f ca="1">IF(AND(K193&lt;=4,X193&gt;Inputs!$B$32),MAX(C193,Inputs!$B$32),X193)</f>
        <v>0</v>
      </c>
      <c r="AA193" s="48">
        <f ca="1">IF(AND(K193&lt;=4,Y193&gt;Inputs!$B$32),MAX(C193,Inputs!$B$32),Y193)</f>
        <v>0</v>
      </c>
      <c r="AB193" s="48">
        <f ca="1">IF(AND(K193&lt;=7,Z193&gt;Inputs!$B$33),MAX(C193,Inputs!$B$33),Z193)</f>
        <v>0</v>
      </c>
      <c r="AC193" s="48">
        <f ca="1">IF(Y193&gt;Inputs!$B$34,Inputs!$B$34,AA193)</f>
        <v>0</v>
      </c>
      <c r="AD193" s="48">
        <f ca="1">IF(AB193&gt;Inputs!$B$34,Inputs!$B$34,AB193)</f>
        <v>0</v>
      </c>
      <c r="AE193" s="48">
        <f ca="1">IF(AC193&gt;Inputs!$B$34,Inputs!$B$34,AC193)</f>
        <v>0</v>
      </c>
      <c r="AF193" s="49">
        <f ca="1">IF(AND(E193=1,G193=0),Inputs!$B$3,AD193)</f>
        <v>0</v>
      </c>
      <c r="AG193" s="49">
        <f ca="1">IF(AND(E193=1,G193=0),Inputs!$B$3,AE193)</f>
        <v>0</v>
      </c>
    </row>
    <row r="194" spans="1:33" x14ac:dyDescent="0.25">
      <c r="A194" s="6">
        <f>'Salary and Rating'!A195</f>
        <v>0</v>
      </c>
      <c r="B194" s="6">
        <f>'Salary and Rating'!B195</f>
        <v>0</v>
      </c>
      <c r="C194" s="14">
        <f>'Salary and Rating'!C195</f>
        <v>0</v>
      </c>
      <c r="D194" s="44">
        <f>'Salary and Rating'!D195</f>
        <v>0</v>
      </c>
      <c r="E194" s="48">
        <f t="shared" si="12"/>
        <v>0</v>
      </c>
      <c r="F194" s="42">
        <f>IF('Salary and Rating'!E195=1,VLOOKUP(D194,'Attrition Probabilities'!$A$5:$E$45,2,TRUE),IF('Salary and Rating'!E195=2,VLOOKUP(D194,'Attrition Probabilities'!$A$5:$E$45,3,TRUE),IF('Salary and Rating'!E195=3,VLOOKUP(D194,'Attrition Probabilities'!$A$5:$E$45,4,TRUE),IF('Salary and Rating'!E195=4,VLOOKUP(D194,'Attrition Probabilities'!$A$5:$E$45,5,TRUE),0))))</f>
        <v>0</v>
      </c>
      <c r="G194" s="48">
        <f t="shared" ca="1" si="13"/>
        <v>0</v>
      </c>
      <c r="H194" s="48">
        <f ca="1">IF(E194=0,0,IF(RAND()&lt;'Demand Component Probability'!$B$4,1,0))</f>
        <v>0</v>
      </c>
      <c r="I194" s="48">
        <f ca="1">IF(E194=0,0,IF(RAND()&lt;'Demand Component Probability'!$B$5,1,0))</f>
        <v>0</v>
      </c>
      <c r="J194" s="48">
        <f ca="1">IF(E194=0,0,IF(RAND()&lt;'Demand Component Probability'!$B$6,1,0))</f>
        <v>0</v>
      </c>
      <c r="K194" s="48">
        <f>'Salary and Rating'!K195</f>
        <v>0</v>
      </c>
      <c r="L194" s="48">
        <f>IFERROR(IF(VLOOKUP(K194,Inputs!$A$20:$G$29,3,FALSE)="Stipend Award",VLOOKUP(K194,Inputs!$A$7:$G$16,3,FALSE),0),0)</f>
        <v>0</v>
      </c>
      <c r="M194" s="48">
        <f>IFERROR(IF(VLOOKUP(K194,Inputs!$A$20:$G$29,4,FALSE)="Stipend Award",VLOOKUP(K194,Inputs!$A$7:$G$16,4,FALSE),0),0)</f>
        <v>0</v>
      </c>
      <c r="N194" s="48">
        <f ca="1">IFERROR(IF(H194=1,IF(VLOOKUP(K194,Inputs!$A$20:$G$29,5,FALSE)="Stipend Award",VLOOKUP(K194,Inputs!$A$7:$G$16,5,FALSE),0),0),0)</f>
        <v>0</v>
      </c>
      <c r="O194" s="48">
        <f ca="1">IFERROR(IF(I194=1,IF(VLOOKUP(K194,Inputs!$A$20:$G$29,6,FALSE)="Stipend Award",VLOOKUP(K194,Inputs!$A$7:$G$16,6,FALSE),0),0),0)</f>
        <v>0</v>
      </c>
      <c r="P194" s="48">
        <f ca="1">IFERROR(IF(J194=1,IF(VLOOKUP(K194,Inputs!$A$20:$G$29,7,FALSE)="Stipend Award",VLOOKUP(K194,Inputs!$A$7:$G$16,7,FALSE),0),0),0)</f>
        <v>0</v>
      </c>
      <c r="Q194" s="48">
        <f>IFERROR(IF(VLOOKUP(K194,Inputs!$A$20:$G$29,3,FALSE)="Base Increase",VLOOKUP(K194,Inputs!$A$7:$G$16,3,FALSE),0),0)</f>
        <v>0</v>
      </c>
      <c r="R194" s="48">
        <f>IFERROR(IF(VLOOKUP(K194,Inputs!$A$20:$G$29,4,FALSE)="Base Increase",VLOOKUP(K194,Inputs!$A$7:$G$16,4,FALSE),0),0)</f>
        <v>0</v>
      </c>
      <c r="S194" s="48">
        <f ca="1">IFERROR(IF(H194=1,IF(VLOOKUP(K194,Inputs!$A$20:$G$29,5,FALSE)="Base Increase",VLOOKUP(K194,Inputs!$A$7:$G$16,5,FALSE),0),0),0)</f>
        <v>0</v>
      </c>
      <c r="T194" s="48">
        <f ca="1">IFERROR(IF(I194=1,IF(VLOOKUP(K194,Inputs!$A$20:$G$29,6,FALSE)="Base Increase",VLOOKUP(K194,Inputs!$A$7:$G$16,6,FALSE),0),0),0)</f>
        <v>0</v>
      </c>
      <c r="U194" s="48">
        <f ca="1">IFERROR(IF(J194=1,IF(VLOOKUP(K194,Inputs!$A$20:$G$29,7,FALSE)="Base Increase",VLOOKUP(K194,Inputs!$A$7:$G$16,7,FALSE),0),0),0)</f>
        <v>0</v>
      </c>
      <c r="V194" s="48">
        <f t="shared" ca="1" si="14"/>
        <v>0</v>
      </c>
      <c r="W194" s="48">
        <f t="shared" ca="1" si="15"/>
        <v>0</v>
      </c>
      <c r="X194" s="48">
        <f t="shared" ca="1" si="16"/>
        <v>0</v>
      </c>
      <c r="Y194" s="48">
        <f t="shared" ca="1" si="17"/>
        <v>0</v>
      </c>
      <c r="Z194" s="48">
        <f ca="1">IF(AND(K194&lt;=4,X194&gt;Inputs!$B$32),MAX(C194,Inputs!$B$32),X194)</f>
        <v>0</v>
      </c>
      <c r="AA194" s="48">
        <f ca="1">IF(AND(K194&lt;=4,Y194&gt;Inputs!$B$32),MAX(C194,Inputs!$B$32),Y194)</f>
        <v>0</v>
      </c>
      <c r="AB194" s="48">
        <f ca="1">IF(AND(K194&lt;=7,Z194&gt;Inputs!$B$33),MAX(C194,Inputs!$B$33),Z194)</f>
        <v>0</v>
      </c>
      <c r="AC194" s="48">
        <f ca="1">IF(Y194&gt;Inputs!$B$34,Inputs!$B$34,AA194)</f>
        <v>0</v>
      </c>
      <c r="AD194" s="48">
        <f ca="1">IF(AB194&gt;Inputs!$B$34,Inputs!$B$34,AB194)</f>
        <v>0</v>
      </c>
      <c r="AE194" s="48">
        <f ca="1">IF(AC194&gt;Inputs!$B$34,Inputs!$B$34,AC194)</f>
        <v>0</v>
      </c>
      <c r="AF194" s="49">
        <f ca="1">IF(AND(E194=1,G194=0),Inputs!$B$3,AD194)</f>
        <v>0</v>
      </c>
      <c r="AG194" s="49">
        <f ca="1">IF(AND(E194=1,G194=0),Inputs!$B$3,AE194)</f>
        <v>0</v>
      </c>
    </row>
    <row r="195" spans="1:33" x14ac:dyDescent="0.25">
      <c r="A195" s="6">
        <f>'Salary and Rating'!A196</f>
        <v>0</v>
      </c>
      <c r="B195" s="6">
        <f>'Salary and Rating'!B196</f>
        <v>0</v>
      </c>
      <c r="C195" s="14">
        <f>'Salary and Rating'!C196</f>
        <v>0</v>
      </c>
      <c r="D195" s="44">
        <f>'Salary and Rating'!D196</f>
        <v>0</v>
      </c>
      <c r="E195" s="48">
        <f t="shared" si="12"/>
        <v>0</v>
      </c>
      <c r="F195" s="42">
        <f>IF('Salary and Rating'!E196=1,VLOOKUP(D195,'Attrition Probabilities'!$A$5:$E$45,2,TRUE),IF('Salary and Rating'!E196=2,VLOOKUP(D195,'Attrition Probabilities'!$A$5:$E$45,3,TRUE),IF('Salary and Rating'!E196=3,VLOOKUP(D195,'Attrition Probabilities'!$A$5:$E$45,4,TRUE),IF('Salary and Rating'!E196=4,VLOOKUP(D195,'Attrition Probabilities'!$A$5:$E$45,5,TRUE),0))))</f>
        <v>0</v>
      </c>
      <c r="G195" s="48">
        <f t="shared" ca="1" si="13"/>
        <v>0</v>
      </c>
      <c r="H195" s="48">
        <f ca="1">IF(E195=0,0,IF(RAND()&lt;'Demand Component Probability'!$B$4,1,0))</f>
        <v>0</v>
      </c>
      <c r="I195" s="48">
        <f ca="1">IF(E195=0,0,IF(RAND()&lt;'Demand Component Probability'!$B$5,1,0))</f>
        <v>0</v>
      </c>
      <c r="J195" s="48">
        <f ca="1">IF(E195=0,0,IF(RAND()&lt;'Demand Component Probability'!$B$6,1,0))</f>
        <v>0</v>
      </c>
      <c r="K195" s="48">
        <f>'Salary and Rating'!K196</f>
        <v>0</v>
      </c>
      <c r="L195" s="48">
        <f>IFERROR(IF(VLOOKUP(K195,Inputs!$A$20:$G$29,3,FALSE)="Stipend Award",VLOOKUP(K195,Inputs!$A$7:$G$16,3,FALSE),0),0)</f>
        <v>0</v>
      </c>
      <c r="M195" s="48">
        <f>IFERROR(IF(VLOOKUP(K195,Inputs!$A$20:$G$29,4,FALSE)="Stipend Award",VLOOKUP(K195,Inputs!$A$7:$G$16,4,FALSE),0),0)</f>
        <v>0</v>
      </c>
      <c r="N195" s="48">
        <f ca="1">IFERROR(IF(H195=1,IF(VLOOKUP(K195,Inputs!$A$20:$G$29,5,FALSE)="Stipend Award",VLOOKUP(K195,Inputs!$A$7:$G$16,5,FALSE),0),0),0)</f>
        <v>0</v>
      </c>
      <c r="O195" s="48">
        <f ca="1">IFERROR(IF(I195=1,IF(VLOOKUP(K195,Inputs!$A$20:$G$29,6,FALSE)="Stipend Award",VLOOKUP(K195,Inputs!$A$7:$G$16,6,FALSE),0),0),0)</f>
        <v>0</v>
      </c>
      <c r="P195" s="48">
        <f ca="1">IFERROR(IF(J195=1,IF(VLOOKUP(K195,Inputs!$A$20:$G$29,7,FALSE)="Stipend Award",VLOOKUP(K195,Inputs!$A$7:$G$16,7,FALSE),0),0),0)</f>
        <v>0</v>
      </c>
      <c r="Q195" s="48">
        <f>IFERROR(IF(VLOOKUP(K195,Inputs!$A$20:$G$29,3,FALSE)="Base Increase",VLOOKUP(K195,Inputs!$A$7:$G$16,3,FALSE),0),0)</f>
        <v>0</v>
      </c>
      <c r="R195" s="48">
        <f>IFERROR(IF(VLOOKUP(K195,Inputs!$A$20:$G$29,4,FALSE)="Base Increase",VLOOKUP(K195,Inputs!$A$7:$G$16,4,FALSE),0),0)</f>
        <v>0</v>
      </c>
      <c r="S195" s="48">
        <f ca="1">IFERROR(IF(H195=1,IF(VLOOKUP(K195,Inputs!$A$20:$G$29,5,FALSE)="Base Increase",VLOOKUP(K195,Inputs!$A$7:$G$16,5,FALSE),0),0),0)</f>
        <v>0</v>
      </c>
      <c r="T195" s="48">
        <f ca="1">IFERROR(IF(I195=1,IF(VLOOKUP(K195,Inputs!$A$20:$G$29,6,FALSE)="Base Increase",VLOOKUP(K195,Inputs!$A$7:$G$16,6,FALSE),0),0),0)</f>
        <v>0</v>
      </c>
      <c r="U195" s="48">
        <f ca="1">IFERROR(IF(J195=1,IF(VLOOKUP(K195,Inputs!$A$20:$G$29,7,FALSE)="Base Increase",VLOOKUP(K195,Inputs!$A$7:$G$16,7,FALSE),0),0),0)</f>
        <v>0</v>
      </c>
      <c r="V195" s="48">
        <f t="shared" ca="1" si="14"/>
        <v>0</v>
      </c>
      <c r="W195" s="48">
        <f t="shared" ca="1" si="15"/>
        <v>0</v>
      </c>
      <c r="X195" s="48">
        <f t="shared" ca="1" si="16"/>
        <v>0</v>
      </c>
      <c r="Y195" s="48">
        <f t="shared" ca="1" si="17"/>
        <v>0</v>
      </c>
      <c r="Z195" s="48">
        <f ca="1">IF(AND(K195&lt;=4,X195&gt;Inputs!$B$32),MAX(C195,Inputs!$B$32),X195)</f>
        <v>0</v>
      </c>
      <c r="AA195" s="48">
        <f ca="1">IF(AND(K195&lt;=4,Y195&gt;Inputs!$B$32),MAX(C195,Inputs!$B$32),Y195)</f>
        <v>0</v>
      </c>
      <c r="AB195" s="48">
        <f ca="1">IF(AND(K195&lt;=7,Z195&gt;Inputs!$B$33),MAX(C195,Inputs!$B$33),Z195)</f>
        <v>0</v>
      </c>
      <c r="AC195" s="48">
        <f ca="1">IF(Y195&gt;Inputs!$B$34,Inputs!$B$34,AA195)</f>
        <v>0</v>
      </c>
      <c r="AD195" s="48">
        <f ca="1">IF(AB195&gt;Inputs!$B$34,Inputs!$B$34,AB195)</f>
        <v>0</v>
      </c>
      <c r="AE195" s="48">
        <f ca="1">IF(AC195&gt;Inputs!$B$34,Inputs!$B$34,AC195)</f>
        <v>0</v>
      </c>
      <c r="AF195" s="49">
        <f ca="1">IF(AND(E195=1,G195=0),Inputs!$B$3,AD195)</f>
        <v>0</v>
      </c>
      <c r="AG195" s="49">
        <f ca="1">IF(AND(E195=1,G195=0),Inputs!$B$3,AE195)</f>
        <v>0</v>
      </c>
    </row>
    <row r="196" spans="1:33" x14ac:dyDescent="0.25">
      <c r="A196" s="6">
        <f>'Salary and Rating'!A197</f>
        <v>0</v>
      </c>
      <c r="B196" s="6">
        <f>'Salary and Rating'!B197</f>
        <v>0</v>
      </c>
      <c r="C196" s="14">
        <f>'Salary and Rating'!C197</f>
        <v>0</v>
      </c>
      <c r="D196" s="44">
        <f>'Salary and Rating'!D197</f>
        <v>0</v>
      </c>
      <c r="E196" s="48">
        <f t="shared" si="12"/>
        <v>0</v>
      </c>
      <c r="F196" s="42">
        <f>IF('Salary and Rating'!E197=1,VLOOKUP(D196,'Attrition Probabilities'!$A$5:$E$45,2,TRUE),IF('Salary and Rating'!E197=2,VLOOKUP(D196,'Attrition Probabilities'!$A$5:$E$45,3,TRUE),IF('Salary and Rating'!E197=3,VLOOKUP(D196,'Attrition Probabilities'!$A$5:$E$45,4,TRUE),IF('Salary and Rating'!E197=4,VLOOKUP(D196,'Attrition Probabilities'!$A$5:$E$45,5,TRUE),0))))</f>
        <v>0</v>
      </c>
      <c r="G196" s="48">
        <f t="shared" ca="1" si="13"/>
        <v>0</v>
      </c>
      <c r="H196" s="48">
        <f ca="1">IF(E196=0,0,IF(RAND()&lt;'Demand Component Probability'!$B$4,1,0))</f>
        <v>0</v>
      </c>
      <c r="I196" s="48">
        <f ca="1">IF(E196=0,0,IF(RAND()&lt;'Demand Component Probability'!$B$5,1,0))</f>
        <v>0</v>
      </c>
      <c r="J196" s="48">
        <f ca="1">IF(E196=0,0,IF(RAND()&lt;'Demand Component Probability'!$B$6,1,0))</f>
        <v>0</v>
      </c>
      <c r="K196" s="48">
        <f>'Salary and Rating'!K197</f>
        <v>0</v>
      </c>
      <c r="L196" s="48">
        <f>IFERROR(IF(VLOOKUP(K196,Inputs!$A$20:$G$29,3,FALSE)="Stipend Award",VLOOKUP(K196,Inputs!$A$7:$G$16,3,FALSE),0),0)</f>
        <v>0</v>
      </c>
      <c r="M196" s="48">
        <f>IFERROR(IF(VLOOKUP(K196,Inputs!$A$20:$G$29,4,FALSE)="Stipend Award",VLOOKUP(K196,Inputs!$A$7:$G$16,4,FALSE),0),0)</f>
        <v>0</v>
      </c>
      <c r="N196" s="48">
        <f ca="1">IFERROR(IF(H196=1,IF(VLOOKUP(K196,Inputs!$A$20:$G$29,5,FALSE)="Stipend Award",VLOOKUP(K196,Inputs!$A$7:$G$16,5,FALSE),0),0),0)</f>
        <v>0</v>
      </c>
      <c r="O196" s="48">
        <f ca="1">IFERROR(IF(I196=1,IF(VLOOKUP(K196,Inputs!$A$20:$G$29,6,FALSE)="Stipend Award",VLOOKUP(K196,Inputs!$A$7:$G$16,6,FALSE),0),0),0)</f>
        <v>0</v>
      </c>
      <c r="P196" s="48">
        <f ca="1">IFERROR(IF(J196=1,IF(VLOOKUP(K196,Inputs!$A$20:$G$29,7,FALSE)="Stipend Award",VLOOKUP(K196,Inputs!$A$7:$G$16,7,FALSE),0),0),0)</f>
        <v>0</v>
      </c>
      <c r="Q196" s="48">
        <f>IFERROR(IF(VLOOKUP(K196,Inputs!$A$20:$G$29,3,FALSE)="Base Increase",VLOOKUP(K196,Inputs!$A$7:$G$16,3,FALSE),0),0)</f>
        <v>0</v>
      </c>
      <c r="R196" s="48">
        <f>IFERROR(IF(VLOOKUP(K196,Inputs!$A$20:$G$29,4,FALSE)="Base Increase",VLOOKUP(K196,Inputs!$A$7:$G$16,4,FALSE),0),0)</f>
        <v>0</v>
      </c>
      <c r="S196" s="48">
        <f ca="1">IFERROR(IF(H196=1,IF(VLOOKUP(K196,Inputs!$A$20:$G$29,5,FALSE)="Base Increase",VLOOKUP(K196,Inputs!$A$7:$G$16,5,FALSE),0),0),0)</f>
        <v>0</v>
      </c>
      <c r="T196" s="48">
        <f ca="1">IFERROR(IF(I196=1,IF(VLOOKUP(K196,Inputs!$A$20:$G$29,6,FALSE)="Base Increase",VLOOKUP(K196,Inputs!$A$7:$G$16,6,FALSE),0),0),0)</f>
        <v>0</v>
      </c>
      <c r="U196" s="48">
        <f ca="1">IFERROR(IF(J196=1,IF(VLOOKUP(K196,Inputs!$A$20:$G$29,7,FALSE)="Base Increase",VLOOKUP(K196,Inputs!$A$7:$G$16,7,FALSE),0),0),0)</f>
        <v>0</v>
      </c>
      <c r="V196" s="48">
        <f t="shared" ca="1" si="14"/>
        <v>0</v>
      </c>
      <c r="W196" s="48">
        <f t="shared" ca="1" si="15"/>
        <v>0</v>
      </c>
      <c r="X196" s="48">
        <f t="shared" ca="1" si="16"/>
        <v>0</v>
      </c>
      <c r="Y196" s="48">
        <f t="shared" ca="1" si="17"/>
        <v>0</v>
      </c>
      <c r="Z196" s="48">
        <f ca="1">IF(AND(K196&lt;=4,X196&gt;Inputs!$B$32),MAX(C196,Inputs!$B$32),X196)</f>
        <v>0</v>
      </c>
      <c r="AA196" s="48">
        <f ca="1">IF(AND(K196&lt;=4,Y196&gt;Inputs!$B$32),MAX(C196,Inputs!$B$32),Y196)</f>
        <v>0</v>
      </c>
      <c r="AB196" s="48">
        <f ca="1">IF(AND(K196&lt;=7,Z196&gt;Inputs!$B$33),MAX(C196,Inputs!$B$33),Z196)</f>
        <v>0</v>
      </c>
      <c r="AC196" s="48">
        <f ca="1">IF(Y196&gt;Inputs!$B$34,Inputs!$B$34,AA196)</f>
        <v>0</v>
      </c>
      <c r="AD196" s="48">
        <f ca="1">IF(AB196&gt;Inputs!$B$34,Inputs!$B$34,AB196)</f>
        <v>0</v>
      </c>
      <c r="AE196" s="48">
        <f ca="1">IF(AC196&gt;Inputs!$B$34,Inputs!$B$34,AC196)</f>
        <v>0</v>
      </c>
      <c r="AF196" s="49">
        <f ca="1">IF(AND(E196=1,G196=0),Inputs!$B$3,AD196)</f>
        <v>0</v>
      </c>
      <c r="AG196" s="49">
        <f ca="1">IF(AND(E196=1,G196=0),Inputs!$B$3,AE196)</f>
        <v>0</v>
      </c>
    </row>
    <row r="197" spans="1:33" x14ac:dyDescent="0.25">
      <c r="A197" s="6">
        <f>'Salary and Rating'!A198</f>
        <v>0</v>
      </c>
      <c r="B197" s="6">
        <f>'Salary and Rating'!B198</f>
        <v>0</v>
      </c>
      <c r="C197" s="14">
        <f>'Salary and Rating'!C198</f>
        <v>0</v>
      </c>
      <c r="D197" s="44">
        <f>'Salary and Rating'!D198</f>
        <v>0</v>
      </c>
      <c r="E197" s="48">
        <f t="shared" ref="E197:E260" si="18">IF(C197&gt;0,1,0)</f>
        <v>0</v>
      </c>
      <c r="F197" s="42">
        <f>IF('Salary and Rating'!E198=1,VLOOKUP(D197,'Attrition Probabilities'!$A$5:$E$45,2,TRUE),IF('Salary and Rating'!E198=2,VLOOKUP(D197,'Attrition Probabilities'!$A$5:$E$45,3,TRUE),IF('Salary and Rating'!E198=3,VLOOKUP(D197,'Attrition Probabilities'!$A$5:$E$45,4,TRUE),IF('Salary and Rating'!E198=4,VLOOKUP(D197,'Attrition Probabilities'!$A$5:$E$45,5,TRUE),0))))</f>
        <v>0</v>
      </c>
      <c r="G197" s="48">
        <f t="shared" ref="G197:G260" ca="1" si="19">IF(E197=0,0,IF(RAND()&lt;F197,0,1))</f>
        <v>0</v>
      </c>
      <c r="H197" s="48">
        <f ca="1">IF(E197=0,0,IF(RAND()&lt;'Demand Component Probability'!$B$4,1,0))</f>
        <v>0</v>
      </c>
      <c r="I197" s="48">
        <f ca="1">IF(E197=0,0,IF(RAND()&lt;'Demand Component Probability'!$B$5,1,0))</f>
        <v>0</v>
      </c>
      <c r="J197" s="48">
        <f ca="1">IF(E197=0,0,IF(RAND()&lt;'Demand Component Probability'!$B$6,1,0))</f>
        <v>0</v>
      </c>
      <c r="K197" s="48">
        <f>'Salary and Rating'!K198</f>
        <v>0</v>
      </c>
      <c r="L197" s="48">
        <f>IFERROR(IF(VLOOKUP(K197,Inputs!$A$20:$G$29,3,FALSE)="Stipend Award",VLOOKUP(K197,Inputs!$A$7:$G$16,3,FALSE),0),0)</f>
        <v>0</v>
      </c>
      <c r="M197" s="48">
        <f>IFERROR(IF(VLOOKUP(K197,Inputs!$A$20:$G$29,4,FALSE)="Stipend Award",VLOOKUP(K197,Inputs!$A$7:$G$16,4,FALSE),0),0)</f>
        <v>0</v>
      </c>
      <c r="N197" s="48">
        <f ca="1">IFERROR(IF(H197=1,IF(VLOOKUP(K197,Inputs!$A$20:$G$29,5,FALSE)="Stipend Award",VLOOKUP(K197,Inputs!$A$7:$G$16,5,FALSE),0),0),0)</f>
        <v>0</v>
      </c>
      <c r="O197" s="48">
        <f ca="1">IFERROR(IF(I197=1,IF(VLOOKUP(K197,Inputs!$A$20:$G$29,6,FALSE)="Stipend Award",VLOOKUP(K197,Inputs!$A$7:$G$16,6,FALSE),0),0),0)</f>
        <v>0</v>
      </c>
      <c r="P197" s="48">
        <f ca="1">IFERROR(IF(J197=1,IF(VLOOKUP(K197,Inputs!$A$20:$G$29,7,FALSE)="Stipend Award",VLOOKUP(K197,Inputs!$A$7:$G$16,7,FALSE),0),0),0)</f>
        <v>0</v>
      </c>
      <c r="Q197" s="48">
        <f>IFERROR(IF(VLOOKUP(K197,Inputs!$A$20:$G$29,3,FALSE)="Base Increase",VLOOKUP(K197,Inputs!$A$7:$G$16,3,FALSE),0),0)</f>
        <v>0</v>
      </c>
      <c r="R197" s="48">
        <f>IFERROR(IF(VLOOKUP(K197,Inputs!$A$20:$G$29,4,FALSE)="Base Increase",VLOOKUP(K197,Inputs!$A$7:$G$16,4,FALSE),0),0)</f>
        <v>0</v>
      </c>
      <c r="S197" s="48">
        <f ca="1">IFERROR(IF(H197=1,IF(VLOOKUP(K197,Inputs!$A$20:$G$29,5,FALSE)="Base Increase",VLOOKUP(K197,Inputs!$A$7:$G$16,5,FALSE),0),0),0)</f>
        <v>0</v>
      </c>
      <c r="T197" s="48">
        <f ca="1">IFERROR(IF(I197=1,IF(VLOOKUP(K197,Inputs!$A$20:$G$29,6,FALSE)="Base Increase",VLOOKUP(K197,Inputs!$A$7:$G$16,6,FALSE),0),0),0)</f>
        <v>0</v>
      </c>
      <c r="U197" s="48">
        <f ca="1">IFERROR(IF(J197=1,IF(VLOOKUP(K197,Inputs!$A$20:$G$29,7,FALSE)="Base Increase",VLOOKUP(K197,Inputs!$A$7:$G$16,7,FALSE),0),0),0)</f>
        <v>0</v>
      </c>
      <c r="V197" s="48">
        <f t="shared" ref="V197:V260" ca="1" si="20">SUM(L197:P197)</f>
        <v>0</v>
      </c>
      <c r="W197" s="48">
        <f t="shared" ref="W197:W260" ca="1" si="21">SUM(Q197:U197)</f>
        <v>0</v>
      </c>
      <c r="X197" s="48">
        <f t="shared" ref="X197:X260" ca="1" si="22">W197+C197</f>
        <v>0</v>
      </c>
      <c r="Y197" s="48">
        <f t="shared" ref="Y197:Y260" ca="1" si="23">W197+V197+C197</f>
        <v>0</v>
      </c>
      <c r="Z197" s="48">
        <f ca="1">IF(AND(K197&lt;=4,X197&gt;Inputs!$B$32),MAX(C197,Inputs!$B$32),X197)</f>
        <v>0</v>
      </c>
      <c r="AA197" s="48">
        <f ca="1">IF(AND(K197&lt;=4,Y197&gt;Inputs!$B$32),MAX(C197,Inputs!$B$32),Y197)</f>
        <v>0</v>
      </c>
      <c r="AB197" s="48">
        <f ca="1">IF(AND(K197&lt;=7,Z197&gt;Inputs!$B$33),MAX(C197,Inputs!$B$33),Z197)</f>
        <v>0</v>
      </c>
      <c r="AC197" s="48">
        <f ca="1">IF(Y197&gt;Inputs!$B$34,Inputs!$B$34,AA197)</f>
        <v>0</v>
      </c>
      <c r="AD197" s="48">
        <f ca="1">IF(AB197&gt;Inputs!$B$34,Inputs!$B$34,AB197)</f>
        <v>0</v>
      </c>
      <c r="AE197" s="48">
        <f ca="1">IF(AC197&gt;Inputs!$B$34,Inputs!$B$34,AC197)</f>
        <v>0</v>
      </c>
      <c r="AF197" s="49">
        <f ca="1">IF(AND(E197=1,G197=0),Inputs!$B$3,AD197)</f>
        <v>0</v>
      </c>
      <c r="AG197" s="49">
        <f ca="1">IF(AND(E197=1,G197=0),Inputs!$B$3,AE197)</f>
        <v>0</v>
      </c>
    </row>
    <row r="198" spans="1:33" x14ac:dyDescent="0.25">
      <c r="A198" s="6">
        <f>'Salary and Rating'!A199</f>
        <v>0</v>
      </c>
      <c r="B198" s="6">
        <f>'Salary and Rating'!B199</f>
        <v>0</v>
      </c>
      <c r="C198" s="14">
        <f>'Salary and Rating'!C199</f>
        <v>0</v>
      </c>
      <c r="D198" s="44">
        <f>'Salary and Rating'!D199</f>
        <v>0</v>
      </c>
      <c r="E198" s="48">
        <f t="shared" si="18"/>
        <v>0</v>
      </c>
      <c r="F198" s="42">
        <f>IF('Salary and Rating'!E199=1,VLOOKUP(D198,'Attrition Probabilities'!$A$5:$E$45,2,TRUE),IF('Salary and Rating'!E199=2,VLOOKUP(D198,'Attrition Probabilities'!$A$5:$E$45,3,TRUE),IF('Salary and Rating'!E199=3,VLOOKUP(D198,'Attrition Probabilities'!$A$5:$E$45,4,TRUE),IF('Salary and Rating'!E199=4,VLOOKUP(D198,'Attrition Probabilities'!$A$5:$E$45,5,TRUE),0))))</f>
        <v>0</v>
      </c>
      <c r="G198" s="48">
        <f t="shared" ca="1" si="19"/>
        <v>0</v>
      </c>
      <c r="H198" s="48">
        <f ca="1">IF(E198=0,0,IF(RAND()&lt;'Demand Component Probability'!$B$4,1,0))</f>
        <v>0</v>
      </c>
      <c r="I198" s="48">
        <f ca="1">IF(E198=0,0,IF(RAND()&lt;'Demand Component Probability'!$B$5,1,0))</f>
        <v>0</v>
      </c>
      <c r="J198" s="48">
        <f ca="1">IF(E198=0,0,IF(RAND()&lt;'Demand Component Probability'!$B$6,1,0))</f>
        <v>0</v>
      </c>
      <c r="K198" s="48">
        <f>'Salary and Rating'!K199</f>
        <v>0</v>
      </c>
      <c r="L198" s="48">
        <f>IFERROR(IF(VLOOKUP(K198,Inputs!$A$20:$G$29,3,FALSE)="Stipend Award",VLOOKUP(K198,Inputs!$A$7:$G$16,3,FALSE),0),0)</f>
        <v>0</v>
      </c>
      <c r="M198" s="48">
        <f>IFERROR(IF(VLOOKUP(K198,Inputs!$A$20:$G$29,4,FALSE)="Stipend Award",VLOOKUP(K198,Inputs!$A$7:$G$16,4,FALSE),0),0)</f>
        <v>0</v>
      </c>
      <c r="N198" s="48">
        <f ca="1">IFERROR(IF(H198=1,IF(VLOOKUP(K198,Inputs!$A$20:$G$29,5,FALSE)="Stipend Award",VLOOKUP(K198,Inputs!$A$7:$G$16,5,FALSE),0),0),0)</f>
        <v>0</v>
      </c>
      <c r="O198" s="48">
        <f ca="1">IFERROR(IF(I198=1,IF(VLOOKUP(K198,Inputs!$A$20:$G$29,6,FALSE)="Stipend Award",VLOOKUP(K198,Inputs!$A$7:$G$16,6,FALSE),0),0),0)</f>
        <v>0</v>
      </c>
      <c r="P198" s="48">
        <f ca="1">IFERROR(IF(J198=1,IF(VLOOKUP(K198,Inputs!$A$20:$G$29,7,FALSE)="Stipend Award",VLOOKUP(K198,Inputs!$A$7:$G$16,7,FALSE),0),0),0)</f>
        <v>0</v>
      </c>
      <c r="Q198" s="48">
        <f>IFERROR(IF(VLOOKUP(K198,Inputs!$A$20:$G$29,3,FALSE)="Base Increase",VLOOKUP(K198,Inputs!$A$7:$G$16,3,FALSE),0),0)</f>
        <v>0</v>
      </c>
      <c r="R198" s="48">
        <f>IFERROR(IF(VLOOKUP(K198,Inputs!$A$20:$G$29,4,FALSE)="Base Increase",VLOOKUP(K198,Inputs!$A$7:$G$16,4,FALSE),0),0)</f>
        <v>0</v>
      </c>
      <c r="S198" s="48">
        <f ca="1">IFERROR(IF(H198=1,IF(VLOOKUP(K198,Inputs!$A$20:$G$29,5,FALSE)="Base Increase",VLOOKUP(K198,Inputs!$A$7:$G$16,5,FALSE),0),0),0)</f>
        <v>0</v>
      </c>
      <c r="T198" s="48">
        <f ca="1">IFERROR(IF(I198=1,IF(VLOOKUP(K198,Inputs!$A$20:$G$29,6,FALSE)="Base Increase",VLOOKUP(K198,Inputs!$A$7:$G$16,6,FALSE),0),0),0)</f>
        <v>0</v>
      </c>
      <c r="U198" s="48">
        <f ca="1">IFERROR(IF(J198=1,IF(VLOOKUP(K198,Inputs!$A$20:$G$29,7,FALSE)="Base Increase",VLOOKUP(K198,Inputs!$A$7:$G$16,7,FALSE),0),0),0)</f>
        <v>0</v>
      </c>
      <c r="V198" s="48">
        <f t="shared" ca="1" si="20"/>
        <v>0</v>
      </c>
      <c r="W198" s="48">
        <f t="shared" ca="1" si="21"/>
        <v>0</v>
      </c>
      <c r="X198" s="48">
        <f t="shared" ca="1" si="22"/>
        <v>0</v>
      </c>
      <c r="Y198" s="48">
        <f t="shared" ca="1" si="23"/>
        <v>0</v>
      </c>
      <c r="Z198" s="48">
        <f ca="1">IF(AND(K198&lt;=4,X198&gt;Inputs!$B$32),MAX(C198,Inputs!$B$32),X198)</f>
        <v>0</v>
      </c>
      <c r="AA198" s="48">
        <f ca="1">IF(AND(K198&lt;=4,Y198&gt;Inputs!$B$32),MAX(C198,Inputs!$B$32),Y198)</f>
        <v>0</v>
      </c>
      <c r="AB198" s="48">
        <f ca="1">IF(AND(K198&lt;=7,Z198&gt;Inputs!$B$33),MAX(C198,Inputs!$B$33),Z198)</f>
        <v>0</v>
      </c>
      <c r="AC198" s="48">
        <f ca="1">IF(Y198&gt;Inputs!$B$34,Inputs!$B$34,AA198)</f>
        <v>0</v>
      </c>
      <c r="AD198" s="48">
        <f ca="1">IF(AB198&gt;Inputs!$B$34,Inputs!$B$34,AB198)</f>
        <v>0</v>
      </c>
      <c r="AE198" s="48">
        <f ca="1">IF(AC198&gt;Inputs!$B$34,Inputs!$B$34,AC198)</f>
        <v>0</v>
      </c>
      <c r="AF198" s="49">
        <f ca="1">IF(AND(E198=1,G198=0),Inputs!$B$3,AD198)</f>
        <v>0</v>
      </c>
      <c r="AG198" s="49">
        <f ca="1">IF(AND(E198=1,G198=0),Inputs!$B$3,AE198)</f>
        <v>0</v>
      </c>
    </row>
    <row r="199" spans="1:33" x14ac:dyDescent="0.25">
      <c r="A199" s="6">
        <f>'Salary and Rating'!A200</f>
        <v>0</v>
      </c>
      <c r="B199" s="6">
        <f>'Salary and Rating'!B200</f>
        <v>0</v>
      </c>
      <c r="C199" s="14">
        <f>'Salary and Rating'!C200</f>
        <v>0</v>
      </c>
      <c r="D199" s="44">
        <f>'Salary and Rating'!D200</f>
        <v>0</v>
      </c>
      <c r="E199" s="48">
        <f t="shared" si="18"/>
        <v>0</v>
      </c>
      <c r="F199" s="42">
        <f>IF('Salary and Rating'!E200=1,VLOOKUP(D199,'Attrition Probabilities'!$A$5:$E$45,2,TRUE),IF('Salary and Rating'!E200=2,VLOOKUP(D199,'Attrition Probabilities'!$A$5:$E$45,3,TRUE),IF('Salary and Rating'!E200=3,VLOOKUP(D199,'Attrition Probabilities'!$A$5:$E$45,4,TRUE),IF('Salary and Rating'!E200=4,VLOOKUP(D199,'Attrition Probabilities'!$A$5:$E$45,5,TRUE),0))))</f>
        <v>0</v>
      </c>
      <c r="G199" s="48">
        <f t="shared" ca="1" si="19"/>
        <v>0</v>
      </c>
      <c r="H199" s="48">
        <f ca="1">IF(E199=0,0,IF(RAND()&lt;'Demand Component Probability'!$B$4,1,0))</f>
        <v>0</v>
      </c>
      <c r="I199" s="48">
        <f ca="1">IF(E199=0,0,IF(RAND()&lt;'Demand Component Probability'!$B$5,1,0))</f>
        <v>0</v>
      </c>
      <c r="J199" s="48">
        <f ca="1">IF(E199=0,0,IF(RAND()&lt;'Demand Component Probability'!$B$6,1,0))</f>
        <v>0</v>
      </c>
      <c r="K199" s="48">
        <f>'Salary and Rating'!K200</f>
        <v>0</v>
      </c>
      <c r="L199" s="48">
        <f>IFERROR(IF(VLOOKUP(K199,Inputs!$A$20:$G$29,3,FALSE)="Stipend Award",VLOOKUP(K199,Inputs!$A$7:$G$16,3,FALSE),0),0)</f>
        <v>0</v>
      </c>
      <c r="M199" s="48">
        <f>IFERROR(IF(VLOOKUP(K199,Inputs!$A$20:$G$29,4,FALSE)="Stipend Award",VLOOKUP(K199,Inputs!$A$7:$G$16,4,FALSE),0),0)</f>
        <v>0</v>
      </c>
      <c r="N199" s="48">
        <f ca="1">IFERROR(IF(H199=1,IF(VLOOKUP(K199,Inputs!$A$20:$G$29,5,FALSE)="Stipend Award",VLOOKUP(K199,Inputs!$A$7:$G$16,5,FALSE),0),0),0)</f>
        <v>0</v>
      </c>
      <c r="O199" s="48">
        <f ca="1">IFERROR(IF(I199=1,IF(VLOOKUP(K199,Inputs!$A$20:$G$29,6,FALSE)="Stipend Award",VLOOKUP(K199,Inputs!$A$7:$G$16,6,FALSE),0),0),0)</f>
        <v>0</v>
      </c>
      <c r="P199" s="48">
        <f ca="1">IFERROR(IF(J199=1,IF(VLOOKUP(K199,Inputs!$A$20:$G$29,7,FALSE)="Stipend Award",VLOOKUP(K199,Inputs!$A$7:$G$16,7,FALSE),0),0),0)</f>
        <v>0</v>
      </c>
      <c r="Q199" s="48">
        <f>IFERROR(IF(VLOOKUP(K199,Inputs!$A$20:$G$29,3,FALSE)="Base Increase",VLOOKUP(K199,Inputs!$A$7:$G$16,3,FALSE),0),0)</f>
        <v>0</v>
      </c>
      <c r="R199" s="48">
        <f>IFERROR(IF(VLOOKUP(K199,Inputs!$A$20:$G$29,4,FALSE)="Base Increase",VLOOKUP(K199,Inputs!$A$7:$G$16,4,FALSE),0),0)</f>
        <v>0</v>
      </c>
      <c r="S199" s="48">
        <f ca="1">IFERROR(IF(H199=1,IF(VLOOKUP(K199,Inputs!$A$20:$G$29,5,FALSE)="Base Increase",VLOOKUP(K199,Inputs!$A$7:$G$16,5,FALSE),0),0),0)</f>
        <v>0</v>
      </c>
      <c r="T199" s="48">
        <f ca="1">IFERROR(IF(I199=1,IF(VLOOKUP(K199,Inputs!$A$20:$G$29,6,FALSE)="Base Increase",VLOOKUP(K199,Inputs!$A$7:$G$16,6,FALSE),0),0),0)</f>
        <v>0</v>
      </c>
      <c r="U199" s="48">
        <f ca="1">IFERROR(IF(J199=1,IF(VLOOKUP(K199,Inputs!$A$20:$G$29,7,FALSE)="Base Increase",VLOOKUP(K199,Inputs!$A$7:$G$16,7,FALSE),0),0),0)</f>
        <v>0</v>
      </c>
      <c r="V199" s="48">
        <f t="shared" ca="1" si="20"/>
        <v>0</v>
      </c>
      <c r="W199" s="48">
        <f t="shared" ca="1" si="21"/>
        <v>0</v>
      </c>
      <c r="X199" s="48">
        <f t="shared" ca="1" si="22"/>
        <v>0</v>
      </c>
      <c r="Y199" s="48">
        <f t="shared" ca="1" si="23"/>
        <v>0</v>
      </c>
      <c r="Z199" s="48">
        <f ca="1">IF(AND(K199&lt;=4,X199&gt;Inputs!$B$32),MAX(C199,Inputs!$B$32),X199)</f>
        <v>0</v>
      </c>
      <c r="AA199" s="48">
        <f ca="1">IF(AND(K199&lt;=4,Y199&gt;Inputs!$B$32),MAX(C199,Inputs!$B$32),Y199)</f>
        <v>0</v>
      </c>
      <c r="AB199" s="48">
        <f ca="1">IF(AND(K199&lt;=7,Z199&gt;Inputs!$B$33),MAX(C199,Inputs!$B$33),Z199)</f>
        <v>0</v>
      </c>
      <c r="AC199" s="48">
        <f ca="1">IF(Y199&gt;Inputs!$B$34,Inputs!$B$34,AA199)</f>
        <v>0</v>
      </c>
      <c r="AD199" s="48">
        <f ca="1">IF(AB199&gt;Inputs!$B$34,Inputs!$B$34,AB199)</f>
        <v>0</v>
      </c>
      <c r="AE199" s="48">
        <f ca="1">IF(AC199&gt;Inputs!$B$34,Inputs!$B$34,AC199)</f>
        <v>0</v>
      </c>
      <c r="AF199" s="49">
        <f ca="1">IF(AND(E199=1,G199=0),Inputs!$B$3,AD199)</f>
        <v>0</v>
      </c>
      <c r="AG199" s="49">
        <f ca="1">IF(AND(E199=1,G199=0),Inputs!$B$3,AE199)</f>
        <v>0</v>
      </c>
    </row>
    <row r="200" spans="1:33" x14ac:dyDescent="0.25">
      <c r="A200" s="6">
        <f>'Salary and Rating'!A201</f>
        <v>0</v>
      </c>
      <c r="B200" s="6">
        <f>'Salary and Rating'!B201</f>
        <v>0</v>
      </c>
      <c r="C200" s="14">
        <f>'Salary and Rating'!C201</f>
        <v>0</v>
      </c>
      <c r="D200" s="44">
        <f>'Salary and Rating'!D201</f>
        <v>0</v>
      </c>
      <c r="E200" s="48">
        <f t="shared" si="18"/>
        <v>0</v>
      </c>
      <c r="F200" s="42">
        <f>IF('Salary and Rating'!E201=1,VLOOKUP(D200,'Attrition Probabilities'!$A$5:$E$45,2,TRUE),IF('Salary and Rating'!E201=2,VLOOKUP(D200,'Attrition Probabilities'!$A$5:$E$45,3,TRUE),IF('Salary and Rating'!E201=3,VLOOKUP(D200,'Attrition Probabilities'!$A$5:$E$45,4,TRUE),IF('Salary and Rating'!E201=4,VLOOKUP(D200,'Attrition Probabilities'!$A$5:$E$45,5,TRUE),0))))</f>
        <v>0</v>
      </c>
      <c r="G200" s="48">
        <f t="shared" ca="1" si="19"/>
        <v>0</v>
      </c>
      <c r="H200" s="48">
        <f ca="1">IF(E200=0,0,IF(RAND()&lt;'Demand Component Probability'!$B$4,1,0))</f>
        <v>0</v>
      </c>
      <c r="I200" s="48">
        <f ca="1">IF(E200=0,0,IF(RAND()&lt;'Demand Component Probability'!$B$5,1,0))</f>
        <v>0</v>
      </c>
      <c r="J200" s="48">
        <f ca="1">IF(E200=0,0,IF(RAND()&lt;'Demand Component Probability'!$B$6,1,0))</f>
        <v>0</v>
      </c>
      <c r="K200" s="48">
        <f>'Salary and Rating'!K201</f>
        <v>0</v>
      </c>
      <c r="L200" s="48">
        <f>IFERROR(IF(VLOOKUP(K200,Inputs!$A$20:$G$29,3,FALSE)="Stipend Award",VLOOKUP(K200,Inputs!$A$7:$G$16,3,FALSE),0),0)</f>
        <v>0</v>
      </c>
      <c r="M200" s="48">
        <f>IFERROR(IF(VLOOKUP(K200,Inputs!$A$20:$G$29,4,FALSE)="Stipend Award",VLOOKUP(K200,Inputs!$A$7:$G$16,4,FALSE),0),0)</f>
        <v>0</v>
      </c>
      <c r="N200" s="48">
        <f ca="1">IFERROR(IF(H200=1,IF(VLOOKUP(K200,Inputs!$A$20:$G$29,5,FALSE)="Stipend Award",VLOOKUP(K200,Inputs!$A$7:$G$16,5,FALSE),0),0),0)</f>
        <v>0</v>
      </c>
      <c r="O200" s="48">
        <f ca="1">IFERROR(IF(I200=1,IF(VLOOKUP(K200,Inputs!$A$20:$G$29,6,FALSE)="Stipend Award",VLOOKUP(K200,Inputs!$A$7:$G$16,6,FALSE),0),0),0)</f>
        <v>0</v>
      </c>
      <c r="P200" s="48">
        <f ca="1">IFERROR(IF(J200=1,IF(VLOOKUP(K200,Inputs!$A$20:$G$29,7,FALSE)="Stipend Award",VLOOKUP(K200,Inputs!$A$7:$G$16,7,FALSE),0),0),0)</f>
        <v>0</v>
      </c>
      <c r="Q200" s="48">
        <f>IFERROR(IF(VLOOKUP(K200,Inputs!$A$20:$G$29,3,FALSE)="Base Increase",VLOOKUP(K200,Inputs!$A$7:$G$16,3,FALSE),0),0)</f>
        <v>0</v>
      </c>
      <c r="R200" s="48">
        <f>IFERROR(IF(VLOOKUP(K200,Inputs!$A$20:$G$29,4,FALSE)="Base Increase",VLOOKUP(K200,Inputs!$A$7:$G$16,4,FALSE),0),0)</f>
        <v>0</v>
      </c>
      <c r="S200" s="48">
        <f ca="1">IFERROR(IF(H200=1,IF(VLOOKUP(K200,Inputs!$A$20:$G$29,5,FALSE)="Base Increase",VLOOKUP(K200,Inputs!$A$7:$G$16,5,FALSE),0),0),0)</f>
        <v>0</v>
      </c>
      <c r="T200" s="48">
        <f ca="1">IFERROR(IF(I200=1,IF(VLOOKUP(K200,Inputs!$A$20:$G$29,6,FALSE)="Base Increase",VLOOKUP(K200,Inputs!$A$7:$G$16,6,FALSE),0),0),0)</f>
        <v>0</v>
      </c>
      <c r="U200" s="48">
        <f ca="1">IFERROR(IF(J200=1,IF(VLOOKUP(K200,Inputs!$A$20:$G$29,7,FALSE)="Base Increase",VLOOKUP(K200,Inputs!$A$7:$G$16,7,FALSE),0),0),0)</f>
        <v>0</v>
      </c>
      <c r="V200" s="48">
        <f t="shared" ca="1" si="20"/>
        <v>0</v>
      </c>
      <c r="W200" s="48">
        <f t="shared" ca="1" si="21"/>
        <v>0</v>
      </c>
      <c r="X200" s="48">
        <f t="shared" ca="1" si="22"/>
        <v>0</v>
      </c>
      <c r="Y200" s="48">
        <f t="shared" ca="1" si="23"/>
        <v>0</v>
      </c>
      <c r="Z200" s="48">
        <f ca="1">IF(AND(K200&lt;=4,X200&gt;Inputs!$B$32),MAX(C200,Inputs!$B$32),X200)</f>
        <v>0</v>
      </c>
      <c r="AA200" s="48">
        <f ca="1">IF(AND(K200&lt;=4,Y200&gt;Inputs!$B$32),MAX(C200,Inputs!$B$32),Y200)</f>
        <v>0</v>
      </c>
      <c r="AB200" s="48">
        <f ca="1">IF(AND(K200&lt;=7,Z200&gt;Inputs!$B$33),MAX(C200,Inputs!$B$33),Z200)</f>
        <v>0</v>
      </c>
      <c r="AC200" s="48">
        <f ca="1">IF(Y200&gt;Inputs!$B$34,Inputs!$B$34,AA200)</f>
        <v>0</v>
      </c>
      <c r="AD200" s="48">
        <f ca="1">IF(AB200&gt;Inputs!$B$34,Inputs!$B$34,AB200)</f>
        <v>0</v>
      </c>
      <c r="AE200" s="48">
        <f ca="1">IF(AC200&gt;Inputs!$B$34,Inputs!$B$34,AC200)</f>
        <v>0</v>
      </c>
      <c r="AF200" s="49">
        <f ca="1">IF(AND(E200=1,G200=0),Inputs!$B$3,AD200)</f>
        <v>0</v>
      </c>
      <c r="AG200" s="49">
        <f ca="1">IF(AND(E200=1,G200=0),Inputs!$B$3,AE200)</f>
        <v>0</v>
      </c>
    </row>
    <row r="201" spans="1:33" x14ac:dyDescent="0.25">
      <c r="A201" s="6">
        <f>'Salary and Rating'!A202</f>
        <v>0</v>
      </c>
      <c r="B201" s="6">
        <f>'Salary and Rating'!B202</f>
        <v>0</v>
      </c>
      <c r="C201" s="14">
        <f>'Salary and Rating'!C202</f>
        <v>0</v>
      </c>
      <c r="D201" s="44">
        <f>'Salary and Rating'!D202</f>
        <v>0</v>
      </c>
      <c r="E201" s="48">
        <f t="shared" si="18"/>
        <v>0</v>
      </c>
      <c r="F201" s="42">
        <f>IF('Salary and Rating'!E202=1,VLOOKUP(D201,'Attrition Probabilities'!$A$5:$E$45,2,TRUE),IF('Salary and Rating'!E202=2,VLOOKUP(D201,'Attrition Probabilities'!$A$5:$E$45,3,TRUE),IF('Salary and Rating'!E202=3,VLOOKUP(D201,'Attrition Probabilities'!$A$5:$E$45,4,TRUE),IF('Salary and Rating'!E202=4,VLOOKUP(D201,'Attrition Probabilities'!$A$5:$E$45,5,TRUE),0))))</f>
        <v>0</v>
      </c>
      <c r="G201" s="48">
        <f t="shared" ca="1" si="19"/>
        <v>0</v>
      </c>
      <c r="H201" s="48">
        <f ca="1">IF(E201=0,0,IF(RAND()&lt;'Demand Component Probability'!$B$4,1,0))</f>
        <v>0</v>
      </c>
      <c r="I201" s="48">
        <f ca="1">IF(E201=0,0,IF(RAND()&lt;'Demand Component Probability'!$B$5,1,0))</f>
        <v>0</v>
      </c>
      <c r="J201" s="48">
        <f ca="1">IF(E201=0,0,IF(RAND()&lt;'Demand Component Probability'!$B$6,1,0))</f>
        <v>0</v>
      </c>
      <c r="K201" s="48">
        <f>'Salary and Rating'!K202</f>
        <v>0</v>
      </c>
      <c r="L201" s="48">
        <f>IFERROR(IF(VLOOKUP(K201,Inputs!$A$20:$G$29,3,FALSE)="Stipend Award",VLOOKUP(K201,Inputs!$A$7:$G$16,3,FALSE),0),0)</f>
        <v>0</v>
      </c>
      <c r="M201" s="48">
        <f>IFERROR(IF(VLOOKUP(K201,Inputs!$A$20:$G$29,4,FALSE)="Stipend Award",VLOOKUP(K201,Inputs!$A$7:$G$16,4,FALSE),0),0)</f>
        <v>0</v>
      </c>
      <c r="N201" s="48">
        <f ca="1">IFERROR(IF(H201=1,IF(VLOOKUP(K201,Inputs!$A$20:$G$29,5,FALSE)="Stipend Award",VLOOKUP(K201,Inputs!$A$7:$G$16,5,FALSE),0),0),0)</f>
        <v>0</v>
      </c>
      <c r="O201" s="48">
        <f ca="1">IFERROR(IF(I201=1,IF(VLOOKUP(K201,Inputs!$A$20:$G$29,6,FALSE)="Stipend Award",VLOOKUP(K201,Inputs!$A$7:$G$16,6,FALSE),0),0),0)</f>
        <v>0</v>
      </c>
      <c r="P201" s="48">
        <f ca="1">IFERROR(IF(J201=1,IF(VLOOKUP(K201,Inputs!$A$20:$G$29,7,FALSE)="Stipend Award",VLOOKUP(K201,Inputs!$A$7:$G$16,7,FALSE),0),0),0)</f>
        <v>0</v>
      </c>
      <c r="Q201" s="48">
        <f>IFERROR(IF(VLOOKUP(K201,Inputs!$A$20:$G$29,3,FALSE)="Base Increase",VLOOKUP(K201,Inputs!$A$7:$G$16,3,FALSE),0),0)</f>
        <v>0</v>
      </c>
      <c r="R201" s="48">
        <f>IFERROR(IF(VLOOKUP(K201,Inputs!$A$20:$G$29,4,FALSE)="Base Increase",VLOOKUP(K201,Inputs!$A$7:$G$16,4,FALSE),0),0)</f>
        <v>0</v>
      </c>
      <c r="S201" s="48">
        <f ca="1">IFERROR(IF(H201=1,IF(VLOOKUP(K201,Inputs!$A$20:$G$29,5,FALSE)="Base Increase",VLOOKUP(K201,Inputs!$A$7:$G$16,5,FALSE),0),0),0)</f>
        <v>0</v>
      </c>
      <c r="T201" s="48">
        <f ca="1">IFERROR(IF(I201=1,IF(VLOOKUP(K201,Inputs!$A$20:$G$29,6,FALSE)="Base Increase",VLOOKUP(K201,Inputs!$A$7:$G$16,6,FALSE),0),0),0)</f>
        <v>0</v>
      </c>
      <c r="U201" s="48">
        <f ca="1">IFERROR(IF(J201=1,IF(VLOOKUP(K201,Inputs!$A$20:$G$29,7,FALSE)="Base Increase",VLOOKUP(K201,Inputs!$A$7:$G$16,7,FALSE),0),0),0)</f>
        <v>0</v>
      </c>
      <c r="V201" s="48">
        <f t="shared" ca="1" si="20"/>
        <v>0</v>
      </c>
      <c r="W201" s="48">
        <f t="shared" ca="1" si="21"/>
        <v>0</v>
      </c>
      <c r="X201" s="48">
        <f t="shared" ca="1" si="22"/>
        <v>0</v>
      </c>
      <c r="Y201" s="48">
        <f t="shared" ca="1" si="23"/>
        <v>0</v>
      </c>
      <c r="Z201" s="48">
        <f ca="1">IF(AND(K201&lt;=4,X201&gt;Inputs!$B$32),MAX(C201,Inputs!$B$32),X201)</f>
        <v>0</v>
      </c>
      <c r="AA201" s="48">
        <f ca="1">IF(AND(K201&lt;=4,Y201&gt;Inputs!$B$32),MAX(C201,Inputs!$B$32),Y201)</f>
        <v>0</v>
      </c>
      <c r="AB201" s="48">
        <f ca="1">IF(AND(K201&lt;=7,Z201&gt;Inputs!$B$33),MAX(C201,Inputs!$B$33),Z201)</f>
        <v>0</v>
      </c>
      <c r="AC201" s="48">
        <f ca="1">IF(Y201&gt;Inputs!$B$34,Inputs!$B$34,AA201)</f>
        <v>0</v>
      </c>
      <c r="AD201" s="48">
        <f ca="1">IF(AB201&gt;Inputs!$B$34,Inputs!$B$34,AB201)</f>
        <v>0</v>
      </c>
      <c r="AE201" s="48">
        <f ca="1">IF(AC201&gt;Inputs!$B$34,Inputs!$B$34,AC201)</f>
        <v>0</v>
      </c>
      <c r="AF201" s="49">
        <f ca="1">IF(AND(E201=1,G201=0),Inputs!$B$3,AD201)</f>
        <v>0</v>
      </c>
      <c r="AG201" s="49">
        <f ca="1">IF(AND(E201=1,G201=0),Inputs!$B$3,AE201)</f>
        <v>0</v>
      </c>
    </row>
    <row r="202" spans="1:33" x14ac:dyDescent="0.25">
      <c r="A202" s="6">
        <f>'Salary and Rating'!A203</f>
        <v>0</v>
      </c>
      <c r="B202" s="6">
        <f>'Salary and Rating'!B203</f>
        <v>0</v>
      </c>
      <c r="C202" s="14">
        <f>'Salary and Rating'!C203</f>
        <v>0</v>
      </c>
      <c r="D202" s="44">
        <f>'Salary and Rating'!D203</f>
        <v>0</v>
      </c>
      <c r="E202" s="48">
        <f t="shared" si="18"/>
        <v>0</v>
      </c>
      <c r="F202" s="42">
        <f>IF('Salary and Rating'!E203=1,VLOOKUP(D202,'Attrition Probabilities'!$A$5:$E$45,2,TRUE),IF('Salary and Rating'!E203=2,VLOOKUP(D202,'Attrition Probabilities'!$A$5:$E$45,3,TRUE),IF('Salary and Rating'!E203=3,VLOOKUP(D202,'Attrition Probabilities'!$A$5:$E$45,4,TRUE),IF('Salary and Rating'!E203=4,VLOOKUP(D202,'Attrition Probabilities'!$A$5:$E$45,5,TRUE),0))))</f>
        <v>0</v>
      </c>
      <c r="G202" s="48">
        <f t="shared" ca="1" si="19"/>
        <v>0</v>
      </c>
      <c r="H202" s="48">
        <f ca="1">IF(E202=0,0,IF(RAND()&lt;'Demand Component Probability'!$B$4,1,0))</f>
        <v>0</v>
      </c>
      <c r="I202" s="48">
        <f ca="1">IF(E202=0,0,IF(RAND()&lt;'Demand Component Probability'!$B$5,1,0))</f>
        <v>0</v>
      </c>
      <c r="J202" s="48">
        <f ca="1">IF(E202=0,0,IF(RAND()&lt;'Demand Component Probability'!$B$6,1,0))</f>
        <v>0</v>
      </c>
      <c r="K202" s="48">
        <f>'Salary and Rating'!K203</f>
        <v>0</v>
      </c>
      <c r="L202" s="48">
        <f>IFERROR(IF(VLOOKUP(K202,Inputs!$A$20:$G$29,3,FALSE)="Stipend Award",VLOOKUP(K202,Inputs!$A$7:$G$16,3,FALSE),0),0)</f>
        <v>0</v>
      </c>
      <c r="M202" s="48">
        <f>IFERROR(IF(VLOOKUP(K202,Inputs!$A$20:$G$29,4,FALSE)="Stipend Award",VLOOKUP(K202,Inputs!$A$7:$G$16,4,FALSE),0),0)</f>
        <v>0</v>
      </c>
      <c r="N202" s="48">
        <f ca="1">IFERROR(IF(H202=1,IF(VLOOKUP(K202,Inputs!$A$20:$G$29,5,FALSE)="Stipend Award",VLOOKUP(K202,Inputs!$A$7:$G$16,5,FALSE),0),0),0)</f>
        <v>0</v>
      </c>
      <c r="O202" s="48">
        <f ca="1">IFERROR(IF(I202=1,IF(VLOOKUP(K202,Inputs!$A$20:$G$29,6,FALSE)="Stipend Award",VLOOKUP(K202,Inputs!$A$7:$G$16,6,FALSE),0),0),0)</f>
        <v>0</v>
      </c>
      <c r="P202" s="48">
        <f ca="1">IFERROR(IF(J202=1,IF(VLOOKUP(K202,Inputs!$A$20:$G$29,7,FALSE)="Stipend Award",VLOOKUP(K202,Inputs!$A$7:$G$16,7,FALSE),0),0),0)</f>
        <v>0</v>
      </c>
      <c r="Q202" s="48">
        <f>IFERROR(IF(VLOOKUP(K202,Inputs!$A$20:$G$29,3,FALSE)="Base Increase",VLOOKUP(K202,Inputs!$A$7:$G$16,3,FALSE),0),0)</f>
        <v>0</v>
      </c>
      <c r="R202" s="48">
        <f>IFERROR(IF(VLOOKUP(K202,Inputs!$A$20:$G$29,4,FALSE)="Base Increase",VLOOKUP(K202,Inputs!$A$7:$G$16,4,FALSE),0),0)</f>
        <v>0</v>
      </c>
      <c r="S202" s="48">
        <f ca="1">IFERROR(IF(H202=1,IF(VLOOKUP(K202,Inputs!$A$20:$G$29,5,FALSE)="Base Increase",VLOOKUP(K202,Inputs!$A$7:$G$16,5,FALSE),0),0),0)</f>
        <v>0</v>
      </c>
      <c r="T202" s="48">
        <f ca="1">IFERROR(IF(I202=1,IF(VLOOKUP(K202,Inputs!$A$20:$G$29,6,FALSE)="Base Increase",VLOOKUP(K202,Inputs!$A$7:$G$16,6,FALSE),0),0),0)</f>
        <v>0</v>
      </c>
      <c r="U202" s="48">
        <f ca="1">IFERROR(IF(J202=1,IF(VLOOKUP(K202,Inputs!$A$20:$G$29,7,FALSE)="Base Increase",VLOOKUP(K202,Inputs!$A$7:$G$16,7,FALSE),0),0),0)</f>
        <v>0</v>
      </c>
      <c r="V202" s="48">
        <f t="shared" ca="1" si="20"/>
        <v>0</v>
      </c>
      <c r="W202" s="48">
        <f t="shared" ca="1" si="21"/>
        <v>0</v>
      </c>
      <c r="X202" s="48">
        <f t="shared" ca="1" si="22"/>
        <v>0</v>
      </c>
      <c r="Y202" s="48">
        <f t="shared" ca="1" si="23"/>
        <v>0</v>
      </c>
      <c r="Z202" s="48">
        <f ca="1">IF(AND(K202&lt;=4,X202&gt;Inputs!$B$32),MAX(C202,Inputs!$B$32),X202)</f>
        <v>0</v>
      </c>
      <c r="AA202" s="48">
        <f ca="1">IF(AND(K202&lt;=4,Y202&gt;Inputs!$B$32),MAX(C202,Inputs!$B$32),Y202)</f>
        <v>0</v>
      </c>
      <c r="AB202" s="48">
        <f ca="1">IF(AND(K202&lt;=7,Z202&gt;Inputs!$B$33),MAX(C202,Inputs!$B$33),Z202)</f>
        <v>0</v>
      </c>
      <c r="AC202" s="48">
        <f ca="1">IF(Y202&gt;Inputs!$B$34,Inputs!$B$34,AA202)</f>
        <v>0</v>
      </c>
      <c r="AD202" s="48">
        <f ca="1">IF(AB202&gt;Inputs!$B$34,Inputs!$B$34,AB202)</f>
        <v>0</v>
      </c>
      <c r="AE202" s="48">
        <f ca="1">IF(AC202&gt;Inputs!$B$34,Inputs!$B$34,AC202)</f>
        <v>0</v>
      </c>
      <c r="AF202" s="49">
        <f ca="1">IF(AND(E202=1,G202=0),Inputs!$B$3,AD202)</f>
        <v>0</v>
      </c>
      <c r="AG202" s="49">
        <f ca="1">IF(AND(E202=1,G202=0),Inputs!$B$3,AE202)</f>
        <v>0</v>
      </c>
    </row>
    <row r="203" spans="1:33" x14ac:dyDescent="0.25">
      <c r="A203" s="6">
        <f>'Salary and Rating'!A204</f>
        <v>0</v>
      </c>
      <c r="B203" s="6">
        <f>'Salary and Rating'!B204</f>
        <v>0</v>
      </c>
      <c r="C203" s="14">
        <f>'Salary and Rating'!C204</f>
        <v>0</v>
      </c>
      <c r="D203" s="44">
        <f>'Salary and Rating'!D204</f>
        <v>0</v>
      </c>
      <c r="E203" s="48">
        <f t="shared" si="18"/>
        <v>0</v>
      </c>
      <c r="F203" s="42">
        <f>IF('Salary and Rating'!E204=1,VLOOKUP(D203,'Attrition Probabilities'!$A$5:$E$45,2,TRUE),IF('Salary and Rating'!E204=2,VLOOKUP(D203,'Attrition Probabilities'!$A$5:$E$45,3,TRUE),IF('Salary and Rating'!E204=3,VLOOKUP(D203,'Attrition Probabilities'!$A$5:$E$45,4,TRUE),IF('Salary and Rating'!E204=4,VLOOKUP(D203,'Attrition Probabilities'!$A$5:$E$45,5,TRUE),0))))</f>
        <v>0</v>
      </c>
      <c r="G203" s="48">
        <f t="shared" ca="1" si="19"/>
        <v>0</v>
      </c>
      <c r="H203" s="48">
        <f ca="1">IF(E203=0,0,IF(RAND()&lt;'Demand Component Probability'!$B$4,1,0))</f>
        <v>0</v>
      </c>
      <c r="I203" s="48">
        <f ca="1">IF(E203=0,0,IF(RAND()&lt;'Demand Component Probability'!$B$5,1,0))</f>
        <v>0</v>
      </c>
      <c r="J203" s="48">
        <f ca="1">IF(E203=0,0,IF(RAND()&lt;'Demand Component Probability'!$B$6,1,0))</f>
        <v>0</v>
      </c>
      <c r="K203" s="48">
        <f>'Salary and Rating'!K204</f>
        <v>0</v>
      </c>
      <c r="L203" s="48">
        <f>IFERROR(IF(VLOOKUP(K203,Inputs!$A$20:$G$29,3,FALSE)="Stipend Award",VLOOKUP(K203,Inputs!$A$7:$G$16,3,FALSE),0),0)</f>
        <v>0</v>
      </c>
      <c r="M203" s="48">
        <f>IFERROR(IF(VLOOKUP(K203,Inputs!$A$20:$G$29,4,FALSE)="Stipend Award",VLOOKUP(K203,Inputs!$A$7:$G$16,4,FALSE),0),0)</f>
        <v>0</v>
      </c>
      <c r="N203" s="48">
        <f ca="1">IFERROR(IF(H203=1,IF(VLOOKUP(K203,Inputs!$A$20:$G$29,5,FALSE)="Stipend Award",VLOOKUP(K203,Inputs!$A$7:$G$16,5,FALSE),0),0),0)</f>
        <v>0</v>
      </c>
      <c r="O203" s="48">
        <f ca="1">IFERROR(IF(I203=1,IF(VLOOKUP(K203,Inputs!$A$20:$G$29,6,FALSE)="Stipend Award",VLOOKUP(K203,Inputs!$A$7:$G$16,6,FALSE),0),0),0)</f>
        <v>0</v>
      </c>
      <c r="P203" s="48">
        <f ca="1">IFERROR(IF(J203=1,IF(VLOOKUP(K203,Inputs!$A$20:$G$29,7,FALSE)="Stipend Award",VLOOKUP(K203,Inputs!$A$7:$G$16,7,FALSE),0),0),0)</f>
        <v>0</v>
      </c>
      <c r="Q203" s="48">
        <f>IFERROR(IF(VLOOKUP(K203,Inputs!$A$20:$G$29,3,FALSE)="Base Increase",VLOOKUP(K203,Inputs!$A$7:$G$16,3,FALSE),0),0)</f>
        <v>0</v>
      </c>
      <c r="R203" s="48">
        <f>IFERROR(IF(VLOOKUP(K203,Inputs!$A$20:$G$29,4,FALSE)="Base Increase",VLOOKUP(K203,Inputs!$A$7:$G$16,4,FALSE),0),0)</f>
        <v>0</v>
      </c>
      <c r="S203" s="48">
        <f ca="1">IFERROR(IF(H203=1,IF(VLOOKUP(K203,Inputs!$A$20:$G$29,5,FALSE)="Base Increase",VLOOKUP(K203,Inputs!$A$7:$G$16,5,FALSE),0),0),0)</f>
        <v>0</v>
      </c>
      <c r="T203" s="48">
        <f ca="1">IFERROR(IF(I203=1,IF(VLOOKUP(K203,Inputs!$A$20:$G$29,6,FALSE)="Base Increase",VLOOKUP(K203,Inputs!$A$7:$G$16,6,FALSE),0),0),0)</f>
        <v>0</v>
      </c>
      <c r="U203" s="48">
        <f ca="1">IFERROR(IF(J203=1,IF(VLOOKUP(K203,Inputs!$A$20:$G$29,7,FALSE)="Base Increase",VLOOKUP(K203,Inputs!$A$7:$G$16,7,FALSE),0),0),0)</f>
        <v>0</v>
      </c>
      <c r="V203" s="48">
        <f t="shared" ca="1" si="20"/>
        <v>0</v>
      </c>
      <c r="W203" s="48">
        <f t="shared" ca="1" si="21"/>
        <v>0</v>
      </c>
      <c r="X203" s="48">
        <f t="shared" ca="1" si="22"/>
        <v>0</v>
      </c>
      <c r="Y203" s="48">
        <f t="shared" ca="1" si="23"/>
        <v>0</v>
      </c>
      <c r="Z203" s="48">
        <f ca="1">IF(AND(K203&lt;=4,X203&gt;Inputs!$B$32),MAX(C203,Inputs!$B$32),X203)</f>
        <v>0</v>
      </c>
      <c r="AA203" s="48">
        <f ca="1">IF(AND(K203&lt;=4,Y203&gt;Inputs!$B$32),MAX(C203,Inputs!$B$32),Y203)</f>
        <v>0</v>
      </c>
      <c r="AB203" s="48">
        <f ca="1">IF(AND(K203&lt;=7,Z203&gt;Inputs!$B$33),MAX(C203,Inputs!$B$33),Z203)</f>
        <v>0</v>
      </c>
      <c r="AC203" s="48">
        <f ca="1">IF(Y203&gt;Inputs!$B$34,Inputs!$B$34,AA203)</f>
        <v>0</v>
      </c>
      <c r="AD203" s="48">
        <f ca="1">IF(AB203&gt;Inputs!$B$34,Inputs!$B$34,AB203)</f>
        <v>0</v>
      </c>
      <c r="AE203" s="48">
        <f ca="1">IF(AC203&gt;Inputs!$B$34,Inputs!$B$34,AC203)</f>
        <v>0</v>
      </c>
      <c r="AF203" s="49">
        <f ca="1">IF(AND(E203=1,G203=0),Inputs!$B$3,AD203)</f>
        <v>0</v>
      </c>
      <c r="AG203" s="49">
        <f ca="1">IF(AND(E203=1,G203=0),Inputs!$B$3,AE203)</f>
        <v>0</v>
      </c>
    </row>
    <row r="204" spans="1:33" x14ac:dyDescent="0.25">
      <c r="A204" s="6">
        <f>'Salary and Rating'!A205</f>
        <v>0</v>
      </c>
      <c r="B204" s="6">
        <f>'Salary and Rating'!B205</f>
        <v>0</v>
      </c>
      <c r="C204" s="14">
        <f>'Salary and Rating'!C205</f>
        <v>0</v>
      </c>
      <c r="D204" s="44">
        <f>'Salary and Rating'!D205</f>
        <v>0</v>
      </c>
      <c r="E204" s="48">
        <f t="shared" si="18"/>
        <v>0</v>
      </c>
      <c r="F204" s="42">
        <f>IF('Salary and Rating'!E205=1,VLOOKUP(D204,'Attrition Probabilities'!$A$5:$E$45,2,TRUE),IF('Salary and Rating'!E205=2,VLOOKUP(D204,'Attrition Probabilities'!$A$5:$E$45,3,TRUE),IF('Salary and Rating'!E205=3,VLOOKUP(D204,'Attrition Probabilities'!$A$5:$E$45,4,TRUE),IF('Salary and Rating'!E205=4,VLOOKUP(D204,'Attrition Probabilities'!$A$5:$E$45,5,TRUE),0))))</f>
        <v>0</v>
      </c>
      <c r="G204" s="48">
        <f t="shared" ca="1" si="19"/>
        <v>0</v>
      </c>
      <c r="H204" s="48">
        <f ca="1">IF(E204=0,0,IF(RAND()&lt;'Demand Component Probability'!$B$4,1,0))</f>
        <v>0</v>
      </c>
      <c r="I204" s="48">
        <f ca="1">IF(E204=0,0,IF(RAND()&lt;'Demand Component Probability'!$B$5,1,0))</f>
        <v>0</v>
      </c>
      <c r="J204" s="48">
        <f ca="1">IF(E204=0,0,IF(RAND()&lt;'Demand Component Probability'!$B$6,1,0))</f>
        <v>0</v>
      </c>
      <c r="K204" s="48">
        <f>'Salary and Rating'!K205</f>
        <v>0</v>
      </c>
      <c r="L204" s="48">
        <f>IFERROR(IF(VLOOKUP(K204,Inputs!$A$20:$G$29,3,FALSE)="Stipend Award",VLOOKUP(K204,Inputs!$A$7:$G$16,3,FALSE),0),0)</f>
        <v>0</v>
      </c>
      <c r="M204" s="48">
        <f>IFERROR(IF(VLOOKUP(K204,Inputs!$A$20:$G$29,4,FALSE)="Stipend Award",VLOOKUP(K204,Inputs!$A$7:$G$16,4,FALSE),0),0)</f>
        <v>0</v>
      </c>
      <c r="N204" s="48">
        <f ca="1">IFERROR(IF(H204=1,IF(VLOOKUP(K204,Inputs!$A$20:$G$29,5,FALSE)="Stipend Award",VLOOKUP(K204,Inputs!$A$7:$G$16,5,FALSE),0),0),0)</f>
        <v>0</v>
      </c>
      <c r="O204" s="48">
        <f ca="1">IFERROR(IF(I204=1,IF(VLOOKUP(K204,Inputs!$A$20:$G$29,6,FALSE)="Stipend Award",VLOOKUP(K204,Inputs!$A$7:$G$16,6,FALSE),0),0),0)</f>
        <v>0</v>
      </c>
      <c r="P204" s="48">
        <f ca="1">IFERROR(IF(J204=1,IF(VLOOKUP(K204,Inputs!$A$20:$G$29,7,FALSE)="Stipend Award",VLOOKUP(K204,Inputs!$A$7:$G$16,7,FALSE),0),0),0)</f>
        <v>0</v>
      </c>
      <c r="Q204" s="48">
        <f>IFERROR(IF(VLOOKUP(K204,Inputs!$A$20:$G$29,3,FALSE)="Base Increase",VLOOKUP(K204,Inputs!$A$7:$G$16,3,FALSE),0),0)</f>
        <v>0</v>
      </c>
      <c r="R204" s="48">
        <f>IFERROR(IF(VLOOKUP(K204,Inputs!$A$20:$G$29,4,FALSE)="Base Increase",VLOOKUP(K204,Inputs!$A$7:$G$16,4,FALSE),0),0)</f>
        <v>0</v>
      </c>
      <c r="S204" s="48">
        <f ca="1">IFERROR(IF(H204=1,IF(VLOOKUP(K204,Inputs!$A$20:$G$29,5,FALSE)="Base Increase",VLOOKUP(K204,Inputs!$A$7:$G$16,5,FALSE),0),0),0)</f>
        <v>0</v>
      </c>
      <c r="T204" s="48">
        <f ca="1">IFERROR(IF(I204=1,IF(VLOOKUP(K204,Inputs!$A$20:$G$29,6,FALSE)="Base Increase",VLOOKUP(K204,Inputs!$A$7:$G$16,6,FALSE),0),0),0)</f>
        <v>0</v>
      </c>
      <c r="U204" s="48">
        <f ca="1">IFERROR(IF(J204=1,IF(VLOOKUP(K204,Inputs!$A$20:$G$29,7,FALSE)="Base Increase",VLOOKUP(K204,Inputs!$A$7:$G$16,7,FALSE),0),0),0)</f>
        <v>0</v>
      </c>
      <c r="V204" s="48">
        <f t="shared" ca="1" si="20"/>
        <v>0</v>
      </c>
      <c r="W204" s="48">
        <f t="shared" ca="1" si="21"/>
        <v>0</v>
      </c>
      <c r="X204" s="48">
        <f t="shared" ca="1" si="22"/>
        <v>0</v>
      </c>
      <c r="Y204" s="48">
        <f t="shared" ca="1" si="23"/>
        <v>0</v>
      </c>
      <c r="Z204" s="48">
        <f ca="1">IF(AND(K204&lt;=4,X204&gt;Inputs!$B$32),MAX(C204,Inputs!$B$32),X204)</f>
        <v>0</v>
      </c>
      <c r="AA204" s="48">
        <f ca="1">IF(AND(K204&lt;=4,Y204&gt;Inputs!$B$32),MAX(C204,Inputs!$B$32),Y204)</f>
        <v>0</v>
      </c>
      <c r="AB204" s="48">
        <f ca="1">IF(AND(K204&lt;=7,Z204&gt;Inputs!$B$33),MAX(C204,Inputs!$B$33),Z204)</f>
        <v>0</v>
      </c>
      <c r="AC204" s="48">
        <f ca="1">IF(Y204&gt;Inputs!$B$34,Inputs!$B$34,AA204)</f>
        <v>0</v>
      </c>
      <c r="AD204" s="48">
        <f ca="1">IF(AB204&gt;Inputs!$B$34,Inputs!$B$34,AB204)</f>
        <v>0</v>
      </c>
      <c r="AE204" s="48">
        <f ca="1">IF(AC204&gt;Inputs!$B$34,Inputs!$B$34,AC204)</f>
        <v>0</v>
      </c>
      <c r="AF204" s="49">
        <f ca="1">IF(AND(E204=1,G204=0),Inputs!$B$3,AD204)</f>
        <v>0</v>
      </c>
      <c r="AG204" s="49">
        <f ca="1">IF(AND(E204=1,G204=0),Inputs!$B$3,AE204)</f>
        <v>0</v>
      </c>
    </row>
    <row r="205" spans="1:33" x14ac:dyDescent="0.25">
      <c r="A205" s="6">
        <f>'Salary and Rating'!A206</f>
        <v>0</v>
      </c>
      <c r="B205" s="6">
        <f>'Salary and Rating'!B206</f>
        <v>0</v>
      </c>
      <c r="C205" s="14">
        <f>'Salary and Rating'!C206</f>
        <v>0</v>
      </c>
      <c r="D205" s="44">
        <f>'Salary and Rating'!D206</f>
        <v>0</v>
      </c>
      <c r="E205" s="48">
        <f t="shared" si="18"/>
        <v>0</v>
      </c>
      <c r="F205" s="42">
        <f>IF('Salary and Rating'!E206=1,VLOOKUP(D205,'Attrition Probabilities'!$A$5:$E$45,2,TRUE),IF('Salary and Rating'!E206=2,VLOOKUP(D205,'Attrition Probabilities'!$A$5:$E$45,3,TRUE),IF('Salary and Rating'!E206=3,VLOOKUP(D205,'Attrition Probabilities'!$A$5:$E$45,4,TRUE),IF('Salary and Rating'!E206=4,VLOOKUP(D205,'Attrition Probabilities'!$A$5:$E$45,5,TRUE),0))))</f>
        <v>0</v>
      </c>
      <c r="G205" s="48">
        <f t="shared" ca="1" si="19"/>
        <v>0</v>
      </c>
      <c r="H205" s="48">
        <f ca="1">IF(E205=0,0,IF(RAND()&lt;'Demand Component Probability'!$B$4,1,0))</f>
        <v>0</v>
      </c>
      <c r="I205" s="48">
        <f ca="1">IF(E205=0,0,IF(RAND()&lt;'Demand Component Probability'!$B$5,1,0))</f>
        <v>0</v>
      </c>
      <c r="J205" s="48">
        <f ca="1">IF(E205=0,0,IF(RAND()&lt;'Demand Component Probability'!$B$6,1,0))</f>
        <v>0</v>
      </c>
      <c r="K205" s="48">
        <f>'Salary and Rating'!K206</f>
        <v>0</v>
      </c>
      <c r="L205" s="48">
        <f>IFERROR(IF(VLOOKUP(K205,Inputs!$A$20:$G$29,3,FALSE)="Stipend Award",VLOOKUP(K205,Inputs!$A$7:$G$16,3,FALSE),0),0)</f>
        <v>0</v>
      </c>
      <c r="M205" s="48">
        <f>IFERROR(IF(VLOOKUP(K205,Inputs!$A$20:$G$29,4,FALSE)="Stipend Award",VLOOKUP(K205,Inputs!$A$7:$G$16,4,FALSE),0),0)</f>
        <v>0</v>
      </c>
      <c r="N205" s="48">
        <f ca="1">IFERROR(IF(H205=1,IF(VLOOKUP(K205,Inputs!$A$20:$G$29,5,FALSE)="Stipend Award",VLOOKUP(K205,Inputs!$A$7:$G$16,5,FALSE),0),0),0)</f>
        <v>0</v>
      </c>
      <c r="O205" s="48">
        <f ca="1">IFERROR(IF(I205=1,IF(VLOOKUP(K205,Inputs!$A$20:$G$29,6,FALSE)="Stipend Award",VLOOKUP(K205,Inputs!$A$7:$G$16,6,FALSE),0),0),0)</f>
        <v>0</v>
      </c>
      <c r="P205" s="48">
        <f ca="1">IFERROR(IF(J205=1,IF(VLOOKUP(K205,Inputs!$A$20:$G$29,7,FALSE)="Stipend Award",VLOOKUP(K205,Inputs!$A$7:$G$16,7,FALSE),0),0),0)</f>
        <v>0</v>
      </c>
      <c r="Q205" s="48">
        <f>IFERROR(IF(VLOOKUP(K205,Inputs!$A$20:$G$29,3,FALSE)="Base Increase",VLOOKUP(K205,Inputs!$A$7:$G$16,3,FALSE),0),0)</f>
        <v>0</v>
      </c>
      <c r="R205" s="48">
        <f>IFERROR(IF(VLOOKUP(K205,Inputs!$A$20:$G$29,4,FALSE)="Base Increase",VLOOKUP(K205,Inputs!$A$7:$G$16,4,FALSE),0),0)</f>
        <v>0</v>
      </c>
      <c r="S205" s="48">
        <f ca="1">IFERROR(IF(H205=1,IF(VLOOKUP(K205,Inputs!$A$20:$G$29,5,FALSE)="Base Increase",VLOOKUP(K205,Inputs!$A$7:$G$16,5,FALSE),0),0),0)</f>
        <v>0</v>
      </c>
      <c r="T205" s="48">
        <f ca="1">IFERROR(IF(I205=1,IF(VLOOKUP(K205,Inputs!$A$20:$G$29,6,FALSE)="Base Increase",VLOOKUP(K205,Inputs!$A$7:$G$16,6,FALSE),0),0),0)</f>
        <v>0</v>
      </c>
      <c r="U205" s="48">
        <f ca="1">IFERROR(IF(J205=1,IF(VLOOKUP(K205,Inputs!$A$20:$G$29,7,FALSE)="Base Increase",VLOOKUP(K205,Inputs!$A$7:$G$16,7,FALSE),0),0),0)</f>
        <v>0</v>
      </c>
      <c r="V205" s="48">
        <f t="shared" ca="1" si="20"/>
        <v>0</v>
      </c>
      <c r="W205" s="48">
        <f t="shared" ca="1" si="21"/>
        <v>0</v>
      </c>
      <c r="X205" s="48">
        <f t="shared" ca="1" si="22"/>
        <v>0</v>
      </c>
      <c r="Y205" s="48">
        <f t="shared" ca="1" si="23"/>
        <v>0</v>
      </c>
      <c r="Z205" s="48">
        <f ca="1">IF(AND(K205&lt;=4,X205&gt;Inputs!$B$32),MAX(C205,Inputs!$B$32),X205)</f>
        <v>0</v>
      </c>
      <c r="AA205" s="48">
        <f ca="1">IF(AND(K205&lt;=4,Y205&gt;Inputs!$B$32),MAX(C205,Inputs!$B$32),Y205)</f>
        <v>0</v>
      </c>
      <c r="AB205" s="48">
        <f ca="1">IF(AND(K205&lt;=7,Z205&gt;Inputs!$B$33),MAX(C205,Inputs!$B$33),Z205)</f>
        <v>0</v>
      </c>
      <c r="AC205" s="48">
        <f ca="1">IF(Y205&gt;Inputs!$B$34,Inputs!$B$34,AA205)</f>
        <v>0</v>
      </c>
      <c r="AD205" s="48">
        <f ca="1">IF(AB205&gt;Inputs!$B$34,Inputs!$B$34,AB205)</f>
        <v>0</v>
      </c>
      <c r="AE205" s="48">
        <f ca="1">IF(AC205&gt;Inputs!$B$34,Inputs!$B$34,AC205)</f>
        <v>0</v>
      </c>
      <c r="AF205" s="49">
        <f ca="1">IF(AND(E205=1,G205=0),Inputs!$B$3,AD205)</f>
        <v>0</v>
      </c>
      <c r="AG205" s="49">
        <f ca="1">IF(AND(E205=1,G205=0),Inputs!$B$3,AE205)</f>
        <v>0</v>
      </c>
    </row>
    <row r="206" spans="1:33" x14ac:dyDescent="0.25">
      <c r="A206" s="6">
        <f>'Salary and Rating'!A207</f>
        <v>0</v>
      </c>
      <c r="B206" s="6">
        <f>'Salary and Rating'!B207</f>
        <v>0</v>
      </c>
      <c r="C206" s="14">
        <f>'Salary and Rating'!C207</f>
        <v>0</v>
      </c>
      <c r="D206" s="44">
        <f>'Salary and Rating'!D207</f>
        <v>0</v>
      </c>
      <c r="E206" s="48">
        <f t="shared" si="18"/>
        <v>0</v>
      </c>
      <c r="F206" s="42">
        <f>IF('Salary and Rating'!E207=1,VLOOKUP(D206,'Attrition Probabilities'!$A$5:$E$45,2,TRUE),IF('Salary and Rating'!E207=2,VLOOKUP(D206,'Attrition Probabilities'!$A$5:$E$45,3,TRUE),IF('Salary and Rating'!E207=3,VLOOKUP(D206,'Attrition Probabilities'!$A$5:$E$45,4,TRUE),IF('Salary and Rating'!E207=4,VLOOKUP(D206,'Attrition Probabilities'!$A$5:$E$45,5,TRUE),0))))</f>
        <v>0</v>
      </c>
      <c r="G206" s="48">
        <f t="shared" ca="1" si="19"/>
        <v>0</v>
      </c>
      <c r="H206" s="48">
        <f ca="1">IF(E206=0,0,IF(RAND()&lt;'Demand Component Probability'!$B$4,1,0))</f>
        <v>0</v>
      </c>
      <c r="I206" s="48">
        <f ca="1">IF(E206=0,0,IF(RAND()&lt;'Demand Component Probability'!$B$5,1,0))</f>
        <v>0</v>
      </c>
      <c r="J206" s="48">
        <f ca="1">IF(E206=0,0,IF(RAND()&lt;'Demand Component Probability'!$B$6,1,0))</f>
        <v>0</v>
      </c>
      <c r="K206" s="48">
        <f>'Salary and Rating'!K207</f>
        <v>0</v>
      </c>
      <c r="L206" s="48">
        <f>IFERROR(IF(VLOOKUP(K206,Inputs!$A$20:$G$29,3,FALSE)="Stipend Award",VLOOKUP(K206,Inputs!$A$7:$G$16,3,FALSE),0),0)</f>
        <v>0</v>
      </c>
      <c r="M206" s="48">
        <f>IFERROR(IF(VLOOKUP(K206,Inputs!$A$20:$G$29,4,FALSE)="Stipend Award",VLOOKUP(K206,Inputs!$A$7:$G$16,4,FALSE),0),0)</f>
        <v>0</v>
      </c>
      <c r="N206" s="48">
        <f ca="1">IFERROR(IF(H206=1,IF(VLOOKUP(K206,Inputs!$A$20:$G$29,5,FALSE)="Stipend Award",VLOOKUP(K206,Inputs!$A$7:$G$16,5,FALSE),0),0),0)</f>
        <v>0</v>
      </c>
      <c r="O206" s="48">
        <f ca="1">IFERROR(IF(I206=1,IF(VLOOKUP(K206,Inputs!$A$20:$G$29,6,FALSE)="Stipend Award",VLOOKUP(K206,Inputs!$A$7:$G$16,6,FALSE),0),0),0)</f>
        <v>0</v>
      </c>
      <c r="P206" s="48">
        <f ca="1">IFERROR(IF(J206=1,IF(VLOOKUP(K206,Inputs!$A$20:$G$29,7,FALSE)="Stipend Award",VLOOKUP(K206,Inputs!$A$7:$G$16,7,FALSE),0),0),0)</f>
        <v>0</v>
      </c>
      <c r="Q206" s="48">
        <f>IFERROR(IF(VLOOKUP(K206,Inputs!$A$20:$G$29,3,FALSE)="Base Increase",VLOOKUP(K206,Inputs!$A$7:$G$16,3,FALSE),0),0)</f>
        <v>0</v>
      </c>
      <c r="R206" s="48">
        <f>IFERROR(IF(VLOOKUP(K206,Inputs!$A$20:$G$29,4,FALSE)="Base Increase",VLOOKUP(K206,Inputs!$A$7:$G$16,4,FALSE),0),0)</f>
        <v>0</v>
      </c>
      <c r="S206" s="48">
        <f ca="1">IFERROR(IF(H206=1,IF(VLOOKUP(K206,Inputs!$A$20:$G$29,5,FALSE)="Base Increase",VLOOKUP(K206,Inputs!$A$7:$G$16,5,FALSE),0),0),0)</f>
        <v>0</v>
      </c>
      <c r="T206" s="48">
        <f ca="1">IFERROR(IF(I206=1,IF(VLOOKUP(K206,Inputs!$A$20:$G$29,6,FALSE)="Base Increase",VLOOKUP(K206,Inputs!$A$7:$G$16,6,FALSE),0),0),0)</f>
        <v>0</v>
      </c>
      <c r="U206" s="48">
        <f ca="1">IFERROR(IF(J206=1,IF(VLOOKUP(K206,Inputs!$A$20:$G$29,7,FALSE)="Base Increase",VLOOKUP(K206,Inputs!$A$7:$G$16,7,FALSE),0),0),0)</f>
        <v>0</v>
      </c>
      <c r="V206" s="48">
        <f t="shared" ca="1" si="20"/>
        <v>0</v>
      </c>
      <c r="W206" s="48">
        <f t="shared" ca="1" si="21"/>
        <v>0</v>
      </c>
      <c r="X206" s="48">
        <f t="shared" ca="1" si="22"/>
        <v>0</v>
      </c>
      <c r="Y206" s="48">
        <f t="shared" ca="1" si="23"/>
        <v>0</v>
      </c>
      <c r="Z206" s="48">
        <f ca="1">IF(AND(K206&lt;=4,X206&gt;Inputs!$B$32),MAX(C206,Inputs!$B$32),X206)</f>
        <v>0</v>
      </c>
      <c r="AA206" s="48">
        <f ca="1">IF(AND(K206&lt;=4,Y206&gt;Inputs!$B$32),MAX(C206,Inputs!$B$32),Y206)</f>
        <v>0</v>
      </c>
      <c r="AB206" s="48">
        <f ca="1">IF(AND(K206&lt;=7,Z206&gt;Inputs!$B$33),MAX(C206,Inputs!$B$33),Z206)</f>
        <v>0</v>
      </c>
      <c r="AC206" s="48">
        <f ca="1">IF(Y206&gt;Inputs!$B$34,Inputs!$B$34,AA206)</f>
        <v>0</v>
      </c>
      <c r="AD206" s="48">
        <f ca="1">IF(AB206&gt;Inputs!$B$34,Inputs!$B$34,AB206)</f>
        <v>0</v>
      </c>
      <c r="AE206" s="48">
        <f ca="1">IF(AC206&gt;Inputs!$B$34,Inputs!$B$34,AC206)</f>
        <v>0</v>
      </c>
      <c r="AF206" s="49">
        <f ca="1">IF(AND(E206=1,G206=0),Inputs!$B$3,AD206)</f>
        <v>0</v>
      </c>
      <c r="AG206" s="49">
        <f ca="1">IF(AND(E206=1,G206=0),Inputs!$B$3,AE206)</f>
        <v>0</v>
      </c>
    </row>
    <row r="207" spans="1:33" x14ac:dyDescent="0.25">
      <c r="A207" s="6">
        <f>'Salary and Rating'!A208</f>
        <v>0</v>
      </c>
      <c r="B207" s="6">
        <f>'Salary and Rating'!B208</f>
        <v>0</v>
      </c>
      <c r="C207" s="14">
        <f>'Salary and Rating'!C208</f>
        <v>0</v>
      </c>
      <c r="D207" s="44">
        <f>'Salary and Rating'!D208</f>
        <v>0</v>
      </c>
      <c r="E207" s="48">
        <f t="shared" si="18"/>
        <v>0</v>
      </c>
      <c r="F207" s="42">
        <f>IF('Salary and Rating'!E208=1,VLOOKUP(D207,'Attrition Probabilities'!$A$5:$E$45,2,TRUE),IF('Salary and Rating'!E208=2,VLOOKUP(D207,'Attrition Probabilities'!$A$5:$E$45,3,TRUE),IF('Salary and Rating'!E208=3,VLOOKUP(D207,'Attrition Probabilities'!$A$5:$E$45,4,TRUE),IF('Salary and Rating'!E208=4,VLOOKUP(D207,'Attrition Probabilities'!$A$5:$E$45,5,TRUE),0))))</f>
        <v>0</v>
      </c>
      <c r="G207" s="48">
        <f t="shared" ca="1" si="19"/>
        <v>0</v>
      </c>
      <c r="H207" s="48">
        <f ca="1">IF(E207=0,0,IF(RAND()&lt;'Demand Component Probability'!$B$4,1,0))</f>
        <v>0</v>
      </c>
      <c r="I207" s="48">
        <f ca="1">IF(E207=0,0,IF(RAND()&lt;'Demand Component Probability'!$B$5,1,0))</f>
        <v>0</v>
      </c>
      <c r="J207" s="48">
        <f ca="1">IF(E207=0,0,IF(RAND()&lt;'Demand Component Probability'!$B$6,1,0))</f>
        <v>0</v>
      </c>
      <c r="K207" s="48">
        <f>'Salary and Rating'!K208</f>
        <v>0</v>
      </c>
      <c r="L207" s="48">
        <f>IFERROR(IF(VLOOKUP(K207,Inputs!$A$20:$G$29,3,FALSE)="Stipend Award",VLOOKUP(K207,Inputs!$A$7:$G$16,3,FALSE),0),0)</f>
        <v>0</v>
      </c>
      <c r="M207" s="48">
        <f>IFERROR(IF(VLOOKUP(K207,Inputs!$A$20:$G$29,4,FALSE)="Stipend Award",VLOOKUP(K207,Inputs!$A$7:$G$16,4,FALSE),0),0)</f>
        <v>0</v>
      </c>
      <c r="N207" s="48">
        <f ca="1">IFERROR(IF(H207=1,IF(VLOOKUP(K207,Inputs!$A$20:$G$29,5,FALSE)="Stipend Award",VLOOKUP(K207,Inputs!$A$7:$G$16,5,FALSE),0),0),0)</f>
        <v>0</v>
      </c>
      <c r="O207" s="48">
        <f ca="1">IFERROR(IF(I207=1,IF(VLOOKUP(K207,Inputs!$A$20:$G$29,6,FALSE)="Stipend Award",VLOOKUP(K207,Inputs!$A$7:$G$16,6,FALSE),0),0),0)</f>
        <v>0</v>
      </c>
      <c r="P207" s="48">
        <f ca="1">IFERROR(IF(J207=1,IF(VLOOKUP(K207,Inputs!$A$20:$G$29,7,FALSE)="Stipend Award",VLOOKUP(K207,Inputs!$A$7:$G$16,7,FALSE),0),0),0)</f>
        <v>0</v>
      </c>
      <c r="Q207" s="48">
        <f>IFERROR(IF(VLOOKUP(K207,Inputs!$A$20:$G$29,3,FALSE)="Base Increase",VLOOKUP(K207,Inputs!$A$7:$G$16,3,FALSE),0),0)</f>
        <v>0</v>
      </c>
      <c r="R207" s="48">
        <f>IFERROR(IF(VLOOKUP(K207,Inputs!$A$20:$G$29,4,FALSE)="Base Increase",VLOOKUP(K207,Inputs!$A$7:$G$16,4,FALSE),0),0)</f>
        <v>0</v>
      </c>
      <c r="S207" s="48">
        <f ca="1">IFERROR(IF(H207=1,IF(VLOOKUP(K207,Inputs!$A$20:$G$29,5,FALSE)="Base Increase",VLOOKUP(K207,Inputs!$A$7:$G$16,5,FALSE),0),0),0)</f>
        <v>0</v>
      </c>
      <c r="T207" s="48">
        <f ca="1">IFERROR(IF(I207=1,IF(VLOOKUP(K207,Inputs!$A$20:$G$29,6,FALSE)="Base Increase",VLOOKUP(K207,Inputs!$A$7:$G$16,6,FALSE),0),0),0)</f>
        <v>0</v>
      </c>
      <c r="U207" s="48">
        <f ca="1">IFERROR(IF(J207=1,IF(VLOOKUP(K207,Inputs!$A$20:$G$29,7,FALSE)="Base Increase",VLOOKUP(K207,Inputs!$A$7:$G$16,7,FALSE),0),0),0)</f>
        <v>0</v>
      </c>
      <c r="V207" s="48">
        <f t="shared" ca="1" si="20"/>
        <v>0</v>
      </c>
      <c r="W207" s="48">
        <f t="shared" ca="1" si="21"/>
        <v>0</v>
      </c>
      <c r="X207" s="48">
        <f t="shared" ca="1" si="22"/>
        <v>0</v>
      </c>
      <c r="Y207" s="48">
        <f t="shared" ca="1" si="23"/>
        <v>0</v>
      </c>
      <c r="Z207" s="48">
        <f ca="1">IF(AND(K207&lt;=4,X207&gt;Inputs!$B$32),MAX(C207,Inputs!$B$32),X207)</f>
        <v>0</v>
      </c>
      <c r="AA207" s="48">
        <f ca="1">IF(AND(K207&lt;=4,Y207&gt;Inputs!$B$32),MAX(C207,Inputs!$B$32),Y207)</f>
        <v>0</v>
      </c>
      <c r="AB207" s="48">
        <f ca="1">IF(AND(K207&lt;=7,Z207&gt;Inputs!$B$33),MAX(C207,Inputs!$B$33),Z207)</f>
        <v>0</v>
      </c>
      <c r="AC207" s="48">
        <f ca="1">IF(Y207&gt;Inputs!$B$34,Inputs!$B$34,AA207)</f>
        <v>0</v>
      </c>
      <c r="AD207" s="48">
        <f ca="1">IF(AB207&gt;Inputs!$B$34,Inputs!$B$34,AB207)</f>
        <v>0</v>
      </c>
      <c r="AE207" s="48">
        <f ca="1">IF(AC207&gt;Inputs!$B$34,Inputs!$B$34,AC207)</f>
        <v>0</v>
      </c>
      <c r="AF207" s="49">
        <f ca="1">IF(AND(E207=1,G207=0),Inputs!$B$3,AD207)</f>
        <v>0</v>
      </c>
      <c r="AG207" s="49">
        <f ca="1">IF(AND(E207=1,G207=0),Inputs!$B$3,AE207)</f>
        <v>0</v>
      </c>
    </row>
    <row r="208" spans="1:33" x14ac:dyDescent="0.25">
      <c r="A208" s="6">
        <f>'Salary and Rating'!A209</f>
        <v>0</v>
      </c>
      <c r="B208" s="6">
        <f>'Salary and Rating'!B209</f>
        <v>0</v>
      </c>
      <c r="C208" s="14">
        <f>'Salary and Rating'!C209</f>
        <v>0</v>
      </c>
      <c r="D208" s="44">
        <f>'Salary and Rating'!D209</f>
        <v>0</v>
      </c>
      <c r="E208" s="48">
        <f t="shared" si="18"/>
        <v>0</v>
      </c>
      <c r="F208" s="42">
        <f>IF('Salary and Rating'!E209=1,VLOOKUP(D208,'Attrition Probabilities'!$A$5:$E$45,2,TRUE),IF('Salary and Rating'!E209=2,VLOOKUP(D208,'Attrition Probabilities'!$A$5:$E$45,3,TRUE),IF('Salary and Rating'!E209=3,VLOOKUP(D208,'Attrition Probabilities'!$A$5:$E$45,4,TRUE),IF('Salary and Rating'!E209=4,VLOOKUP(D208,'Attrition Probabilities'!$A$5:$E$45,5,TRUE),0))))</f>
        <v>0</v>
      </c>
      <c r="G208" s="48">
        <f t="shared" ca="1" si="19"/>
        <v>0</v>
      </c>
      <c r="H208" s="48">
        <f ca="1">IF(E208=0,0,IF(RAND()&lt;'Demand Component Probability'!$B$4,1,0))</f>
        <v>0</v>
      </c>
      <c r="I208" s="48">
        <f ca="1">IF(E208=0,0,IF(RAND()&lt;'Demand Component Probability'!$B$5,1,0))</f>
        <v>0</v>
      </c>
      <c r="J208" s="48">
        <f ca="1">IF(E208=0,0,IF(RAND()&lt;'Demand Component Probability'!$B$6,1,0))</f>
        <v>0</v>
      </c>
      <c r="K208" s="48">
        <f>'Salary and Rating'!K209</f>
        <v>0</v>
      </c>
      <c r="L208" s="48">
        <f>IFERROR(IF(VLOOKUP(K208,Inputs!$A$20:$G$29,3,FALSE)="Stipend Award",VLOOKUP(K208,Inputs!$A$7:$G$16,3,FALSE),0),0)</f>
        <v>0</v>
      </c>
      <c r="M208" s="48">
        <f>IFERROR(IF(VLOOKUP(K208,Inputs!$A$20:$G$29,4,FALSE)="Stipend Award",VLOOKUP(K208,Inputs!$A$7:$G$16,4,FALSE),0),0)</f>
        <v>0</v>
      </c>
      <c r="N208" s="48">
        <f ca="1">IFERROR(IF(H208=1,IF(VLOOKUP(K208,Inputs!$A$20:$G$29,5,FALSE)="Stipend Award",VLOOKUP(K208,Inputs!$A$7:$G$16,5,FALSE),0),0),0)</f>
        <v>0</v>
      </c>
      <c r="O208" s="48">
        <f ca="1">IFERROR(IF(I208=1,IF(VLOOKUP(K208,Inputs!$A$20:$G$29,6,FALSE)="Stipend Award",VLOOKUP(K208,Inputs!$A$7:$G$16,6,FALSE),0),0),0)</f>
        <v>0</v>
      </c>
      <c r="P208" s="48">
        <f ca="1">IFERROR(IF(J208=1,IF(VLOOKUP(K208,Inputs!$A$20:$G$29,7,FALSE)="Stipend Award",VLOOKUP(K208,Inputs!$A$7:$G$16,7,FALSE),0),0),0)</f>
        <v>0</v>
      </c>
      <c r="Q208" s="48">
        <f>IFERROR(IF(VLOOKUP(K208,Inputs!$A$20:$G$29,3,FALSE)="Base Increase",VLOOKUP(K208,Inputs!$A$7:$G$16,3,FALSE),0),0)</f>
        <v>0</v>
      </c>
      <c r="R208" s="48">
        <f>IFERROR(IF(VLOOKUP(K208,Inputs!$A$20:$G$29,4,FALSE)="Base Increase",VLOOKUP(K208,Inputs!$A$7:$G$16,4,FALSE),0),0)</f>
        <v>0</v>
      </c>
      <c r="S208" s="48">
        <f ca="1">IFERROR(IF(H208=1,IF(VLOOKUP(K208,Inputs!$A$20:$G$29,5,FALSE)="Base Increase",VLOOKUP(K208,Inputs!$A$7:$G$16,5,FALSE),0),0),0)</f>
        <v>0</v>
      </c>
      <c r="T208" s="48">
        <f ca="1">IFERROR(IF(I208=1,IF(VLOOKUP(K208,Inputs!$A$20:$G$29,6,FALSE)="Base Increase",VLOOKUP(K208,Inputs!$A$7:$G$16,6,FALSE),0),0),0)</f>
        <v>0</v>
      </c>
      <c r="U208" s="48">
        <f ca="1">IFERROR(IF(J208=1,IF(VLOOKUP(K208,Inputs!$A$20:$G$29,7,FALSE)="Base Increase",VLOOKUP(K208,Inputs!$A$7:$G$16,7,FALSE),0),0),0)</f>
        <v>0</v>
      </c>
      <c r="V208" s="48">
        <f t="shared" ca="1" si="20"/>
        <v>0</v>
      </c>
      <c r="W208" s="48">
        <f t="shared" ca="1" si="21"/>
        <v>0</v>
      </c>
      <c r="X208" s="48">
        <f t="shared" ca="1" si="22"/>
        <v>0</v>
      </c>
      <c r="Y208" s="48">
        <f t="shared" ca="1" si="23"/>
        <v>0</v>
      </c>
      <c r="Z208" s="48">
        <f ca="1">IF(AND(K208&lt;=4,X208&gt;Inputs!$B$32),MAX(C208,Inputs!$B$32),X208)</f>
        <v>0</v>
      </c>
      <c r="AA208" s="48">
        <f ca="1">IF(AND(K208&lt;=4,Y208&gt;Inputs!$B$32),MAX(C208,Inputs!$B$32),Y208)</f>
        <v>0</v>
      </c>
      <c r="AB208" s="48">
        <f ca="1">IF(AND(K208&lt;=7,Z208&gt;Inputs!$B$33),MAX(C208,Inputs!$B$33),Z208)</f>
        <v>0</v>
      </c>
      <c r="AC208" s="48">
        <f ca="1">IF(Y208&gt;Inputs!$B$34,Inputs!$B$34,AA208)</f>
        <v>0</v>
      </c>
      <c r="AD208" s="48">
        <f ca="1">IF(AB208&gt;Inputs!$B$34,Inputs!$B$34,AB208)</f>
        <v>0</v>
      </c>
      <c r="AE208" s="48">
        <f ca="1">IF(AC208&gt;Inputs!$B$34,Inputs!$B$34,AC208)</f>
        <v>0</v>
      </c>
      <c r="AF208" s="49">
        <f ca="1">IF(AND(E208=1,G208=0),Inputs!$B$3,AD208)</f>
        <v>0</v>
      </c>
      <c r="AG208" s="49">
        <f ca="1">IF(AND(E208=1,G208=0),Inputs!$B$3,AE208)</f>
        <v>0</v>
      </c>
    </row>
    <row r="209" spans="1:33" x14ac:dyDescent="0.25">
      <c r="A209" s="6">
        <f>'Salary and Rating'!A210</f>
        <v>0</v>
      </c>
      <c r="B209" s="6">
        <f>'Salary and Rating'!B210</f>
        <v>0</v>
      </c>
      <c r="C209" s="14">
        <f>'Salary and Rating'!C210</f>
        <v>0</v>
      </c>
      <c r="D209" s="44">
        <f>'Salary and Rating'!D210</f>
        <v>0</v>
      </c>
      <c r="E209" s="48">
        <f t="shared" si="18"/>
        <v>0</v>
      </c>
      <c r="F209" s="42">
        <f>IF('Salary and Rating'!E210=1,VLOOKUP(D209,'Attrition Probabilities'!$A$5:$E$45,2,TRUE),IF('Salary and Rating'!E210=2,VLOOKUP(D209,'Attrition Probabilities'!$A$5:$E$45,3,TRUE),IF('Salary and Rating'!E210=3,VLOOKUP(D209,'Attrition Probabilities'!$A$5:$E$45,4,TRUE),IF('Salary and Rating'!E210=4,VLOOKUP(D209,'Attrition Probabilities'!$A$5:$E$45,5,TRUE),0))))</f>
        <v>0</v>
      </c>
      <c r="G209" s="48">
        <f t="shared" ca="1" si="19"/>
        <v>0</v>
      </c>
      <c r="H209" s="48">
        <f ca="1">IF(E209=0,0,IF(RAND()&lt;'Demand Component Probability'!$B$4,1,0))</f>
        <v>0</v>
      </c>
      <c r="I209" s="48">
        <f ca="1">IF(E209=0,0,IF(RAND()&lt;'Demand Component Probability'!$B$5,1,0))</f>
        <v>0</v>
      </c>
      <c r="J209" s="48">
        <f ca="1">IF(E209=0,0,IF(RAND()&lt;'Demand Component Probability'!$B$6,1,0))</f>
        <v>0</v>
      </c>
      <c r="K209" s="48">
        <f>'Salary and Rating'!K210</f>
        <v>0</v>
      </c>
      <c r="L209" s="48">
        <f>IFERROR(IF(VLOOKUP(K209,Inputs!$A$20:$G$29,3,FALSE)="Stipend Award",VLOOKUP(K209,Inputs!$A$7:$G$16,3,FALSE),0),0)</f>
        <v>0</v>
      </c>
      <c r="M209" s="48">
        <f>IFERROR(IF(VLOOKUP(K209,Inputs!$A$20:$G$29,4,FALSE)="Stipend Award",VLOOKUP(K209,Inputs!$A$7:$G$16,4,FALSE),0),0)</f>
        <v>0</v>
      </c>
      <c r="N209" s="48">
        <f ca="1">IFERROR(IF(H209=1,IF(VLOOKUP(K209,Inputs!$A$20:$G$29,5,FALSE)="Stipend Award",VLOOKUP(K209,Inputs!$A$7:$G$16,5,FALSE),0),0),0)</f>
        <v>0</v>
      </c>
      <c r="O209" s="48">
        <f ca="1">IFERROR(IF(I209=1,IF(VLOOKUP(K209,Inputs!$A$20:$G$29,6,FALSE)="Stipend Award",VLOOKUP(K209,Inputs!$A$7:$G$16,6,FALSE),0),0),0)</f>
        <v>0</v>
      </c>
      <c r="P209" s="48">
        <f ca="1">IFERROR(IF(J209=1,IF(VLOOKUP(K209,Inputs!$A$20:$G$29,7,FALSE)="Stipend Award",VLOOKUP(K209,Inputs!$A$7:$G$16,7,FALSE),0),0),0)</f>
        <v>0</v>
      </c>
      <c r="Q209" s="48">
        <f>IFERROR(IF(VLOOKUP(K209,Inputs!$A$20:$G$29,3,FALSE)="Base Increase",VLOOKUP(K209,Inputs!$A$7:$G$16,3,FALSE),0),0)</f>
        <v>0</v>
      </c>
      <c r="R209" s="48">
        <f>IFERROR(IF(VLOOKUP(K209,Inputs!$A$20:$G$29,4,FALSE)="Base Increase",VLOOKUP(K209,Inputs!$A$7:$G$16,4,FALSE),0),0)</f>
        <v>0</v>
      </c>
      <c r="S209" s="48">
        <f ca="1">IFERROR(IF(H209=1,IF(VLOOKUP(K209,Inputs!$A$20:$G$29,5,FALSE)="Base Increase",VLOOKUP(K209,Inputs!$A$7:$G$16,5,FALSE),0),0),0)</f>
        <v>0</v>
      </c>
      <c r="T209" s="48">
        <f ca="1">IFERROR(IF(I209=1,IF(VLOOKUP(K209,Inputs!$A$20:$G$29,6,FALSE)="Base Increase",VLOOKUP(K209,Inputs!$A$7:$G$16,6,FALSE),0),0),0)</f>
        <v>0</v>
      </c>
      <c r="U209" s="48">
        <f ca="1">IFERROR(IF(J209=1,IF(VLOOKUP(K209,Inputs!$A$20:$G$29,7,FALSE)="Base Increase",VLOOKUP(K209,Inputs!$A$7:$G$16,7,FALSE),0),0),0)</f>
        <v>0</v>
      </c>
      <c r="V209" s="48">
        <f t="shared" ca="1" si="20"/>
        <v>0</v>
      </c>
      <c r="W209" s="48">
        <f t="shared" ca="1" si="21"/>
        <v>0</v>
      </c>
      <c r="X209" s="48">
        <f t="shared" ca="1" si="22"/>
        <v>0</v>
      </c>
      <c r="Y209" s="48">
        <f t="shared" ca="1" si="23"/>
        <v>0</v>
      </c>
      <c r="Z209" s="48">
        <f ca="1">IF(AND(K209&lt;=4,X209&gt;Inputs!$B$32),MAX(C209,Inputs!$B$32),X209)</f>
        <v>0</v>
      </c>
      <c r="AA209" s="48">
        <f ca="1">IF(AND(K209&lt;=4,Y209&gt;Inputs!$B$32),MAX(C209,Inputs!$B$32),Y209)</f>
        <v>0</v>
      </c>
      <c r="AB209" s="48">
        <f ca="1">IF(AND(K209&lt;=7,Z209&gt;Inputs!$B$33),MAX(C209,Inputs!$B$33),Z209)</f>
        <v>0</v>
      </c>
      <c r="AC209" s="48">
        <f ca="1">IF(Y209&gt;Inputs!$B$34,Inputs!$B$34,AA209)</f>
        <v>0</v>
      </c>
      <c r="AD209" s="48">
        <f ca="1">IF(AB209&gt;Inputs!$B$34,Inputs!$B$34,AB209)</f>
        <v>0</v>
      </c>
      <c r="AE209" s="48">
        <f ca="1">IF(AC209&gt;Inputs!$B$34,Inputs!$B$34,AC209)</f>
        <v>0</v>
      </c>
      <c r="AF209" s="49">
        <f ca="1">IF(AND(E209=1,G209=0),Inputs!$B$3,AD209)</f>
        <v>0</v>
      </c>
      <c r="AG209" s="49">
        <f ca="1">IF(AND(E209=1,G209=0),Inputs!$B$3,AE209)</f>
        <v>0</v>
      </c>
    </row>
    <row r="210" spans="1:33" x14ac:dyDescent="0.25">
      <c r="A210" s="6">
        <f>'Salary and Rating'!A211</f>
        <v>0</v>
      </c>
      <c r="B210" s="6">
        <f>'Salary and Rating'!B211</f>
        <v>0</v>
      </c>
      <c r="C210" s="14">
        <f>'Salary and Rating'!C211</f>
        <v>0</v>
      </c>
      <c r="D210" s="44">
        <f>'Salary and Rating'!D211</f>
        <v>0</v>
      </c>
      <c r="E210" s="48">
        <f t="shared" si="18"/>
        <v>0</v>
      </c>
      <c r="F210" s="42">
        <f>IF('Salary and Rating'!E211=1,VLOOKUP(D210,'Attrition Probabilities'!$A$5:$E$45,2,TRUE),IF('Salary and Rating'!E211=2,VLOOKUP(D210,'Attrition Probabilities'!$A$5:$E$45,3,TRUE),IF('Salary and Rating'!E211=3,VLOOKUP(D210,'Attrition Probabilities'!$A$5:$E$45,4,TRUE),IF('Salary and Rating'!E211=4,VLOOKUP(D210,'Attrition Probabilities'!$A$5:$E$45,5,TRUE),0))))</f>
        <v>0</v>
      </c>
      <c r="G210" s="48">
        <f t="shared" ca="1" si="19"/>
        <v>0</v>
      </c>
      <c r="H210" s="48">
        <f ca="1">IF(E210=0,0,IF(RAND()&lt;'Demand Component Probability'!$B$4,1,0))</f>
        <v>0</v>
      </c>
      <c r="I210" s="48">
        <f ca="1">IF(E210=0,0,IF(RAND()&lt;'Demand Component Probability'!$B$5,1,0))</f>
        <v>0</v>
      </c>
      <c r="J210" s="48">
        <f ca="1">IF(E210=0,0,IF(RAND()&lt;'Demand Component Probability'!$B$6,1,0))</f>
        <v>0</v>
      </c>
      <c r="K210" s="48">
        <f>'Salary and Rating'!K211</f>
        <v>0</v>
      </c>
      <c r="L210" s="48">
        <f>IFERROR(IF(VLOOKUP(K210,Inputs!$A$20:$G$29,3,FALSE)="Stipend Award",VLOOKUP(K210,Inputs!$A$7:$G$16,3,FALSE),0),0)</f>
        <v>0</v>
      </c>
      <c r="M210" s="48">
        <f>IFERROR(IF(VLOOKUP(K210,Inputs!$A$20:$G$29,4,FALSE)="Stipend Award",VLOOKUP(K210,Inputs!$A$7:$G$16,4,FALSE),0),0)</f>
        <v>0</v>
      </c>
      <c r="N210" s="48">
        <f ca="1">IFERROR(IF(H210=1,IF(VLOOKUP(K210,Inputs!$A$20:$G$29,5,FALSE)="Stipend Award",VLOOKUP(K210,Inputs!$A$7:$G$16,5,FALSE),0),0),0)</f>
        <v>0</v>
      </c>
      <c r="O210" s="48">
        <f ca="1">IFERROR(IF(I210=1,IF(VLOOKUP(K210,Inputs!$A$20:$G$29,6,FALSE)="Stipend Award",VLOOKUP(K210,Inputs!$A$7:$G$16,6,FALSE),0),0),0)</f>
        <v>0</v>
      </c>
      <c r="P210" s="48">
        <f ca="1">IFERROR(IF(J210=1,IF(VLOOKUP(K210,Inputs!$A$20:$G$29,7,FALSE)="Stipend Award",VLOOKUP(K210,Inputs!$A$7:$G$16,7,FALSE),0),0),0)</f>
        <v>0</v>
      </c>
      <c r="Q210" s="48">
        <f>IFERROR(IF(VLOOKUP(K210,Inputs!$A$20:$G$29,3,FALSE)="Base Increase",VLOOKUP(K210,Inputs!$A$7:$G$16,3,FALSE),0),0)</f>
        <v>0</v>
      </c>
      <c r="R210" s="48">
        <f>IFERROR(IF(VLOOKUP(K210,Inputs!$A$20:$G$29,4,FALSE)="Base Increase",VLOOKUP(K210,Inputs!$A$7:$G$16,4,FALSE),0),0)</f>
        <v>0</v>
      </c>
      <c r="S210" s="48">
        <f ca="1">IFERROR(IF(H210=1,IF(VLOOKUP(K210,Inputs!$A$20:$G$29,5,FALSE)="Base Increase",VLOOKUP(K210,Inputs!$A$7:$G$16,5,FALSE),0),0),0)</f>
        <v>0</v>
      </c>
      <c r="T210" s="48">
        <f ca="1">IFERROR(IF(I210=1,IF(VLOOKUP(K210,Inputs!$A$20:$G$29,6,FALSE)="Base Increase",VLOOKUP(K210,Inputs!$A$7:$G$16,6,FALSE),0),0),0)</f>
        <v>0</v>
      </c>
      <c r="U210" s="48">
        <f ca="1">IFERROR(IF(J210=1,IF(VLOOKUP(K210,Inputs!$A$20:$G$29,7,FALSE)="Base Increase",VLOOKUP(K210,Inputs!$A$7:$G$16,7,FALSE),0),0),0)</f>
        <v>0</v>
      </c>
      <c r="V210" s="48">
        <f t="shared" ca="1" si="20"/>
        <v>0</v>
      </c>
      <c r="W210" s="48">
        <f t="shared" ca="1" si="21"/>
        <v>0</v>
      </c>
      <c r="X210" s="48">
        <f t="shared" ca="1" si="22"/>
        <v>0</v>
      </c>
      <c r="Y210" s="48">
        <f t="shared" ca="1" si="23"/>
        <v>0</v>
      </c>
      <c r="Z210" s="48">
        <f ca="1">IF(AND(K210&lt;=4,X210&gt;Inputs!$B$32),MAX(C210,Inputs!$B$32),X210)</f>
        <v>0</v>
      </c>
      <c r="AA210" s="48">
        <f ca="1">IF(AND(K210&lt;=4,Y210&gt;Inputs!$B$32),MAX(C210,Inputs!$B$32),Y210)</f>
        <v>0</v>
      </c>
      <c r="AB210" s="48">
        <f ca="1">IF(AND(K210&lt;=7,Z210&gt;Inputs!$B$33),MAX(C210,Inputs!$B$33),Z210)</f>
        <v>0</v>
      </c>
      <c r="AC210" s="48">
        <f ca="1">IF(Y210&gt;Inputs!$B$34,Inputs!$B$34,AA210)</f>
        <v>0</v>
      </c>
      <c r="AD210" s="48">
        <f ca="1">IF(AB210&gt;Inputs!$B$34,Inputs!$B$34,AB210)</f>
        <v>0</v>
      </c>
      <c r="AE210" s="48">
        <f ca="1">IF(AC210&gt;Inputs!$B$34,Inputs!$B$34,AC210)</f>
        <v>0</v>
      </c>
      <c r="AF210" s="49">
        <f ca="1">IF(AND(E210=1,G210=0),Inputs!$B$3,AD210)</f>
        <v>0</v>
      </c>
      <c r="AG210" s="49">
        <f ca="1">IF(AND(E210=1,G210=0),Inputs!$B$3,AE210)</f>
        <v>0</v>
      </c>
    </row>
    <row r="211" spans="1:33" x14ac:dyDescent="0.25">
      <c r="A211" s="6">
        <f>'Salary and Rating'!A212</f>
        <v>0</v>
      </c>
      <c r="B211" s="6">
        <f>'Salary and Rating'!B212</f>
        <v>0</v>
      </c>
      <c r="C211" s="14">
        <f>'Salary and Rating'!C212</f>
        <v>0</v>
      </c>
      <c r="D211" s="44">
        <f>'Salary and Rating'!D212</f>
        <v>0</v>
      </c>
      <c r="E211" s="48">
        <f t="shared" si="18"/>
        <v>0</v>
      </c>
      <c r="F211" s="42">
        <f>IF('Salary and Rating'!E212=1,VLOOKUP(D211,'Attrition Probabilities'!$A$5:$E$45,2,TRUE),IF('Salary and Rating'!E212=2,VLOOKUP(D211,'Attrition Probabilities'!$A$5:$E$45,3,TRUE),IF('Salary and Rating'!E212=3,VLOOKUP(D211,'Attrition Probabilities'!$A$5:$E$45,4,TRUE),IF('Salary and Rating'!E212=4,VLOOKUP(D211,'Attrition Probabilities'!$A$5:$E$45,5,TRUE),0))))</f>
        <v>0</v>
      </c>
      <c r="G211" s="48">
        <f t="shared" ca="1" si="19"/>
        <v>0</v>
      </c>
      <c r="H211" s="48">
        <f ca="1">IF(E211=0,0,IF(RAND()&lt;'Demand Component Probability'!$B$4,1,0))</f>
        <v>0</v>
      </c>
      <c r="I211" s="48">
        <f ca="1">IF(E211=0,0,IF(RAND()&lt;'Demand Component Probability'!$B$5,1,0))</f>
        <v>0</v>
      </c>
      <c r="J211" s="48">
        <f ca="1">IF(E211=0,0,IF(RAND()&lt;'Demand Component Probability'!$B$6,1,0))</f>
        <v>0</v>
      </c>
      <c r="K211" s="48">
        <f>'Salary and Rating'!K212</f>
        <v>0</v>
      </c>
      <c r="L211" s="48">
        <f>IFERROR(IF(VLOOKUP(K211,Inputs!$A$20:$G$29,3,FALSE)="Stipend Award",VLOOKUP(K211,Inputs!$A$7:$G$16,3,FALSE),0),0)</f>
        <v>0</v>
      </c>
      <c r="M211" s="48">
        <f>IFERROR(IF(VLOOKUP(K211,Inputs!$A$20:$G$29,4,FALSE)="Stipend Award",VLOOKUP(K211,Inputs!$A$7:$G$16,4,FALSE),0),0)</f>
        <v>0</v>
      </c>
      <c r="N211" s="48">
        <f ca="1">IFERROR(IF(H211=1,IF(VLOOKUP(K211,Inputs!$A$20:$G$29,5,FALSE)="Stipend Award",VLOOKUP(K211,Inputs!$A$7:$G$16,5,FALSE),0),0),0)</f>
        <v>0</v>
      </c>
      <c r="O211" s="48">
        <f ca="1">IFERROR(IF(I211=1,IF(VLOOKUP(K211,Inputs!$A$20:$G$29,6,FALSE)="Stipend Award",VLOOKUP(K211,Inputs!$A$7:$G$16,6,FALSE),0),0),0)</f>
        <v>0</v>
      </c>
      <c r="P211" s="48">
        <f ca="1">IFERROR(IF(J211=1,IF(VLOOKUP(K211,Inputs!$A$20:$G$29,7,FALSE)="Stipend Award",VLOOKUP(K211,Inputs!$A$7:$G$16,7,FALSE),0),0),0)</f>
        <v>0</v>
      </c>
      <c r="Q211" s="48">
        <f>IFERROR(IF(VLOOKUP(K211,Inputs!$A$20:$G$29,3,FALSE)="Base Increase",VLOOKUP(K211,Inputs!$A$7:$G$16,3,FALSE),0),0)</f>
        <v>0</v>
      </c>
      <c r="R211" s="48">
        <f>IFERROR(IF(VLOOKUP(K211,Inputs!$A$20:$G$29,4,FALSE)="Base Increase",VLOOKUP(K211,Inputs!$A$7:$G$16,4,FALSE),0),0)</f>
        <v>0</v>
      </c>
      <c r="S211" s="48">
        <f ca="1">IFERROR(IF(H211=1,IF(VLOOKUP(K211,Inputs!$A$20:$G$29,5,FALSE)="Base Increase",VLOOKUP(K211,Inputs!$A$7:$G$16,5,FALSE),0),0),0)</f>
        <v>0</v>
      </c>
      <c r="T211" s="48">
        <f ca="1">IFERROR(IF(I211=1,IF(VLOOKUP(K211,Inputs!$A$20:$G$29,6,FALSE)="Base Increase",VLOOKUP(K211,Inputs!$A$7:$G$16,6,FALSE),0),0),0)</f>
        <v>0</v>
      </c>
      <c r="U211" s="48">
        <f ca="1">IFERROR(IF(J211=1,IF(VLOOKUP(K211,Inputs!$A$20:$G$29,7,FALSE)="Base Increase",VLOOKUP(K211,Inputs!$A$7:$G$16,7,FALSE),0),0),0)</f>
        <v>0</v>
      </c>
      <c r="V211" s="48">
        <f t="shared" ca="1" si="20"/>
        <v>0</v>
      </c>
      <c r="W211" s="48">
        <f t="shared" ca="1" si="21"/>
        <v>0</v>
      </c>
      <c r="X211" s="48">
        <f t="shared" ca="1" si="22"/>
        <v>0</v>
      </c>
      <c r="Y211" s="48">
        <f t="shared" ca="1" si="23"/>
        <v>0</v>
      </c>
      <c r="Z211" s="48">
        <f ca="1">IF(AND(K211&lt;=4,X211&gt;Inputs!$B$32),MAX(C211,Inputs!$B$32),X211)</f>
        <v>0</v>
      </c>
      <c r="AA211" s="48">
        <f ca="1">IF(AND(K211&lt;=4,Y211&gt;Inputs!$B$32),MAX(C211,Inputs!$B$32),Y211)</f>
        <v>0</v>
      </c>
      <c r="AB211" s="48">
        <f ca="1">IF(AND(K211&lt;=7,Z211&gt;Inputs!$B$33),MAX(C211,Inputs!$B$33),Z211)</f>
        <v>0</v>
      </c>
      <c r="AC211" s="48">
        <f ca="1">IF(Y211&gt;Inputs!$B$34,Inputs!$B$34,AA211)</f>
        <v>0</v>
      </c>
      <c r="AD211" s="48">
        <f ca="1">IF(AB211&gt;Inputs!$B$34,Inputs!$B$34,AB211)</f>
        <v>0</v>
      </c>
      <c r="AE211" s="48">
        <f ca="1">IF(AC211&gt;Inputs!$B$34,Inputs!$B$34,AC211)</f>
        <v>0</v>
      </c>
      <c r="AF211" s="49">
        <f ca="1">IF(AND(E211=1,G211=0),Inputs!$B$3,AD211)</f>
        <v>0</v>
      </c>
      <c r="AG211" s="49">
        <f ca="1">IF(AND(E211=1,G211=0),Inputs!$B$3,AE211)</f>
        <v>0</v>
      </c>
    </row>
    <row r="212" spans="1:33" x14ac:dyDescent="0.25">
      <c r="A212" s="6">
        <f>'Salary and Rating'!A213</f>
        <v>0</v>
      </c>
      <c r="B212" s="6">
        <f>'Salary and Rating'!B213</f>
        <v>0</v>
      </c>
      <c r="C212" s="14">
        <f>'Salary and Rating'!C213</f>
        <v>0</v>
      </c>
      <c r="D212" s="44">
        <f>'Salary and Rating'!D213</f>
        <v>0</v>
      </c>
      <c r="E212" s="48">
        <f t="shared" si="18"/>
        <v>0</v>
      </c>
      <c r="F212" s="42">
        <f>IF('Salary and Rating'!E213=1,VLOOKUP(D212,'Attrition Probabilities'!$A$5:$E$45,2,TRUE),IF('Salary and Rating'!E213=2,VLOOKUP(D212,'Attrition Probabilities'!$A$5:$E$45,3,TRUE),IF('Salary and Rating'!E213=3,VLOOKUP(D212,'Attrition Probabilities'!$A$5:$E$45,4,TRUE),IF('Salary and Rating'!E213=4,VLOOKUP(D212,'Attrition Probabilities'!$A$5:$E$45,5,TRUE),0))))</f>
        <v>0</v>
      </c>
      <c r="G212" s="48">
        <f t="shared" ca="1" si="19"/>
        <v>0</v>
      </c>
      <c r="H212" s="48">
        <f ca="1">IF(E212=0,0,IF(RAND()&lt;'Demand Component Probability'!$B$4,1,0))</f>
        <v>0</v>
      </c>
      <c r="I212" s="48">
        <f ca="1">IF(E212=0,0,IF(RAND()&lt;'Demand Component Probability'!$B$5,1,0))</f>
        <v>0</v>
      </c>
      <c r="J212" s="48">
        <f ca="1">IF(E212=0,0,IF(RAND()&lt;'Demand Component Probability'!$B$6,1,0))</f>
        <v>0</v>
      </c>
      <c r="K212" s="48">
        <f>'Salary and Rating'!K213</f>
        <v>0</v>
      </c>
      <c r="L212" s="48">
        <f>IFERROR(IF(VLOOKUP(K212,Inputs!$A$20:$G$29,3,FALSE)="Stipend Award",VLOOKUP(K212,Inputs!$A$7:$G$16,3,FALSE),0),0)</f>
        <v>0</v>
      </c>
      <c r="M212" s="48">
        <f>IFERROR(IF(VLOOKUP(K212,Inputs!$A$20:$G$29,4,FALSE)="Stipend Award",VLOOKUP(K212,Inputs!$A$7:$G$16,4,FALSE),0),0)</f>
        <v>0</v>
      </c>
      <c r="N212" s="48">
        <f ca="1">IFERROR(IF(H212=1,IF(VLOOKUP(K212,Inputs!$A$20:$G$29,5,FALSE)="Stipend Award",VLOOKUP(K212,Inputs!$A$7:$G$16,5,FALSE),0),0),0)</f>
        <v>0</v>
      </c>
      <c r="O212" s="48">
        <f ca="1">IFERROR(IF(I212=1,IF(VLOOKUP(K212,Inputs!$A$20:$G$29,6,FALSE)="Stipend Award",VLOOKUP(K212,Inputs!$A$7:$G$16,6,FALSE),0),0),0)</f>
        <v>0</v>
      </c>
      <c r="P212" s="48">
        <f ca="1">IFERROR(IF(J212=1,IF(VLOOKUP(K212,Inputs!$A$20:$G$29,7,FALSE)="Stipend Award",VLOOKUP(K212,Inputs!$A$7:$G$16,7,FALSE),0),0),0)</f>
        <v>0</v>
      </c>
      <c r="Q212" s="48">
        <f>IFERROR(IF(VLOOKUP(K212,Inputs!$A$20:$G$29,3,FALSE)="Base Increase",VLOOKUP(K212,Inputs!$A$7:$G$16,3,FALSE),0),0)</f>
        <v>0</v>
      </c>
      <c r="R212" s="48">
        <f>IFERROR(IF(VLOOKUP(K212,Inputs!$A$20:$G$29,4,FALSE)="Base Increase",VLOOKUP(K212,Inputs!$A$7:$G$16,4,FALSE),0),0)</f>
        <v>0</v>
      </c>
      <c r="S212" s="48">
        <f ca="1">IFERROR(IF(H212=1,IF(VLOOKUP(K212,Inputs!$A$20:$G$29,5,FALSE)="Base Increase",VLOOKUP(K212,Inputs!$A$7:$G$16,5,FALSE),0),0),0)</f>
        <v>0</v>
      </c>
      <c r="T212" s="48">
        <f ca="1">IFERROR(IF(I212=1,IF(VLOOKUP(K212,Inputs!$A$20:$G$29,6,FALSE)="Base Increase",VLOOKUP(K212,Inputs!$A$7:$G$16,6,FALSE),0),0),0)</f>
        <v>0</v>
      </c>
      <c r="U212" s="48">
        <f ca="1">IFERROR(IF(J212=1,IF(VLOOKUP(K212,Inputs!$A$20:$G$29,7,FALSE)="Base Increase",VLOOKUP(K212,Inputs!$A$7:$G$16,7,FALSE),0),0),0)</f>
        <v>0</v>
      </c>
      <c r="V212" s="48">
        <f t="shared" ca="1" si="20"/>
        <v>0</v>
      </c>
      <c r="W212" s="48">
        <f t="shared" ca="1" si="21"/>
        <v>0</v>
      </c>
      <c r="X212" s="48">
        <f t="shared" ca="1" si="22"/>
        <v>0</v>
      </c>
      <c r="Y212" s="48">
        <f t="shared" ca="1" si="23"/>
        <v>0</v>
      </c>
      <c r="Z212" s="48">
        <f ca="1">IF(AND(K212&lt;=4,X212&gt;Inputs!$B$32),MAX(C212,Inputs!$B$32),X212)</f>
        <v>0</v>
      </c>
      <c r="AA212" s="48">
        <f ca="1">IF(AND(K212&lt;=4,Y212&gt;Inputs!$B$32),MAX(C212,Inputs!$B$32),Y212)</f>
        <v>0</v>
      </c>
      <c r="AB212" s="48">
        <f ca="1">IF(AND(K212&lt;=7,Z212&gt;Inputs!$B$33),MAX(C212,Inputs!$B$33),Z212)</f>
        <v>0</v>
      </c>
      <c r="AC212" s="48">
        <f ca="1">IF(Y212&gt;Inputs!$B$34,Inputs!$B$34,AA212)</f>
        <v>0</v>
      </c>
      <c r="AD212" s="48">
        <f ca="1">IF(AB212&gt;Inputs!$B$34,Inputs!$B$34,AB212)</f>
        <v>0</v>
      </c>
      <c r="AE212" s="48">
        <f ca="1">IF(AC212&gt;Inputs!$B$34,Inputs!$B$34,AC212)</f>
        <v>0</v>
      </c>
      <c r="AF212" s="49">
        <f ca="1">IF(AND(E212=1,G212=0),Inputs!$B$3,AD212)</f>
        <v>0</v>
      </c>
      <c r="AG212" s="49">
        <f ca="1">IF(AND(E212=1,G212=0),Inputs!$B$3,AE212)</f>
        <v>0</v>
      </c>
    </row>
    <row r="213" spans="1:33" x14ac:dyDescent="0.25">
      <c r="A213" s="6">
        <f>'Salary and Rating'!A214</f>
        <v>0</v>
      </c>
      <c r="B213" s="6">
        <f>'Salary and Rating'!B214</f>
        <v>0</v>
      </c>
      <c r="C213" s="14">
        <f>'Salary and Rating'!C214</f>
        <v>0</v>
      </c>
      <c r="D213" s="44">
        <f>'Salary and Rating'!D214</f>
        <v>0</v>
      </c>
      <c r="E213" s="48">
        <f t="shared" si="18"/>
        <v>0</v>
      </c>
      <c r="F213" s="42">
        <f>IF('Salary and Rating'!E214=1,VLOOKUP(D213,'Attrition Probabilities'!$A$5:$E$45,2,TRUE),IF('Salary and Rating'!E214=2,VLOOKUP(D213,'Attrition Probabilities'!$A$5:$E$45,3,TRUE),IF('Salary and Rating'!E214=3,VLOOKUP(D213,'Attrition Probabilities'!$A$5:$E$45,4,TRUE),IF('Salary and Rating'!E214=4,VLOOKUP(D213,'Attrition Probabilities'!$A$5:$E$45,5,TRUE),0))))</f>
        <v>0</v>
      </c>
      <c r="G213" s="48">
        <f t="shared" ca="1" si="19"/>
        <v>0</v>
      </c>
      <c r="H213" s="48">
        <f ca="1">IF(E213=0,0,IF(RAND()&lt;'Demand Component Probability'!$B$4,1,0))</f>
        <v>0</v>
      </c>
      <c r="I213" s="48">
        <f ca="1">IF(E213=0,0,IF(RAND()&lt;'Demand Component Probability'!$B$5,1,0))</f>
        <v>0</v>
      </c>
      <c r="J213" s="48">
        <f ca="1">IF(E213=0,0,IF(RAND()&lt;'Demand Component Probability'!$B$6,1,0))</f>
        <v>0</v>
      </c>
      <c r="K213" s="48">
        <f>'Salary and Rating'!K214</f>
        <v>0</v>
      </c>
      <c r="L213" s="48">
        <f>IFERROR(IF(VLOOKUP(K213,Inputs!$A$20:$G$29,3,FALSE)="Stipend Award",VLOOKUP(K213,Inputs!$A$7:$G$16,3,FALSE),0),0)</f>
        <v>0</v>
      </c>
      <c r="M213" s="48">
        <f>IFERROR(IF(VLOOKUP(K213,Inputs!$A$20:$G$29,4,FALSE)="Stipend Award",VLOOKUP(K213,Inputs!$A$7:$G$16,4,FALSE),0),0)</f>
        <v>0</v>
      </c>
      <c r="N213" s="48">
        <f ca="1">IFERROR(IF(H213=1,IF(VLOOKUP(K213,Inputs!$A$20:$G$29,5,FALSE)="Stipend Award",VLOOKUP(K213,Inputs!$A$7:$G$16,5,FALSE),0),0),0)</f>
        <v>0</v>
      </c>
      <c r="O213" s="48">
        <f ca="1">IFERROR(IF(I213=1,IF(VLOOKUP(K213,Inputs!$A$20:$G$29,6,FALSE)="Stipend Award",VLOOKUP(K213,Inputs!$A$7:$G$16,6,FALSE),0),0),0)</f>
        <v>0</v>
      </c>
      <c r="P213" s="48">
        <f ca="1">IFERROR(IF(J213=1,IF(VLOOKUP(K213,Inputs!$A$20:$G$29,7,FALSE)="Stipend Award",VLOOKUP(K213,Inputs!$A$7:$G$16,7,FALSE),0),0),0)</f>
        <v>0</v>
      </c>
      <c r="Q213" s="48">
        <f>IFERROR(IF(VLOOKUP(K213,Inputs!$A$20:$G$29,3,FALSE)="Base Increase",VLOOKUP(K213,Inputs!$A$7:$G$16,3,FALSE),0),0)</f>
        <v>0</v>
      </c>
      <c r="R213" s="48">
        <f>IFERROR(IF(VLOOKUP(K213,Inputs!$A$20:$G$29,4,FALSE)="Base Increase",VLOOKUP(K213,Inputs!$A$7:$G$16,4,FALSE),0),0)</f>
        <v>0</v>
      </c>
      <c r="S213" s="48">
        <f ca="1">IFERROR(IF(H213=1,IF(VLOOKUP(K213,Inputs!$A$20:$G$29,5,FALSE)="Base Increase",VLOOKUP(K213,Inputs!$A$7:$G$16,5,FALSE),0),0),0)</f>
        <v>0</v>
      </c>
      <c r="T213" s="48">
        <f ca="1">IFERROR(IF(I213=1,IF(VLOOKUP(K213,Inputs!$A$20:$G$29,6,FALSE)="Base Increase",VLOOKUP(K213,Inputs!$A$7:$G$16,6,FALSE),0),0),0)</f>
        <v>0</v>
      </c>
      <c r="U213" s="48">
        <f ca="1">IFERROR(IF(J213=1,IF(VLOOKUP(K213,Inputs!$A$20:$G$29,7,FALSE)="Base Increase",VLOOKUP(K213,Inputs!$A$7:$G$16,7,FALSE),0),0),0)</f>
        <v>0</v>
      </c>
      <c r="V213" s="48">
        <f t="shared" ca="1" si="20"/>
        <v>0</v>
      </c>
      <c r="W213" s="48">
        <f t="shared" ca="1" si="21"/>
        <v>0</v>
      </c>
      <c r="X213" s="48">
        <f t="shared" ca="1" si="22"/>
        <v>0</v>
      </c>
      <c r="Y213" s="48">
        <f t="shared" ca="1" si="23"/>
        <v>0</v>
      </c>
      <c r="Z213" s="48">
        <f ca="1">IF(AND(K213&lt;=4,X213&gt;Inputs!$B$32),MAX(C213,Inputs!$B$32),X213)</f>
        <v>0</v>
      </c>
      <c r="AA213" s="48">
        <f ca="1">IF(AND(K213&lt;=4,Y213&gt;Inputs!$B$32),MAX(C213,Inputs!$B$32),Y213)</f>
        <v>0</v>
      </c>
      <c r="AB213" s="48">
        <f ca="1">IF(AND(K213&lt;=7,Z213&gt;Inputs!$B$33),MAX(C213,Inputs!$B$33),Z213)</f>
        <v>0</v>
      </c>
      <c r="AC213" s="48">
        <f ca="1">IF(Y213&gt;Inputs!$B$34,Inputs!$B$34,AA213)</f>
        <v>0</v>
      </c>
      <c r="AD213" s="48">
        <f ca="1">IF(AB213&gt;Inputs!$B$34,Inputs!$B$34,AB213)</f>
        <v>0</v>
      </c>
      <c r="AE213" s="48">
        <f ca="1">IF(AC213&gt;Inputs!$B$34,Inputs!$B$34,AC213)</f>
        <v>0</v>
      </c>
      <c r="AF213" s="49">
        <f ca="1">IF(AND(E213=1,G213=0),Inputs!$B$3,AD213)</f>
        <v>0</v>
      </c>
      <c r="AG213" s="49">
        <f ca="1">IF(AND(E213=1,G213=0),Inputs!$B$3,AE213)</f>
        <v>0</v>
      </c>
    </row>
    <row r="214" spans="1:33" x14ac:dyDescent="0.25">
      <c r="A214" s="6">
        <f>'Salary and Rating'!A215</f>
        <v>0</v>
      </c>
      <c r="B214" s="6">
        <f>'Salary and Rating'!B215</f>
        <v>0</v>
      </c>
      <c r="C214" s="14">
        <f>'Salary and Rating'!C215</f>
        <v>0</v>
      </c>
      <c r="D214" s="44">
        <f>'Salary and Rating'!D215</f>
        <v>0</v>
      </c>
      <c r="E214" s="48">
        <f t="shared" si="18"/>
        <v>0</v>
      </c>
      <c r="F214" s="42">
        <f>IF('Salary and Rating'!E215=1,VLOOKUP(D214,'Attrition Probabilities'!$A$5:$E$45,2,TRUE),IF('Salary and Rating'!E215=2,VLOOKUP(D214,'Attrition Probabilities'!$A$5:$E$45,3,TRUE),IF('Salary and Rating'!E215=3,VLOOKUP(D214,'Attrition Probabilities'!$A$5:$E$45,4,TRUE),IF('Salary and Rating'!E215=4,VLOOKUP(D214,'Attrition Probabilities'!$A$5:$E$45,5,TRUE),0))))</f>
        <v>0</v>
      </c>
      <c r="G214" s="48">
        <f t="shared" ca="1" si="19"/>
        <v>0</v>
      </c>
      <c r="H214" s="48">
        <f ca="1">IF(E214=0,0,IF(RAND()&lt;'Demand Component Probability'!$B$4,1,0))</f>
        <v>0</v>
      </c>
      <c r="I214" s="48">
        <f ca="1">IF(E214=0,0,IF(RAND()&lt;'Demand Component Probability'!$B$5,1,0))</f>
        <v>0</v>
      </c>
      <c r="J214" s="48">
        <f ca="1">IF(E214=0,0,IF(RAND()&lt;'Demand Component Probability'!$B$6,1,0))</f>
        <v>0</v>
      </c>
      <c r="K214" s="48">
        <f>'Salary and Rating'!K215</f>
        <v>0</v>
      </c>
      <c r="L214" s="48">
        <f>IFERROR(IF(VLOOKUP(K214,Inputs!$A$20:$G$29,3,FALSE)="Stipend Award",VLOOKUP(K214,Inputs!$A$7:$G$16,3,FALSE),0),0)</f>
        <v>0</v>
      </c>
      <c r="M214" s="48">
        <f>IFERROR(IF(VLOOKUP(K214,Inputs!$A$20:$G$29,4,FALSE)="Stipend Award",VLOOKUP(K214,Inputs!$A$7:$G$16,4,FALSE),0),0)</f>
        <v>0</v>
      </c>
      <c r="N214" s="48">
        <f ca="1">IFERROR(IF(H214=1,IF(VLOOKUP(K214,Inputs!$A$20:$G$29,5,FALSE)="Stipend Award",VLOOKUP(K214,Inputs!$A$7:$G$16,5,FALSE),0),0),0)</f>
        <v>0</v>
      </c>
      <c r="O214" s="48">
        <f ca="1">IFERROR(IF(I214=1,IF(VLOOKUP(K214,Inputs!$A$20:$G$29,6,FALSE)="Stipend Award",VLOOKUP(K214,Inputs!$A$7:$G$16,6,FALSE),0),0),0)</f>
        <v>0</v>
      </c>
      <c r="P214" s="48">
        <f ca="1">IFERROR(IF(J214=1,IF(VLOOKUP(K214,Inputs!$A$20:$G$29,7,FALSE)="Stipend Award",VLOOKUP(K214,Inputs!$A$7:$G$16,7,FALSE),0),0),0)</f>
        <v>0</v>
      </c>
      <c r="Q214" s="48">
        <f>IFERROR(IF(VLOOKUP(K214,Inputs!$A$20:$G$29,3,FALSE)="Base Increase",VLOOKUP(K214,Inputs!$A$7:$G$16,3,FALSE),0),0)</f>
        <v>0</v>
      </c>
      <c r="R214" s="48">
        <f>IFERROR(IF(VLOOKUP(K214,Inputs!$A$20:$G$29,4,FALSE)="Base Increase",VLOOKUP(K214,Inputs!$A$7:$G$16,4,FALSE),0),0)</f>
        <v>0</v>
      </c>
      <c r="S214" s="48">
        <f ca="1">IFERROR(IF(H214=1,IF(VLOOKUP(K214,Inputs!$A$20:$G$29,5,FALSE)="Base Increase",VLOOKUP(K214,Inputs!$A$7:$G$16,5,FALSE),0),0),0)</f>
        <v>0</v>
      </c>
      <c r="T214" s="48">
        <f ca="1">IFERROR(IF(I214=1,IF(VLOOKUP(K214,Inputs!$A$20:$G$29,6,FALSE)="Base Increase",VLOOKUP(K214,Inputs!$A$7:$G$16,6,FALSE),0),0),0)</f>
        <v>0</v>
      </c>
      <c r="U214" s="48">
        <f ca="1">IFERROR(IF(J214=1,IF(VLOOKUP(K214,Inputs!$A$20:$G$29,7,FALSE)="Base Increase",VLOOKUP(K214,Inputs!$A$7:$G$16,7,FALSE),0),0),0)</f>
        <v>0</v>
      </c>
      <c r="V214" s="48">
        <f t="shared" ca="1" si="20"/>
        <v>0</v>
      </c>
      <c r="W214" s="48">
        <f t="shared" ca="1" si="21"/>
        <v>0</v>
      </c>
      <c r="X214" s="48">
        <f t="shared" ca="1" si="22"/>
        <v>0</v>
      </c>
      <c r="Y214" s="48">
        <f t="shared" ca="1" si="23"/>
        <v>0</v>
      </c>
      <c r="Z214" s="48">
        <f ca="1">IF(AND(K214&lt;=4,X214&gt;Inputs!$B$32),MAX(C214,Inputs!$B$32),X214)</f>
        <v>0</v>
      </c>
      <c r="AA214" s="48">
        <f ca="1">IF(AND(K214&lt;=4,Y214&gt;Inputs!$B$32),MAX(C214,Inputs!$B$32),Y214)</f>
        <v>0</v>
      </c>
      <c r="AB214" s="48">
        <f ca="1">IF(AND(K214&lt;=7,Z214&gt;Inputs!$B$33),MAX(C214,Inputs!$B$33),Z214)</f>
        <v>0</v>
      </c>
      <c r="AC214" s="48">
        <f ca="1">IF(Y214&gt;Inputs!$B$34,Inputs!$B$34,AA214)</f>
        <v>0</v>
      </c>
      <c r="AD214" s="48">
        <f ca="1">IF(AB214&gt;Inputs!$B$34,Inputs!$B$34,AB214)</f>
        <v>0</v>
      </c>
      <c r="AE214" s="48">
        <f ca="1">IF(AC214&gt;Inputs!$B$34,Inputs!$B$34,AC214)</f>
        <v>0</v>
      </c>
      <c r="AF214" s="49">
        <f ca="1">IF(AND(E214=1,G214=0),Inputs!$B$3,AD214)</f>
        <v>0</v>
      </c>
      <c r="AG214" s="49">
        <f ca="1">IF(AND(E214=1,G214=0),Inputs!$B$3,AE214)</f>
        <v>0</v>
      </c>
    </row>
    <row r="215" spans="1:33" x14ac:dyDescent="0.25">
      <c r="A215" s="6">
        <f>'Salary and Rating'!A216</f>
        <v>0</v>
      </c>
      <c r="B215" s="6">
        <f>'Salary and Rating'!B216</f>
        <v>0</v>
      </c>
      <c r="C215" s="14">
        <f>'Salary and Rating'!C216</f>
        <v>0</v>
      </c>
      <c r="D215" s="44">
        <f>'Salary and Rating'!D216</f>
        <v>0</v>
      </c>
      <c r="E215" s="48">
        <f t="shared" si="18"/>
        <v>0</v>
      </c>
      <c r="F215" s="42">
        <f>IF('Salary and Rating'!E216=1,VLOOKUP(D215,'Attrition Probabilities'!$A$5:$E$45,2,TRUE),IF('Salary and Rating'!E216=2,VLOOKUP(D215,'Attrition Probabilities'!$A$5:$E$45,3,TRUE),IF('Salary and Rating'!E216=3,VLOOKUP(D215,'Attrition Probabilities'!$A$5:$E$45,4,TRUE),IF('Salary and Rating'!E216=4,VLOOKUP(D215,'Attrition Probabilities'!$A$5:$E$45,5,TRUE),0))))</f>
        <v>0</v>
      </c>
      <c r="G215" s="48">
        <f t="shared" ca="1" si="19"/>
        <v>0</v>
      </c>
      <c r="H215" s="48">
        <f ca="1">IF(E215=0,0,IF(RAND()&lt;'Demand Component Probability'!$B$4,1,0))</f>
        <v>0</v>
      </c>
      <c r="I215" s="48">
        <f ca="1">IF(E215=0,0,IF(RAND()&lt;'Demand Component Probability'!$B$5,1,0))</f>
        <v>0</v>
      </c>
      <c r="J215" s="48">
        <f ca="1">IF(E215=0,0,IF(RAND()&lt;'Demand Component Probability'!$B$6,1,0))</f>
        <v>0</v>
      </c>
      <c r="K215" s="48">
        <f>'Salary and Rating'!K216</f>
        <v>0</v>
      </c>
      <c r="L215" s="48">
        <f>IFERROR(IF(VLOOKUP(K215,Inputs!$A$20:$G$29,3,FALSE)="Stipend Award",VLOOKUP(K215,Inputs!$A$7:$G$16,3,FALSE),0),0)</f>
        <v>0</v>
      </c>
      <c r="M215" s="48">
        <f>IFERROR(IF(VLOOKUP(K215,Inputs!$A$20:$G$29,4,FALSE)="Stipend Award",VLOOKUP(K215,Inputs!$A$7:$G$16,4,FALSE),0),0)</f>
        <v>0</v>
      </c>
      <c r="N215" s="48">
        <f ca="1">IFERROR(IF(H215=1,IF(VLOOKUP(K215,Inputs!$A$20:$G$29,5,FALSE)="Stipend Award",VLOOKUP(K215,Inputs!$A$7:$G$16,5,FALSE),0),0),0)</f>
        <v>0</v>
      </c>
      <c r="O215" s="48">
        <f ca="1">IFERROR(IF(I215=1,IF(VLOOKUP(K215,Inputs!$A$20:$G$29,6,FALSE)="Stipend Award",VLOOKUP(K215,Inputs!$A$7:$G$16,6,FALSE),0),0),0)</f>
        <v>0</v>
      </c>
      <c r="P215" s="48">
        <f ca="1">IFERROR(IF(J215=1,IF(VLOOKUP(K215,Inputs!$A$20:$G$29,7,FALSE)="Stipend Award",VLOOKUP(K215,Inputs!$A$7:$G$16,7,FALSE),0),0),0)</f>
        <v>0</v>
      </c>
      <c r="Q215" s="48">
        <f>IFERROR(IF(VLOOKUP(K215,Inputs!$A$20:$G$29,3,FALSE)="Base Increase",VLOOKUP(K215,Inputs!$A$7:$G$16,3,FALSE),0),0)</f>
        <v>0</v>
      </c>
      <c r="R215" s="48">
        <f>IFERROR(IF(VLOOKUP(K215,Inputs!$A$20:$G$29,4,FALSE)="Base Increase",VLOOKUP(K215,Inputs!$A$7:$G$16,4,FALSE),0),0)</f>
        <v>0</v>
      </c>
      <c r="S215" s="48">
        <f ca="1">IFERROR(IF(H215=1,IF(VLOOKUP(K215,Inputs!$A$20:$G$29,5,FALSE)="Base Increase",VLOOKUP(K215,Inputs!$A$7:$G$16,5,FALSE),0),0),0)</f>
        <v>0</v>
      </c>
      <c r="T215" s="48">
        <f ca="1">IFERROR(IF(I215=1,IF(VLOOKUP(K215,Inputs!$A$20:$G$29,6,FALSE)="Base Increase",VLOOKUP(K215,Inputs!$A$7:$G$16,6,FALSE),0),0),0)</f>
        <v>0</v>
      </c>
      <c r="U215" s="48">
        <f ca="1">IFERROR(IF(J215=1,IF(VLOOKUP(K215,Inputs!$A$20:$G$29,7,FALSE)="Base Increase",VLOOKUP(K215,Inputs!$A$7:$G$16,7,FALSE),0),0),0)</f>
        <v>0</v>
      </c>
      <c r="V215" s="48">
        <f t="shared" ca="1" si="20"/>
        <v>0</v>
      </c>
      <c r="W215" s="48">
        <f t="shared" ca="1" si="21"/>
        <v>0</v>
      </c>
      <c r="X215" s="48">
        <f t="shared" ca="1" si="22"/>
        <v>0</v>
      </c>
      <c r="Y215" s="48">
        <f t="shared" ca="1" si="23"/>
        <v>0</v>
      </c>
      <c r="Z215" s="48">
        <f ca="1">IF(AND(K215&lt;=4,X215&gt;Inputs!$B$32),MAX(C215,Inputs!$B$32),X215)</f>
        <v>0</v>
      </c>
      <c r="AA215" s="48">
        <f ca="1">IF(AND(K215&lt;=4,Y215&gt;Inputs!$B$32),MAX(C215,Inputs!$B$32),Y215)</f>
        <v>0</v>
      </c>
      <c r="AB215" s="48">
        <f ca="1">IF(AND(K215&lt;=7,Z215&gt;Inputs!$B$33),MAX(C215,Inputs!$B$33),Z215)</f>
        <v>0</v>
      </c>
      <c r="AC215" s="48">
        <f ca="1">IF(Y215&gt;Inputs!$B$34,Inputs!$B$34,AA215)</f>
        <v>0</v>
      </c>
      <c r="AD215" s="48">
        <f ca="1">IF(AB215&gt;Inputs!$B$34,Inputs!$B$34,AB215)</f>
        <v>0</v>
      </c>
      <c r="AE215" s="48">
        <f ca="1">IF(AC215&gt;Inputs!$B$34,Inputs!$B$34,AC215)</f>
        <v>0</v>
      </c>
      <c r="AF215" s="49">
        <f ca="1">IF(AND(E215=1,G215=0),Inputs!$B$3,AD215)</f>
        <v>0</v>
      </c>
      <c r="AG215" s="49">
        <f ca="1">IF(AND(E215=1,G215=0),Inputs!$B$3,AE215)</f>
        <v>0</v>
      </c>
    </row>
    <row r="216" spans="1:33" x14ac:dyDescent="0.25">
      <c r="A216" s="6">
        <f>'Salary and Rating'!A217</f>
        <v>0</v>
      </c>
      <c r="B216" s="6">
        <f>'Salary and Rating'!B217</f>
        <v>0</v>
      </c>
      <c r="C216" s="14">
        <f>'Salary and Rating'!C217</f>
        <v>0</v>
      </c>
      <c r="D216" s="44">
        <f>'Salary and Rating'!D217</f>
        <v>0</v>
      </c>
      <c r="E216" s="48">
        <f t="shared" si="18"/>
        <v>0</v>
      </c>
      <c r="F216" s="42">
        <f>IF('Salary and Rating'!E217=1,VLOOKUP(D216,'Attrition Probabilities'!$A$5:$E$45,2,TRUE),IF('Salary and Rating'!E217=2,VLOOKUP(D216,'Attrition Probabilities'!$A$5:$E$45,3,TRUE),IF('Salary and Rating'!E217=3,VLOOKUP(D216,'Attrition Probabilities'!$A$5:$E$45,4,TRUE),IF('Salary and Rating'!E217=4,VLOOKUP(D216,'Attrition Probabilities'!$A$5:$E$45,5,TRUE),0))))</f>
        <v>0</v>
      </c>
      <c r="G216" s="48">
        <f t="shared" ca="1" si="19"/>
        <v>0</v>
      </c>
      <c r="H216" s="48">
        <f ca="1">IF(E216=0,0,IF(RAND()&lt;'Demand Component Probability'!$B$4,1,0))</f>
        <v>0</v>
      </c>
      <c r="I216" s="48">
        <f ca="1">IF(E216=0,0,IF(RAND()&lt;'Demand Component Probability'!$B$5,1,0))</f>
        <v>0</v>
      </c>
      <c r="J216" s="48">
        <f ca="1">IF(E216=0,0,IF(RAND()&lt;'Demand Component Probability'!$B$6,1,0))</f>
        <v>0</v>
      </c>
      <c r="K216" s="48">
        <f>'Salary and Rating'!K217</f>
        <v>0</v>
      </c>
      <c r="L216" s="48">
        <f>IFERROR(IF(VLOOKUP(K216,Inputs!$A$20:$G$29,3,FALSE)="Stipend Award",VLOOKUP(K216,Inputs!$A$7:$G$16,3,FALSE),0),0)</f>
        <v>0</v>
      </c>
      <c r="M216" s="48">
        <f>IFERROR(IF(VLOOKUP(K216,Inputs!$A$20:$G$29,4,FALSE)="Stipend Award",VLOOKUP(K216,Inputs!$A$7:$G$16,4,FALSE),0),0)</f>
        <v>0</v>
      </c>
      <c r="N216" s="48">
        <f ca="1">IFERROR(IF(H216=1,IF(VLOOKUP(K216,Inputs!$A$20:$G$29,5,FALSE)="Stipend Award",VLOOKUP(K216,Inputs!$A$7:$G$16,5,FALSE),0),0),0)</f>
        <v>0</v>
      </c>
      <c r="O216" s="48">
        <f ca="1">IFERROR(IF(I216=1,IF(VLOOKUP(K216,Inputs!$A$20:$G$29,6,FALSE)="Stipend Award",VLOOKUP(K216,Inputs!$A$7:$G$16,6,FALSE),0),0),0)</f>
        <v>0</v>
      </c>
      <c r="P216" s="48">
        <f ca="1">IFERROR(IF(J216=1,IF(VLOOKUP(K216,Inputs!$A$20:$G$29,7,FALSE)="Stipend Award",VLOOKUP(K216,Inputs!$A$7:$G$16,7,FALSE),0),0),0)</f>
        <v>0</v>
      </c>
      <c r="Q216" s="48">
        <f>IFERROR(IF(VLOOKUP(K216,Inputs!$A$20:$G$29,3,FALSE)="Base Increase",VLOOKUP(K216,Inputs!$A$7:$G$16,3,FALSE),0),0)</f>
        <v>0</v>
      </c>
      <c r="R216" s="48">
        <f>IFERROR(IF(VLOOKUP(K216,Inputs!$A$20:$G$29,4,FALSE)="Base Increase",VLOOKUP(K216,Inputs!$A$7:$G$16,4,FALSE),0),0)</f>
        <v>0</v>
      </c>
      <c r="S216" s="48">
        <f ca="1">IFERROR(IF(H216=1,IF(VLOOKUP(K216,Inputs!$A$20:$G$29,5,FALSE)="Base Increase",VLOOKUP(K216,Inputs!$A$7:$G$16,5,FALSE),0),0),0)</f>
        <v>0</v>
      </c>
      <c r="T216" s="48">
        <f ca="1">IFERROR(IF(I216=1,IF(VLOOKUP(K216,Inputs!$A$20:$G$29,6,FALSE)="Base Increase",VLOOKUP(K216,Inputs!$A$7:$G$16,6,FALSE),0),0),0)</f>
        <v>0</v>
      </c>
      <c r="U216" s="48">
        <f ca="1">IFERROR(IF(J216=1,IF(VLOOKUP(K216,Inputs!$A$20:$G$29,7,FALSE)="Base Increase",VLOOKUP(K216,Inputs!$A$7:$G$16,7,FALSE),0),0),0)</f>
        <v>0</v>
      </c>
      <c r="V216" s="48">
        <f t="shared" ca="1" si="20"/>
        <v>0</v>
      </c>
      <c r="W216" s="48">
        <f t="shared" ca="1" si="21"/>
        <v>0</v>
      </c>
      <c r="X216" s="48">
        <f t="shared" ca="1" si="22"/>
        <v>0</v>
      </c>
      <c r="Y216" s="48">
        <f t="shared" ca="1" si="23"/>
        <v>0</v>
      </c>
      <c r="Z216" s="48">
        <f ca="1">IF(AND(K216&lt;=4,X216&gt;Inputs!$B$32),MAX(C216,Inputs!$B$32),X216)</f>
        <v>0</v>
      </c>
      <c r="AA216" s="48">
        <f ca="1">IF(AND(K216&lt;=4,Y216&gt;Inputs!$B$32),MAX(C216,Inputs!$B$32),Y216)</f>
        <v>0</v>
      </c>
      <c r="AB216" s="48">
        <f ca="1">IF(AND(K216&lt;=7,Z216&gt;Inputs!$B$33),MAX(C216,Inputs!$B$33),Z216)</f>
        <v>0</v>
      </c>
      <c r="AC216" s="48">
        <f ca="1">IF(Y216&gt;Inputs!$B$34,Inputs!$B$34,AA216)</f>
        <v>0</v>
      </c>
      <c r="AD216" s="48">
        <f ca="1">IF(AB216&gt;Inputs!$B$34,Inputs!$B$34,AB216)</f>
        <v>0</v>
      </c>
      <c r="AE216" s="48">
        <f ca="1">IF(AC216&gt;Inputs!$B$34,Inputs!$B$34,AC216)</f>
        <v>0</v>
      </c>
      <c r="AF216" s="49">
        <f ca="1">IF(AND(E216=1,G216=0),Inputs!$B$3,AD216)</f>
        <v>0</v>
      </c>
      <c r="AG216" s="49">
        <f ca="1">IF(AND(E216=1,G216=0),Inputs!$B$3,AE216)</f>
        <v>0</v>
      </c>
    </row>
    <row r="217" spans="1:33" x14ac:dyDescent="0.25">
      <c r="A217" s="6">
        <f>'Salary and Rating'!A218</f>
        <v>0</v>
      </c>
      <c r="B217" s="6">
        <f>'Salary and Rating'!B218</f>
        <v>0</v>
      </c>
      <c r="C217" s="14">
        <f>'Salary and Rating'!C218</f>
        <v>0</v>
      </c>
      <c r="D217" s="44">
        <f>'Salary and Rating'!D218</f>
        <v>0</v>
      </c>
      <c r="E217" s="48">
        <f t="shared" si="18"/>
        <v>0</v>
      </c>
      <c r="F217" s="42">
        <f>IF('Salary and Rating'!E218=1,VLOOKUP(D217,'Attrition Probabilities'!$A$5:$E$45,2,TRUE),IF('Salary and Rating'!E218=2,VLOOKUP(D217,'Attrition Probabilities'!$A$5:$E$45,3,TRUE),IF('Salary and Rating'!E218=3,VLOOKUP(D217,'Attrition Probabilities'!$A$5:$E$45,4,TRUE),IF('Salary and Rating'!E218=4,VLOOKUP(D217,'Attrition Probabilities'!$A$5:$E$45,5,TRUE),0))))</f>
        <v>0</v>
      </c>
      <c r="G217" s="48">
        <f t="shared" ca="1" si="19"/>
        <v>0</v>
      </c>
      <c r="H217" s="48">
        <f ca="1">IF(E217=0,0,IF(RAND()&lt;'Demand Component Probability'!$B$4,1,0))</f>
        <v>0</v>
      </c>
      <c r="I217" s="48">
        <f ca="1">IF(E217=0,0,IF(RAND()&lt;'Demand Component Probability'!$B$5,1,0))</f>
        <v>0</v>
      </c>
      <c r="J217" s="48">
        <f ca="1">IF(E217=0,0,IF(RAND()&lt;'Demand Component Probability'!$B$6,1,0))</f>
        <v>0</v>
      </c>
      <c r="K217" s="48">
        <f>'Salary and Rating'!K218</f>
        <v>0</v>
      </c>
      <c r="L217" s="48">
        <f>IFERROR(IF(VLOOKUP(K217,Inputs!$A$20:$G$29,3,FALSE)="Stipend Award",VLOOKUP(K217,Inputs!$A$7:$G$16,3,FALSE),0),0)</f>
        <v>0</v>
      </c>
      <c r="M217" s="48">
        <f>IFERROR(IF(VLOOKUP(K217,Inputs!$A$20:$G$29,4,FALSE)="Stipend Award",VLOOKUP(K217,Inputs!$A$7:$G$16,4,FALSE),0),0)</f>
        <v>0</v>
      </c>
      <c r="N217" s="48">
        <f ca="1">IFERROR(IF(H217=1,IF(VLOOKUP(K217,Inputs!$A$20:$G$29,5,FALSE)="Stipend Award",VLOOKUP(K217,Inputs!$A$7:$G$16,5,FALSE),0),0),0)</f>
        <v>0</v>
      </c>
      <c r="O217" s="48">
        <f ca="1">IFERROR(IF(I217=1,IF(VLOOKUP(K217,Inputs!$A$20:$G$29,6,FALSE)="Stipend Award",VLOOKUP(K217,Inputs!$A$7:$G$16,6,FALSE),0),0),0)</f>
        <v>0</v>
      </c>
      <c r="P217" s="48">
        <f ca="1">IFERROR(IF(J217=1,IF(VLOOKUP(K217,Inputs!$A$20:$G$29,7,FALSE)="Stipend Award",VLOOKUP(K217,Inputs!$A$7:$G$16,7,FALSE),0),0),0)</f>
        <v>0</v>
      </c>
      <c r="Q217" s="48">
        <f>IFERROR(IF(VLOOKUP(K217,Inputs!$A$20:$G$29,3,FALSE)="Base Increase",VLOOKUP(K217,Inputs!$A$7:$G$16,3,FALSE),0),0)</f>
        <v>0</v>
      </c>
      <c r="R217" s="48">
        <f>IFERROR(IF(VLOOKUP(K217,Inputs!$A$20:$G$29,4,FALSE)="Base Increase",VLOOKUP(K217,Inputs!$A$7:$G$16,4,FALSE),0),0)</f>
        <v>0</v>
      </c>
      <c r="S217" s="48">
        <f ca="1">IFERROR(IF(H217=1,IF(VLOOKUP(K217,Inputs!$A$20:$G$29,5,FALSE)="Base Increase",VLOOKUP(K217,Inputs!$A$7:$G$16,5,FALSE),0),0),0)</f>
        <v>0</v>
      </c>
      <c r="T217" s="48">
        <f ca="1">IFERROR(IF(I217=1,IF(VLOOKUP(K217,Inputs!$A$20:$G$29,6,FALSE)="Base Increase",VLOOKUP(K217,Inputs!$A$7:$G$16,6,FALSE),0),0),0)</f>
        <v>0</v>
      </c>
      <c r="U217" s="48">
        <f ca="1">IFERROR(IF(J217=1,IF(VLOOKUP(K217,Inputs!$A$20:$G$29,7,FALSE)="Base Increase",VLOOKUP(K217,Inputs!$A$7:$G$16,7,FALSE),0),0),0)</f>
        <v>0</v>
      </c>
      <c r="V217" s="48">
        <f t="shared" ca="1" si="20"/>
        <v>0</v>
      </c>
      <c r="W217" s="48">
        <f t="shared" ca="1" si="21"/>
        <v>0</v>
      </c>
      <c r="X217" s="48">
        <f t="shared" ca="1" si="22"/>
        <v>0</v>
      </c>
      <c r="Y217" s="48">
        <f t="shared" ca="1" si="23"/>
        <v>0</v>
      </c>
      <c r="Z217" s="48">
        <f ca="1">IF(AND(K217&lt;=4,X217&gt;Inputs!$B$32),MAX(C217,Inputs!$B$32),X217)</f>
        <v>0</v>
      </c>
      <c r="AA217" s="48">
        <f ca="1">IF(AND(K217&lt;=4,Y217&gt;Inputs!$B$32),MAX(C217,Inputs!$B$32),Y217)</f>
        <v>0</v>
      </c>
      <c r="AB217" s="48">
        <f ca="1">IF(AND(K217&lt;=7,Z217&gt;Inputs!$B$33),MAX(C217,Inputs!$B$33),Z217)</f>
        <v>0</v>
      </c>
      <c r="AC217" s="48">
        <f ca="1">IF(Y217&gt;Inputs!$B$34,Inputs!$B$34,AA217)</f>
        <v>0</v>
      </c>
      <c r="AD217" s="48">
        <f ca="1">IF(AB217&gt;Inputs!$B$34,Inputs!$B$34,AB217)</f>
        <v>0</v>
      </c>
      <c r="AE217" s="48">
        <f ca="1">IF(AC217&gt;Inputs!$B$34,Inputs!$B$34,AC217)</f>
        <v>0</v>
      </c>
      <c r="AF217" s="49">
        <f ca="1">IF(AND(E217=1,G217=0),Inputs!$B$3,AD217)</f>
        <v>0</v>
      </c>
      <c r="AG217" s="49">
        <f ca="1">IF(AND(E217=1,G217=0),Inputs!$B$3,AE217)</f>
        <v>0</v>
      </c>
    </row>
    <row r="218" spans="1:33" x14ac:dyDescent="0.25">
      <c r="A218" s="6">
        <f>'Salary and Rating'!A219</f>
        <v>0</v>
      </c>
      <c r="B218" s="6">
        <f>'Salary and Rating'!B219</f>
        <v>0</v>
      </c>
      <c r="C218" s="14">
        <f>'Salary and Rating'!C219</f>
        <v>0</v>
      </c>
      <c r="D218" s="44">
        <f>'Salary and Rating'!D219</f>
        <v>0</v>
      </c>
      <c r="E218" s="48">
        <f t="shared" si="18"/>
        <v>0</v>
      </c>
      <c r="F218" s="42">
        <f>IF('Salary and Rating'!E219=1,VLOOKUP(D218,'Attrition Probabilities'!$A$5:$E$45,2,TRUE),IF('Salary and Rating'!E219=2,VLOOKUP(D218,'Attrition Probabilities'!$A$5:$E$45,3,TRUE),IF('Salary and Rating'!E219=3,VLOOKUP(D218,'Attrition Probabilities'!$A$5:$E$45,4,TRUE),IF('Salary and Rating'!E219=4,VLOOKUP(D218,'Attrition Probabilities'!$A$5:$E$45,5,TRUE),0))))</f>
        <v>0</v>
      </c>
      <c r="G218" s="48">
        <f t="shared" ca="1" si="19"/>
        <v>0</v>
      </c>
      <c r="H218" s="48">
        <f ca="1">IF(E218=0,0,IF(RAND()&lt;'Demand Component Probability'!$B$4,1,0))</f>
        <v>0</v>
      </c>
      <c r="I218" s="48">
        <f ca="1">IF(E218=0,0,IF(RAND()&lt;'Demand Component Probability'!$B$5,1,0))</f>
        <v>0</v>
      </c>
      <c r="J218" s="48">
        <f ca="1">IF(E218=0,0,IF(RAND()&lt;'Demand Component Probability'!$B$6,1,0))</f>
        <v>0</v>
      </c>
      <c r="K218" s="48">
        <f>'Salary and Rating'!K219</f>
        <v>0</v>
      </c>
      <c r="L218" s="48">
        <f>IFERROR(IF(VLOOKUP(K218,Inputs!$A$20:$G$29,3,FALSE)="Stipend Award",VLOOKUP(K218,Inputs!$A$7:$G$16,3,FALSE),0),0)</f>
        <v>0</v>
      </c>
      <c r="M218" s="48">
        <f>IFERROR(IF(VLOOKUP(K218,Inputs!$A$20:$G$29,4,FALSE)="Stipend Award",VLOOKUP(K218,Inputs!$A$7:$G$16,4,FALSE),0),0)</f>
        <v>0</v>
      </c>
      <c r="N218" s="48">
        <f ca="1">IFERROR(IF(H218=1,IF(VLOOKUP(K218,Inputs!$A$20:$G$29,5,FALSE)="Stipend Award",VLOOKUP(K218,Inputs!$A$7:$G$16,5,FALSE),0),0),0)</f>
        <v>0</v>
      </c>
      <c r="O218" s="48">
        <f ca="1">IFERROR(IF(I218=1,IF(VLOOKUP(K218,Inputs!$A$20:$G$29,6,FALSE)="Stipend Award",VLOOKUP(K218,Inputs!$A$7:$G$16,6,FALSE),0),0),0)</f>
        <v>0</v>
      </c>
      <c r="P218" s="48">
        <f ca="1">IFERROR(IF(J218=1,IF(VLOOKUP(K218,Inputs!$A$20:$G$29,7,FALSE)="Stipend Award",VLOOKUP(K218,Inputs!$A$7:$G$16,7,FALSE),0),0),0)</f>
        <v>0</v>
      </c>
      <c r="Q218" s="48">
        <f>IFERROR(IF(VLOOKUP(K218,Inputs!$A$20:$G$29,3,FALSE)="Base Increase",VLOOKUP(K218,Inputs!$A$7:$G$16,3,FALSE),0),0)</f>
        <v>0</v>
      </c>
      <c r="R218" s="48">
        <f>IFERROR(IF(VLOOKUP(K218,Inputs!$A$20:$G$29,4,FALSE)="Base Increase",VLOOKUP(K218,Inputs!$A$7:$G$16,4,FALSE),0),0)</f>
        <v>0</v>
      </c>
      <c r="S218" s="48">
        <f ca="1">IFERROR(IF(H218=1,IF(VLOOKUP(K218,Inputs!$A$20:$G$29,5,FALSE)="Base Increase",VLOOKUP(K218,Inputs!$A$7:$G$16,5,FALSE),0),0),0)</f>
        <v>0</v>
      </c>
      <c r="T218" s="48">
        <f ca="1">IFERROR(IF(I218=1,IF(VLOOKUP(K218,Inputs!$A$20:$G$29,6,FALSE)="Base Increase",VLOOKUP(K218,Inputs!$A$7:$G$16,6,FALSE),0),0),0)</f>
        <v>0</v>
      </c>
      <c r="U218" s="48">
        <f ca="1">IFERROR(IF(J218=1,IF(VLOOKUP(K218,Inputs!$A$20:$G$29,7,FALSE)="Base Increase",VLOOKUP(K218,Inputs!$A$7:$G$16,7,FALSE),0),0),0)</f>
        <v>0</v>
      </c>
      <c r="V218" s="48">
        <f t="shared" ca="1" si="20"/>
        <v>0</v>
      </c>
      <c r="W218" s="48">
        <f t="shared" ca="1" si="21"/>
        <v>0</v>
      </c>
      <c r="X218" s="48">
        <f t="shared" ca="1" si="22"/>
        <v>0</v>
      </c>
      <c r="Y218" s="48">
        <f t="shared" ca="1" si="23"/>
        <v>0</v>
      </c>
      <c r="Z218" s="48">
        <f ca="1">IF(AND(K218&lt;=4,X218&gt;Inputs!$B$32),MAX(C218,Inputs!$B$32),X218)</f>
        <v>0</v>
      </c>
      <c r="AA218" s="48">
        <f ca="1">IF(AND(K218&lt;=4,Y218&gt;Inputs!$B$32),MAX(C218,Inputs!$B$32),Y218)</f>
        <v>0</v>
      </c>
      <c r="AB218" s="48">
        <f ca="1">IF(AND(K218&lt;=7,Z218&gt;Inputs!$B$33),MAX(C218,Inputs!$B$33),Z218)</f>
        <v>0</v>
      </c>
      <c r="AC218" s="48">
        <f ca="1">IF(Y218&gt;Inputs!$B$34,Inputs!$B$34,AA218)</f>
        <v>0</v>
      </c>
      <c r="AD218" s="48">
        <f ca="1">IF(AB218&gt;Inputs!$B$34,Inputs!$B$34,AB218)</f>
        <v>0</v>
      </c>
      <c r="AE218" s="48">
        <f ca="1">IF(AC218&gt;Inputs!$B$34,Inputs!$B$34,AC218)</f>
        <v>0</v>
      </c>
      <c r="AF218" s="49">
        <f ca="1">IF(AND(E218=1,G218=0),Inputs!$B$3,AD218)</f>
        <v>0</v>
      </c>
      <c r="AG218" s="49">
        <f ca="1">IF(AND(E218=1,G218=0),Inputs!$B$3,AE218)</f>
        <v>0</v>
      </c>
    </row>
    <row r="219" spans="1:33" x14ac:dyDescent="0.25">
      <c r="A219" s="6">
        <f>'Salary and Rating'!A220</f>
        <v>0</v>
      </c>
      <c r="B219" s="6">
        <f>'Salary and Rating'!B220</f>
        <v>0</v>
      </c>
      <c r="C219" s="14">
        <f>'Salary and Rating'!C220</f>
        <v>0</v>
      </c>
      <c r="D219" s="44">
        <f>'Salary and Rating'!D220</f>
        <v>0</v>
      </c>
      <c r="E219" s="48">
        <f t="shared" si="18"/>
        <v>0</v>
      </c>
      <c r="F219" s="42">
        <f>IF('Salary and Rating'!E220=1,VLOOKUP(D219,'Attrition Probabilities'!$A$5:$E$45,2,TRUE),IF('Salary and Rating'!E220=2,VLOOKUP(D219,'Attrition Probabilities'!$A$5:$E$45,3,TRUE),IF('Salary and Rating'!E220=3,VLOOKUP(D219,'Attrition Probabilities'!$A$5:$E$45,4,TRUE),IF('Salary and Rating'!E220=4,VLOOKUP(D219,'Attrition Probabilities'!$A$5:$E$45,5,TRUE),0))))</f>
        <v>0</v>
      </c>
      <c r="G219" s="48">
        <f t="shared" ca="1" si="19"/>
        <v>0</v>
      </c>
      <c r="H219" s="48">
        <f ca="1">IF(E219=0,0,IF(RAND()&lt;'Demand Component Probability'!$B$4,1,0))</f>
        <v>0</v>
      </c>
      <c r="I219" s="48">
        <f ca="1">IF(E219=0,0,IF(RAND()&lt;'Demand Component Probability'!$B$5,1,0))</f>
        <v>0</v>
      </c>
      <c r="J219" s="48">
        <f ca="1">IF(E219=0,0,IF(RAND()&lt;'Demand Component Probability'!$B$6,1,0))</f>
        <v>0</v>
      </c>
      <c r="K219" s="48">
        <f>'Salary and Rating'!K220</f>
        <v>0</v>
      </c>
      <c r="L219" s="48">
        <f>IFERROR(IF(VLOOKUP(K219,Inputs!$A$20:$G$29,3,FALSE)="Stipend Award",VLOOKUP(K219,Inputs!$A$7:$G$16,3,FALSE),0),0)</f>
        <v>0</v>
      </c>
      <c r="M219" s="48">
        <f>IFERROR(IF(VLOOKUP(K219,Inputs!$A$20:$G$29,4,FALSE)="Stipend Award",VLOOKUP(K219,Inputs!$A$7:$G$16,4,FALSE),0),0)</f>
        <v>0</v>
      </c>
      <c r="N219" s="48">
        <f ca="1">IFERROR(IF(H219=1,IF(VLOOKUP(K219,Inputs!$A$20:$G$29,5,FALSE)="Stipend Award",VLOOKUP(K219,Inputs!$A$7:$G$16,5,FALSE),0),0),0)</f>
        <v>0</v>
      </c>
      <c r="O219" s="48">
        <f ca="1">IFERROR(IF(I219=1,IF(VLOOKUP(K219,Inputs!$A$20:$G$29,6,FALSE)="Stipend Award",VLOOKUP(K219,Inputs!$A$7:$G$16,6,FALSE),0),0),0)</f>
        <v>0</v>
      </c>
      <c r="P219" s="48">
        <f ca="1">IFERROR(IF(J219=1,IF(VLOOKUP(K219,Inputs!$A$20:$G$29,7,FALSE)="Stipend Award",VLOOKUP(K219,Inputs!$A$7:$G$16,7,FALSE),0),0),0)</f>
        <v>0</v>
      </c>
      <c r="Q219" s="48">
        <f>IFERROR(IF(VLOOKUP(K219,Inputs!$A$20:$G$29,3,FALSE)="Base Increase",VLOOKUP(K219,Inputs!$A$7:$G$16,3,FALSE),0),0)</f>
        <v>0</v>
      </c>
      <c r="R219" s="48">
        <f>IFERROR(IF(VLOOKUP(K219,Inputs!$A$20:$G$29,4,FALSE)="Base Increase",VLOOKUP(K219,Inputs!$A$7:$G$16,4,FALSE),0),0)</f>
        <v>0</v>
      </c>
      <c r="S219" s="48">
        <f ca="1">IFERROR(IF(H219=1,IF(VLOOKUP(K219,Inputs!$A$20:$G$29,5,FALSE)="Base Increase",VLOOKUP(K219,Inputs!$A$7:$G$16,5,FALSE),0),0),0)</f>
        <v>0</v>
      </c>
      <c r="T219" s="48">
        <f ca="1">IFERROR(IF(I219=1,IF(VLOOKUP(K219,Inputs!$A$20:$G$29,6,FALSE)="Base Increase",VLOOKUP(K219,Inputs!$A$7:$G$16,6,FALSE),0),0),0)</f>
        <v>0</v>
      </c>
      <c r="U219" s="48">
        <f ca="1">IFERROR(IF(J219=1,IF(VLOOKUP(K219,Inputs!$A$20:$G$29,7,FALSE)="Base Increase",VLOOKUP(K219,Inputs!$A$7:$G$16,7,FALSE),0),0),0)</f>
        <v>0</v>
      </c>
      <c r="V219" s="48">
        <f t="shared" ca="1" si="20"/>
        <v>0</v>
      </c>
      <c r="W219" s="48">
        <f t="shared" ca="1" si="21"/>
        <v>0</v>
      </c>
      <c r="X219" s="48">
        <f t="shared" ca="1" si="22"/>
        <v>0</v>
      </c>
      <c r="Y219" s="48">
        <f t="shared" ca="1" si="23"/>
        <v>0</v>
      </c>
      <c r="Z219" s="48">
        <f ca="1">IF(AND(K219&lt;=4,X219&gt;Inputs!$B$32),MAX(C219,Inputs!$B$32),X219)</f>
        <v>0</v>
      </c>
      <c r="AA219" s="48">
        <f ca="1">IF(AND(K219&lt;=4,Y219&gt;Inputs!$B$32),MAX(C219,Inputs!$B$32),Y219)</f>
        <v>0</v>
      </c>
      <c r="AB219" s="48">
        <f ca="1">IF(AND(K219&lt;=7,Z219&gt;Inputs!$B$33),MAX(C219,Inputs!$B$33),Z219)</f>
        <v>0</v>
      </c>
      <c r="AC219" s="48">
        <f ca="1">IF(Y219&gt;Inputs!$B$34,Inputs!$B$34,AA219)</f>
        <v>0</v>
      </c>
      <c r="AD219" s="48">
        <f ca="1">IF(AB219&gt;Inputs!$B$34,Inputs!$B$34,AB219)</f>
        <v>0</v>
      </c>
      <c r="AE219" s="48">
        <f ca="1">IF(AC219&gt;Inputs!$B$34,Inputs!$B$34,AC219)</f>
        <v>0</v>
      </c>
      <c r="AF219" s="49">
        <f ca="1">IF(AND(E219=1,G219=0),Inputs!$B$3,AD219)</f>
        <v>0</v>
      </c>
      <c r="AG219" s="49">
        <f ca="1">IF(AND(E219=1,G219=0),Inputs!$B$3,AE219)</f>
        <v>0</v>
      </c>
    </row>
    <row r="220" spans="1:33" x14ac:dyDescent="0.25">
      <c r="A220" s="6">
        <f>'Salary and Rating'!A221</f>
        <v>0</v>
      </c>
      <c r="B220" s="6">
        <f>'Salary and Rating'!B221</f>
        <v>0</v>
      </c>
      <c r="C220" s="14">
        <f>'Salary and Rating'!C221</f>
        <v>0</v>
      </c>
      <c r="D220" s="44">
        <f>'Salary and Rating'!D221</f>
        <v>0</v>
      </c>
      <c r="E220" s="48">
        <f t="shared" si="18"/>
        <v>0</v>
      </c>
      <c r="F220" s="42">
        <f>IF('Salary and Rating'!E221=1,VLOOKUP(D220,'Attrition Probabilities'!$A$5:$E$45,2,TRUE),IF('Salary and Rating'!E221=2,VLOOKUP(D220,'Attrition Probabilities'!$A$5:$E$45,3,TRUE),IF('Salary and Rating'!E221=3,VLOOKUP(D220,'Attrition Probabilities'!$A$5:$E$45,4,TRUE),IF('Salary and Rating'!E221=4,VLOOKUP(D220,'Attrition Probabilities'!$A$5:$E$45,5,TRUE),0))))</f>
        <v>0</v>
      </c>
      <c r="G220" s="48">
        <f t="shared" ca="1" si="19"/>
        <v>0</v>
      </c>
      <c r="H220" s="48">
        <f ca="1">IF(E220=0,0,IF(RAND()&lt;'Demand Component Probability'!$B$4,1,0))</f>
        <v>0</v>
      </c>
      <c r="I220" s="48">
        <f ca="1">IF(E220=0,0,IF(RAND()&lt;'Demand Component Probability'!$B$5,1,0))</f>
        <v>0</v>
      </c>
      <c r="J220" s="48">
        <f ca="1">IF(E220=0,0,IF(RAND()&lt;'Demand Component Probability'!$B$6,1,0))</f>
        <v>0</v>
      </c>
      <c r="K220" s="48">
        <f>'Salary and Rating'!K221</f>
        <v>0</v>
      </c>
      <c r="L220" s="48">
        <f>IFERROR(IF(VLOOKUP(K220,Inputs!$A$20:$G$29,3,FALSE)="Stipend Award",VLOOKUP(K220,Inputs!$A$7:$G$16,3,FALSE),0),0)</f>
        <v>0</v>
      </c>
      <c r="M220" s="48">
        <f>IFERROR(IF(VLOOKUP(K220,Inputs!$A$20:$G$29,4,FALSE)="Stipend Award",VLOOKUP(K220,Inputs!$A$7:$G$16,4,FALSE),0),0)</f>
        <v>0</v>
      </c>
      <c r="N220" s="48">
        <f ca="1">IFERROR(IF(H220=1,IF(VLOOKUP(K220,Inputs!$A$20:$G$29,5,FALSE)="Stipend Award",VLOOKUP(K220,Inputs!$A$7:$G$16,5,FALSE),0),0),0)</f>
        <v>0</v>
      </c>
      <c r="O220" s="48">
        <f ca="1">IFERROR(IF(I220=1,IF(VLOOKUP(K220,Inputs!$A$20:$G$29,6,FALSE)="Stipend Award",VLOOKUP(K220,Inputs!$A$7:$G$16,6,FALSE),0),0),0)</f>
        <v>0</v>
      </c>
      <c r="P220" s="48">
        <f ca="1">IFERROR(IF(J220=1,IF(VLOOKUP(K220,Inputs!$A$20:$G$29,7,FALSE)="Stipend Award",VLOOKUP(K220,Inputs!$A$7:$G$16,7,FALSE),0),0),0)</f>
        <v>0</v>
      </c>
      <c r="Q220" s="48">
        <f>IFERROR(IF(VLOOKUP(K220,Inputs!$A$20:$G$29,3,FALSE)="Base Increase",VLOOKUP(K220,Inputs!$A$7:$G$16,3,FALSE),0),0)</f>
        <v>0</v>
      </c>
      <c r="R220" s="48">
        <f>IFERROR(IF(VLOOKUP(K220,Inputs!$A$20:$G$29,4,FALSE)="Base Increase",VLOOKUP(K220,Inputs!$A$7:$G$16,4,FALSE),0),0)</f>
        <v>0</v>
      </c>
      <c r="S220" s="48">
        <f ca="1">IFERROR(IF(H220=1,IF(VLOOKUP(K220,Inputs!$A$20:$G$29,5,FALSE)="Base Increase",VLOOKUP(K220,Inputs!$A$7:$G$16,5,FALSE),0),0),0)</f>
        <v>0</v>
      </c>
      <c r="T220" s="48">
        <f ca="1">IFERROR(IF(I220=1,IF(VLOOKUP(K220,Inputs!$A$20:$G$29,6,FALSE)="Base Increase",VLOOKUP(K220,Inputs!$A$7:$G$16,6,FALSE),0),0),0)</f>
        <v>0</v>
      </c>
      <c r="U220" s="48">
        <f ca="1">IFERROR(IF(J220=1,IF(VLOOKUP(K220,Inputs!$A$20:$G$29,7,FALSE)="Base Increase",VLOOKUP(K220,Inputs!$A$7:$G$16,7,FALSE),0),0),0)</f>
        <v>0</v>
      </c>
      <c r="V220" s="48">
        <f t="shared" ca="1" si="20"/>
        <v>0</v>
      </c>
      <c r="W220" s="48">
        <f t="shared" ca="1" si="21"/>
        <v>0</v>
      </c>
      <c r="X220" s="48">
        <f t="shared" ca="1" si="22"/>
        <v>0</v>
      </c>
      <c r="Y220" s="48">
        <f t="shared" ca="1" si="23"/>
        <v>0</v>
      </c>
      <c r="Z220" s="48">
        <f ca="1">IF(AND(K220&lt;=4,X220&gt;Inputs!$B$32),MAX(C220,Inputs!$B$32),X220)</f>
        <v>0</v>
      </c>
      <c r="AA220" s="48">
        <f ca="1">IF(AND(K220&lt;=4,Y220&gt;Inputs!$B$32),MAX(C220,Inputs!$B$32),Y220)</f>
        <v>0</v>
      </c>
      <c r="AB220" s="48">
        <f ca="1">IF(AND(K220&lt;=7,Z220&gt;Inputs!$B$33),MAX(C220,Inputs!$B$33),Z220)</f>
        <v>0</v>
      </c>
      <c r="AC220" s="48">
        <f ca="1">IF(Y220&gt;Inputs!$B$34,Inputs!$B$34,AA220)</f>
        <v>0</v>
      </c>
      <c r="AD220" s="48">
        <f ca="1">IF(AB220&gt;Inputs!$B$34,Inputs!$B$34,AB220)</f>
        <v>0</v>
      </c>
      <c r="AE220" s="48">
        <f ca="1">IF(AC220&gt;Inputs!$B$34,Inputs!$B$34,AC220)</f>
        <v>0</v>
      </c>
      <c r="AF220" s="49">
        <f ca="1">IF(AND(E220=1,G220=0),Inputs!$B$3,AD220)</f>
        <v>0</v>
      </c>
      <c r="AG220" s="49">
        <f ca="1">IF(AND(E220=1,G220=0),Inputs!$B$3,AE220)</f>
        <v>0</v>
      </c>
    </row>
    <row r="221" spans="1:33" x14ac:dyDescent="0.25">
      <c r="A221" s="6">
        <f>'Salary and Rating'!A222</f>
        <v>0</v>
      </c>
      <c r="B221" s="6">
        <f>'Salary and Rating'!B222</f>
        <v>0</v>
      </c>
      <c r="C221" s="14">
        <f>'Salary and Rating'!C222</f>
        <v>0</v>
      </c>
      <c r="D221" s="44">
        <f>'Salary and Rating'!D222</f>
        <v>0</v>
      </c>
      <c r="E221" s="48">
        <f t="shared" si="18"/>
        <v>0</v>
      </c>
      <c r="F221" s="42">
        <f>IF('Salary and Rating'!E222=1,VLOOKUP(D221,'Attrition Probabilities'!$A$5:$E$45,2,TRUE),IF('Salary and Rating'!E222=2,VLOOKUP(D221,'Attrition Probabilities'!$A$5:$E$45,3,TRUE),IF('Salary and Rating'!E222=3,VLOOKUP(D221,'Attrition Probabilities'!$A$5:$E$45,4,TRUE),IF('Salary and Rating'!E222=4,VLOOKUP(D221,'Attrition Probabilities'!$A$5:$E$45,5,TRUE),0))))</f>
        <v>0</v>
      </c>
      <c r="G221" s="48">
        <f t="shared" ca="1" si="19"/>
        <v>0</v>
      </c>
      <c r="H221" s="48">
        <f ca="1">IF(E221=0,0,IF(RAND()&lt;'Demand Component Probability'!$B$4,1,0))</f>
        <v>0</v>
      </c>
      <c r="I221" s="48">
        <f ca="1">IF(E221=0,0,IF(RAND()&lt;'Demand Component Probability'!$B$5,1,0))</f>
        <v>0</v>
      </c>
      <c r="J221" s="48">
        <f ca="1">IF(E221=0,0,IF(RAND()&lt;'Demand Component Probability'!$B$6,1,0))</f>
        <v>0</v>
      </c>
      <c r="K221" s="48">
        <f>'Salary and Rating'!K222</f>
        <v>0</v>
      </c>
      <c r="L221" s="48">
        <f>IFERROR(IF(VLOOKUP(K221,Inputs!$A$20:$G$29,3,FALSE)="Stipend Award",VLOOKUP(K221,Inputs!$A$7:$G$16,3,FALSE),0),0)</f>
        <v>0</v>
      </c>
      <c r="M221" s="48">
        <f>IFERROR(IF(VLOOKUP(K221,Inputs!$A$20:$G$29,4,FALSE)="Stipend Award",VLOOKUP(K221,Inputs!$A$7:$G$16,4,FALSE),0),0)</f>
        <v>0</v>
      </c>
      <c r="N221" s="48">
        <f ca="1">IFERROR(IF(H221=1,IF(VLOOKUP(K221,Inputs!$A$20:$G$29,5,FALSE)="Stipend Award",VLOOKUP(K221,Inputs!$A$7:$G$16,5,FALSE),0),0),0)</f>
        <v>0</v>
      </c>
      <c r="O221" s="48">
        <f ca="1">IFERROR(IF(I221=1,IF(VLOOKUP(K221,Inputs!$A$20:$G$29,6,FALSE)="Stipend Award",VLOOKUP(K221,Inputs!$A$7:$G$16,6,FALSE),0),0),0)</f>
        <v>0</v>
      </c>
      <c r="P221" s="48">
        <f ca="1">IFERROR(IF(J221=1,IF(VLOOKUP(K221,Inputs!$A$20:$G$29,7,FALSE)="Stipend Award",VLOOKUP(K221,Inputs!$A$7:$G$16,7,FALSE),0),0),0)</f>
        <v>0</v>
      </c>
      <c r="Q221" s="48">
        <f>IFERROR(IF(VLOOKUP(K221,Inputs!$A$20:$G$29,3,FALSE)="Base Increase",VLOOKUP(K221,Inputs!$A$7:$G$16,3,FALSE),0),0)</f>
        <v>0</v>
      </c>
      <c r="R221" s="48">
        <f>IFERROR(IF(VLOOKUP(K221,Inputs!$A$20:$G$29,4,FALSE)="Base Increase",VLOOKUP(K221,Inputs!$A$7:$G$16,4,FALSE),0),0)</f>
        <v>0</v>
      </c>
      <c r="S221" s="48">
        <f ca="1">IFERROR(IF(H221=1,IF(VLOOKUP(K221,Inputs!$A$20:$G$29,5,FALSE)="Base Increase",VLOOKUP(K221,Inputs!$A$7:$G$16,5,FALSE),0),0),0)</f>
        <v>0</v>
      </c>
      <c r="T221" s="48">
        <f ca="1">IFERROR(IF(I221=1,IF(VLOOKUP(K221,Inputs!$A$20:$G$29,6,FALSE)="Base Increase",VLOOKUP(K221,Inputs!$A$7:$G$16,6,FALSE),0),0),0)</f>
        <v>0</v>
      </c>
      <c r="U221" s="48">
        <f ca="1">IFERROR(IF(J221=1,IF(VLOOKUP(K221,Inputs!$A$20:$G$29,7,FALSE)="Base Increase",VLOOKUP(K221,Inputs!$A$7:$G$16,7,FALSE),0),0),0)</f>
        <v>0</v>
      </c>
      <c r="V221" s="48">
        <f t="shared" ca="1" si="20"/>
        <v>0</v>
      </c>
      <c r="W221" s="48">
        <f t="shared" ca="1" si="21"/>
        <v>0</v>
      </c>
      <c r="X221" s="48">
        <f t="shared" ca="1" si="22"/>
        <v>0</v>
      </c>
      <c r="Y221" s="48">
        <f t="shared" ca="1" si="23"/>
        <v>0</v>
      </c>
      <c r="Z221" s="48">
        <f ca="1">IF(AND(K221&lt;=4,X221&gt;Inputs!$B$32),MAX(C221,Inputs!$B$32),X221)</f>
        <v>0</v>
      </c>
      <c r="AA221" s="48">
        <f ca="1">IF(AND(K221&lt;=4,Y221&gt;Inputs!$B$32),MAX(C221,Inputs!$B$32),Y221)</f>
        <v>0</v>
      </c>
      <c r="AB221" s="48">
        <f ca="1">IF(AND(K221&lt;=7,Z221&gt;Inputs!$B$33),MAX(C221,Inputs!$B$33),Z221)</f>
        <v>0</v>
      </c>
      <c r="AC221" s="48">
        <f ca="1">IF(Y221&gt;Inputs!$B$34,Inputs!$B$34,AA221)</f>
        <v>0</v>
      </c>
      <c r="AD221" s="48">
        <f ca="1">IF(AB221&gt;Inputs!$B$34,Inputs!$B$34,AB221)</f>
        <v>0</v>
      </c>
      <c r="AE221" s="48">
        <f ca="1">IF(AC221&gt;Inputs!$B$34,Inputs!$B$34,AC221)</f>
        <v>0</v>
      </c>
      <c r="AF221" s="49">
        <f ca="1">IF(AND(E221=1,G221=0),Inputs!$B$3,AD221)</f>
        <v>0</v>
      </c>
      <c r="AG221" s="49">
        <f ca="1">IF(AND(E221=1,G221=0),Inputs!$B$3,AE221)</f>
        <v>0</v>
      </c>
    </row>
    <row r="222" spans="1:33" x14ac:dyDescent="0.25">
      <c r="A222" s="6">
        <f>'Salary and Rating'!A223</f>
        <v>0</v>
      </c>
      <c r="B222" s="6">
        <f>'Salary and Rating'!B223</f>
        <v>0</v>
      </c>
      <c r="C222" s="14">
        <f>'Salary and Rating'!C223</f>
        <v>0</v>
      </c>
      <c r="D222" s="44">
        <f>'Salary and Rating'!D223</f>
        <v>0</v>
      </c>
      <c r="E222" s="48">
        <f t="shared" si="18"/>
        <v>0</v>
      </c>
      <c r="F222" s="42">
        <f>IF('Salary and Rating'!E223=1,VLOOKUP(D222,'Attrition Probabilities'!$A$5:$E$45,2,TRUE),IF('Salary and Rating'!E223=2,VLOOKUP(D222,'Attrition Probabilities'!$A$5:$E$45,3,TRUE),IF('Salary and Rating'!E223=3,VLOOKUP(D222,'Attrition Probabilities'!$A$5:$E$45,4,TRUE),IF('Salary and Rating'!E223=4,VLOOKUP(D222,'Attrition Probabilities'!$A$5:$E$45,5,TRUE),0))))</f>
        <v>0</v>
      </c>
      <c r="G222" s="48">
        <f t="shared" ca="1" si="19"/>
        <v>0</v>
      </c>
      <c r="H222" s="48">
        <f ca="1">IF(E222=0,0,IF(RAND()&lt;'Demand Component Probability'!$B$4,1,0))</f>
        <v>0</v>
      </c>
      <c r="I222" s="48">
        <f ca="1">IF(E222=0,0,IF(RAND()&lt;'Demand Component Probability'!$B$5,1,0))</f>
        <v>0</v>
      </c>
      <c r="J222" s="48">
        <f ca="1">IF(E222=0,0,IF(RAND()&lt;'Demand Component Probability'!$B$6,1,0))</f>
        <v>0</v>
      </c>
      <c r="K222" s="48">
        <f>'Salary and Rating'!K223</f>
        <v>0</v>
      </c>
      <c r="L222" s="48">
        <f>IFERROR(IF(VLOOKUP(K222,Inputs!$A$20:$G$29,3,FALSE)="Stipend Award",VLOOKUP(K222,Inputs!$A$7:$G$16,3,FALSE),0),0)</f>
        <v>0</v>
      </c>
      <c r="M222" s="48">
        <f>IFERROR(IF(VLOOKUP(K222,Inputs!$A$20:$G$29,4,FALSE)="Stipend Award",VLOOKUP(K222,Inputs!$A$7:$G$16,4,FALSE),0),0)</f>
        <v>0</v>
      </c>
      <c r="N222" s="48">
        <f ca="1">IFERROR(IF(H222=1,IF(VLOOKUP(K222,Inputs!$A$20:$G$29,5,FALSE)="Stipend Award",VLOOKUP(K222,Inputs!$A$7:$G$16,5,FALSE),0),0),0)</f>
        <v>0</v>
      </c>
      <c r="O222" s="48">
        <f ca="1">IFERROR(IF(I222=1,IF(VLOOKUP(K222,Inputs!$A$20:$G$29,6,FALSE)="Stipend Award",VLOOKUP(K222,Inputs!$A$7:$G$16,6,FALSE),0),0),0)</f>
        <v>0</v>
      </c>
      <c r="P222" s="48">
        <f ca="1">IFERROR(IF(J222=1,IF(VLOOKUP(K222,Inputs!$A$20:$G$29,7,FALSE)="Stipend Award",VLOOKUP(K222,Inputs!$A$7:$G$16,7,FALSE),0),0),0)</f>
        <v>0</v>
      </c>
      <c r="Q222" s="48">
        <f>IFERROR(IF(VLOOKUP(K222,Inputs!$A$20:$G$29,3,FALSE)="Base Increase",VLOOKUP(K222,Inputs!$A$7:$G$16,3,FALSE),0),0)</f>
        <v>0</v>
      </c>
      <c r="R222" s="48">
        <f>IFERROR(IF(VLOOKUP(K222,Inputs!$A$20:$G$29,4,FALSE)="Base Increase",VLOOKUP(K222,Inputs!$A$7:$G$16,4,FALSE),0),0)</f>
        <v>0</v>
      </c>
      <c r="S222" s="48">
        <f ca="1">IFERROR(IF(H222=1,IF(VLOOKUP(K222,Inputs!$A$20:$G$29,5,FALSE)="Base Increase",VLOOKUP(K222,Inputs!$A$7:$G$16,5,FALSE),0),0),0)</f>
        <v>0</v>
      </c>
      <c r="T222" s="48">
        <f ca="1">IFERROR(IF(I222=1,IF(VLOOKUP(K222,Inputs!$A$20:$G$29,6,FALSE)="Base Increase",VLOOKUP(K222,Inputs!$A$7:$G$16,6,FALSE),0),0),0)</f>
        <v>0</v>
      </c>
      <c r="U222" s="48">
        <f ca="1">IFERROR(IF(J222=1,IF(VLOOKUP(K222,Inputs!$A$20:$G$29,7,FALSE)="Base Increase",VLOOKUP(K222,Inputs!$A$7:$G$16,7,FALSE),0),0),0)</f>
        <v>0</v>
      </c>
      <c r="V222" s="48">
        <f t="shared" ca="1" si="20"/>
        <v>0</v>
      </c>
      <c r="W222" s="48">
        <f t="shared" ca="1" si="21"/>
        <v>0</v>
      </c>
      <c r="X222" s="48">
        <f t="shared" ca="1" si="22"/>
        <v>0</v>
      </c>
      <c r="Y222" s="48">
        <f t="shared" ca="1" si="23"/>
        <v>0</v>
      </c>
      <c r="Z222" s="48">
        <f ca="1">IF(AND(K222&lt;=4,X222&gt;Inputs!$B$32),MAX(C222,Inputs!$B$32),X222)</f>
        <v>0</v>
      </c>
      <c r="AA222" s="48">
        <f ca="1">IF(AND(K222&lt;=4,Y222&gt;Inputs!$B$32),MAX(C222,Inputs!$B$32),Y222)</f>
        <v>0</v>
      </c>
      <c r="AB222" s="48">
        <f ca="1">IF(AND(K222&lt;=7,Z222&gt;Inputs!$B$33),MAX(C222,Inputs!$B$33),Z222)</f>
        <v>0</v>
      </c>
      <c r="AC222" s="48">
        <f ca="1">IF(Y222&gt;Inputs!$B$34,Inputs!$B$34,AA222)</f>
        <v>0</v>
      </c>
      <c r="AD222" s="48">
        <f ca="1">IF(AB222&gt;Inputs!$B$34,Inputs!$B$34,AB222)</f>
        <v>0</v>
      </c>
      <c r="AE222" s="48">
        <f ca="1">IF(AC222&gt;Inputs!$B$34,Inputs!$B$34,AC222)</f>
        <v>0</v>
      </c>
      <c r="AF222" s="49">
        <f ca="1">IF(AND(E222=1,G222=0),Inputs!$B$3,AD222)</f>
        <v>0</v>
      </c>
      <c r="AG222" s="49">
        <f ca="1">IF(AND(E222=1,G222=0),Inputs!$B$3,AE222)</f>
        <v>0</v>
      </c>
    </row>
    <row r="223" spans="1:33" x14ac:dyDescent="0.25">
      <c r="A223" s="6">
        <f>'Salary and Rating'!A224</f>
        <v>0</v>
      </c>
      <c r="B223" s="6">
        <f>'Salary and Rating'!B224</f>
        <v>0</v>
      </c>
      <c r="C223" s="14">
        <f>'Salary and Rating'!C224</f>
        <v>0</v>
      </c>
      <c r="D223" s="44">
        <f>'Salary and Rating'!D224</f>
        <v>0</v>
      </c>
      <c r="E223" s="48">
        <f t="shared" si="18"/>
        <v>0</v>
      </c>
      <c r="F223" s="42">
        <f>IF('Salary and Rating'!E224=1,VLOOKUP(D223,'Attrition Probabilities'!$A$5:$E$45,2,TRUE),IF('Salary and Rating'!E224=2,VLOOKUP(D223,'Attrition Probabilities'!$A$5:$E$45,3,TRUE),IF('Salary and Rating'!E224=3,VLOOKUP(D223,'Attrition Probabilities'!$A$5:$E$45,4,TRUE),IF('Salary and Rating'!E224=4,VLOOKUP(D223,'Attrition Probabilities'!$A$5:$E$45,5,TRUE),0))))</f>
        <v>0</v>
      </c>
      <c r="G223" s="48">
        <f t="shared" ca="1" si="19"/>
        <v>0</v>
      </c>
      <c r="H223" s="48">
        <f ca="1">IF(E223=0,0,IF(RAND()&lt;'Demand Component Probability'!$B$4,1,0))</f>
        <v>0</v>
      </c>
      <c r="I223" s="48">
        <f ca="1">IF(E223=0,0,IF(RAND()&lt;'Demand Component Probability'!$B$5,1,0))</f>
        <v>0</v>
      </c>
      <c r="J223" s="48">
        <f ca="1">IF(E223=0,0,IF(RAND()&lt;'Demand Component Probability'!$B$6,1,0))</f>
        <v>0</v>
      </c>
      <c r="K223" s="48">
        <f>'Salary and Rating'!K224</f>
        <v>0</v>
      </c>
      <c r="L223" s="48">
        <f>IFERROR(IF(VLOOKUP(K223,Inputs!$A$20:$G$29,3,FALSE)="Stipend Award",VLOOKUP(K223,Inputs!$A$7:$G$16,3,FALSE),0),0)</f>
        <v>0</v>
      </c>
      <c r="M223" s="48">
        <f>IFERROR(IF(VLOOKUP(K223,Inputs!$A$20:$G$29,4,FALSE)="Stipend Award",VLOOKUP(K223,Inputs!$A$7:$G$16,4,FALSE),0),0)</f>
        <v>0</v>
      </c>
      <c r="N223" s="48">
        <f ca="1">IFERROR(IF(H223=1,IF(VLOOKUP(K223,Inputs!$A$20:$G$29,5,FALSE)="Stipend Award",VLOOKUP(K223,Inputs!$A$7:$G$16,5,FALSE),0),0),0)</f>
        <v>0</v>
      </c>
      <c r="O223" s="48">
        <f ca="1">IFERROR(IF(I223=1,IF(VLOOKUP(K223,Inputs!$A$20:$G$29,6,FALSE)="Stipend Award",VLOOKUP(K223,Inputs!$A$7:$G$16,6,FALSE),0),0),0)</f>
        <v>0</v>
      </c>
      <c r="P223" s="48">
        <f ca="1">IFERROR(IF(J223=1,IF(VLOOKUP(K223,Inputs!$A$20:$G$29,7,FALSE)="Stipend Award",VLOOKUP(K223,Inputs!$A$7:$G$16,7,FALSE),0),0),0)</f>
        <v>0</v>
      </c>
      <c r="Q223" s="48">
        <f>IFERROR(IF(VLOOKUP(K223,Inputs!$A$20:$G$29,3,FALSE)="Base Increase",VLOOKUP(K223,Inputs!$A$7:$G$16,3,FALSE),0),0)</f>
        <v>0</v>
      </c>
      <c r="R223" s="48">
        <f>IFERROR(IF(VLOOKUP(K223,Inputs!$A$20:$G$29,4,FALSE)="Base Increase",VLOOKUP(K223,Inputs!$A$7:$G$16,4,FALSE),0),0)</f>
        <v>0</v>
      </c>
      <c r="S223" s="48">
        <f ca="1">IFERROR(IF(H223=1,IF(VLOOKUP(K223,Inputs!$A$20:$G$29,5,FALSE)="Base Increase",VLOOKUP(K223,Inputs!$A$7:$G$16,5,FALSE),0),0),0)</f>
        <v>0</v>
      </c>
      <c r="T223" s="48">
        <f ca="1">IFERROR(IF(I223=1,IF(VLOOKUP(K223,Inputs!$A$20:$G$29,6,FALSE)="Base Increase",VLOOKUP(K223,Inputs!$A$7:$G$16,6,FALSE),0),0),0)</f>
        <v>0</v>
      </c>
      <c r="U223" s="48">
        <f ca="1">IFERROR(IF(J223=1,IF(VLOOKUP(K223,Inputs!$A$20:$G$29,7,FALSE)="Base Increase",VLOOKUP(K223,Inputs!$A$7:$G$16,7,FALSE),0),0),0)</f>
        <v>0</v>
      </c>
      <c r="V223" s="48">
        <f t="shared" ca="1" si="20"/>
        <v>0</v>
      </c>
      <c r="W223" s="48">
        <f t="shared" ca="1" si="21"/>
        <v>0</v>
      </c>
      <c r="X223" s="48">
        <f t="shared" ca="1" si="22"/>
        <v>0</v>
      </c>
      <c r="Y223" s="48">
        <f t="shared" ca="1" si="23"/>
        <v>0</v>
      </c>
      <c r="Z223" s="48">
        <f ca="1">IF(AND(K223&lt;=4,X223&gt;Inputs!$B$32),MAX(C223,Inputs!$B$32),X223)</f>
        <v>0</v>
      </c>
      <c r="AA223" s="48">
        <f ca="1">IF(AND(K223&lt;=4,Y223&gt;Inputs!$B$32),MAX(C223,Inputs!$B$32),Y223)</f>
        <v>0</v>
      </c>
      <c r="AB223" s="48">
        <f ca="1">IF(AND(K223&lt;=7,Z223&gt;Inputs!$B$33),MAX(C223,Inputs!$B$33),Z223)</f>
        <v>0</v>
      </c>
      <c r="AC223" s="48">
        <f ca="1">IF(Y223&gt;Inputs!$B$34,Inputs!$B$34,AA223)</f>
        <v>0</v>
      </c>
      <c r="AD223" s="48">
        <f ca="1">IF(AB223&gt;Inputs!$B$34,Inputs!$B$34,AB223)</f>
        <v>0</v>
      </c>
      <c r="AE223" s="48">
        <f ca="1">IF(AC223&gt;Inputs!$B$34,Inputs!$B$34,AC223)</f>
        <v>0</v>
      </c>
      <c r="AF223" s="49">
        <f ca="1">IF(AND(E223=1,G223=0),Inputs!$B$3,AD223)</f>
        <v>0</v>
      </c>
      <c r="AG223" s="49">
        <f ca="1">IF(AND(E223=1,G223=0),Inputs!$B$3,AE223)</f>
        <v>0</v>
      </c>
    </row>
    <row r="224" spans="1:33" x14ac:dyDescent="0.25">
      <c r="A224" s="6">
        <f>'Salary and Rating'!A225</f>
        <v>0</v>
      </c>
      <c r="B224" s="6">
        <f>'Salary and Rating'!B225</f>
        <v>0</v>
      </c>
      <c r="C224" s="14">
        <f>'Salary and Rating'!C225</f>
        <v>0</v>
      </c>
      <c r="D224" s="44">
        <f>'Salary and Rating'!D225</f>
        <v>0</v>
      </c>
      <c r="E224" s="48">
        <f t="shared" si="18"/>
        <v>0</v>
      </c>
      <c r="F224" s="42">
        <f>IF('Salary and Rating'!E225=1,VLOOKUP(D224,'Attrition Probabilities'!$A$5:$E$45,2,TRUE),IF('Salary and Rating'!E225=2,VLOOKUP(D224,'Attrition Probabilities'!$A$5:$E$45,3,TRUE),IF('Salary and Rating'!E225=3,VLOOKUP(D224,'Attrition Probabilities'!$A$5:$E$45,4,TRUE),IF('Salary and Rating'!E225=4,VLOOKUP(D224,'Attrition Probabilities'!$A$5:$E$45,5,TRUE),0))))</f>
        <v>0</v>
      </c>
      <c r="G224" s="48">
        <f t="shared" ca="1" si="19"/>
        <v>0</v>
      </c>
      <c r="H224" s="48">
        <f ca="1">IF(E224=0,0,IF(RAND()&lt;'Demand Component Probability'!$B$4,1,0))</f>
        <v>0</v>
      </c>
      <c r="I224" s="48">
        <f ca="1">IF(E224=0,0,IF(RAND()&lt;'Demand Component Probability'!$B$5,1,0))</f>
        <v>0</v>
      </c>
      <c r="J224" s="48">
        <f ca="1">IF(E224=0,0,IF(RAND()&lt;'Demand Component Probability'!$B$6,1,0))</f>
        <v>0</v>
      </c>
      <c r="K224" s="48">
        <f>'Salary and Rating'!K225</f>
        <v>0</v>
      </c>
      <c r="L224" s="48">
        <f>IFERROR(IF(VLOOKUP(K224,Inputs!$A$20:$G$29,3,FALSE)="Stipend Award",VLOOKUP(K224,Inputs!$A$7:$G$16,3,FALSE),0),0)</f>
        <v>0</v>
      </c>
      <c r="M224" s="48">
        <f>IFERROR(IF(VLOOKUP(K224,Inputs!$A$20:$G$29,4,FALSE)="Stipend Award",VLOOKUP(K224,Inputs!$A$7:$G$16,4,FALSE),0),0)</f>
        <v>0</v>
      </c>
      <c r="N224" s="48">
        <f ca="1">IFERROR(IF(H224=1,IF(VLOOKUP(K224,Inputs!$A$20:$G$29,5,FALSE)="Stipend Award",VLOOKUP(K224,Inputs!$A$7:$G$16,5,FALSE),0),0),0)</f>
        <v>0</v>
      </c>
      <c r="O224" s="48">
        <f ca="1">IFERROR(IF(I224=1,IF(VLOOKUP(K224,Inputs!$A$20:$G$29,6,FALSE)="Stipend Award",VLOOKUP(K224,Inputs!$A$7:$G$16,6,FALSE),0),0),0)</f>
        <v>0</v>
      </c>
      <c r="P224" s="48">
        <f ca="1">IFERROR(IF(J224=1,IF(VLOOKUP(K224,Inputs!$A$20:$G$29,7,FALSE)="Stipend Award",VLOOKUP(K224,Inputs!$A$7:$G$16,7,FALSE),0),0),0)</f>
        <v>0</v>
      </c>
      <c r="Q224" s="48">
        <f>IFERROR(IF(VLOOKUP(K224,Inputs!$A$20:$G$29,3,FALSE)="Base Increase",VLOOKUP(K224,Inputs!$A$7:$G$16,3,FALSE),0),0)</f>
        <v>0</v>
      </c>
      <c r="R224" s="48">
        <f>IFERROR(IF(VLOOKUP(K224,Inputs!$A$20:$G$29,4,FALSE)="Base Increase",VLOOKUP(K224,Inputs!$A$7:$G$16,4,FALSE),0),0)</f>
        <v>0</v>
      </c>
      <c r="S224" s="48">
        <f ca="1">IFERROR(IF(H224=1,IF(VLOOKUP(K224,Inputs!$A$20:$G$29,5,FALSE)="Base Increase",VLOOKUP(K224,Inputs!$A$7:$G$16,5,FALSE),0),0),0)</f>
        <v>0</v>
      </c>
      <c r="T224" s="48">
        <f ca="1">IFERROR(IF(I224=1,IF(VLOOKUP(K224,Inputs!$A$20:$G$29,6,FALSE)="Base Increase",VLOOKUP(K224,Inputs!$A$7:$G$16,6,FALSE),0),0),0)</f>
        <v>0</v>
      </c>
      <c r="U224" s="48">
        <f ca="1">IFERROR(IF(J224=1,IF(VLOOKUP(K224,Inputs!$A$20:$G$29,7,FALSE)="Base Increase",VLOOKUP(K224,Inputs!$A$7:$G$16,7,FALSE),0),0),0)</f>
        <v>0</v>
      </c>
      <c r="V224" s="48">
        <f t="shared" ca="1" si="20"/>
        <v>0</v>
      </c>
      <c r="W224" s="48">
        <f t="shared" ca="1" si="21"/>
        <v>0</v>
      </c>
      <c r="X224" s="48">
        <f t="shared" ca="1" si="22"/>
        <v>0</v>
      </c>
      <c r="Y224" s="48">
        <f t="shared" ca="1" si="23"/>
        <v>0</v>
      </c>
      <c r="Z224" s="48">
        <f ca="1">IF(AND(K224&lt;=4,X224&gt;Inputs!$B$32),MAX(C224,Inputs!$B$32),X224)</f>
        <v>0</v>
      </c>
      <c r="AA224" s="48">
        <f ca="1">IF(AND(K224&lt;=4,Y224&gt;Inputs!$B$32),MAX(C224,Inputs!$B$32),Y224)</f>
        <v>0</v>
      </c>
      <c r="AB224" s="48">
        <f ca="1">IF(AND(K224&lt;=7,Z224&gt;Inputs!$B$33),MAX(C224,Inputs!$B$33),Z224)</f>
        <v>0</v>
      </c>
      <c r="AC224" s="48">
        <f ca="1">IF(Y224&gt;Inputs!$B$34,Inputs!$B$34,AA224)</f>
        <v>0</v>
      </c>
      <c r="AD224" s="48">
        <f ca="1">IF(AB224&gt;Inputs!$B$34,Inputs!$B$34,AB224)</f>
        <v>0</v>
      </c>
      <c r="AE224" s="48">
        <f ca="1">IF(AC224&gt;Inputs!$B$34,Inputs!$B$34,AC224)</f>
        <v>0</v>
      </c>
      <c r="AF224" s="49">
        <f ca="1">IF(AND(E224=1,G224=0),Inputs!$B$3,AD224)</f>
        <v>0</v>
      </c>
      <c r="AG224" s="49">
        <f ca="1">IF(AND(E224=1,G224=0),Inputs!$B$3,AE224)</f>
        <v>0</v>
      </c>
    </row>
    <row r="225" spans="1:33" x14ac:dyDescent="0.25">
      <c r="A225" s="6">
        <f>'Salary and Rating'!A226</f>
        <v>0</v>
      </c>
      <c r="B225" s="6">
        <f>'Salary and Rating'!B226</f>
        <v>0</v>
      </c>
      <c r="C225" s="14">
        <f>'Salary and Rating'!C226</f>
        <v>0</v>
      </c>
      <c r="D225" s="44">
        <f>'Salary and Rating'!D226</f>
        <v>0</v>
      </c>
      <c r="E225" s="48">
        <f t="shared" si="18"/>
        <v>0</v>
      </c>
      <c r="F225" s="42">
        <f>IF('Salary and Rating'!E226=1,VLOOKUP(D225,'Attrition Probabilities'!$A$5:$E$45,2,TRUE),IF('Salary and Rating'!E226=2,VLOOKUP(D225,'Attrition Probabilities'!$A$5:$E$45,3,TRUE),IF('Salary and Rating'!E226=3,VLOOKUP(D225,'Attrition Probabilities'!$A$5:$E$45,4,TRUE),IF('Salary and Rating'!E226=4,VLOOKUP(D225,'Attrition Probabilities'!$A$5:$E$45,5,TRUE),0))))</f>
        <v>0</v>
      </c>
      <c r="G225" s="48">
        <f t="shared" ca="1" si="19"/>
        <v>0</v>
      </c>
      <c r="H225" s="48">
        <f ca="1">IF(E225=0,0,IF(RAND()&lt;'Demand Component Probability'!$B$4,1,0))</f>
        <v>0</v>
      </c>
      <c r="I225" s="48">
        <f ca="1">IF(E225=0,0,IF(RAND()&lt;'Demand Component Probability'!$B$5,1,0))</f>
        <v>0</v>
      </c>
      <c r="J225" s="48">
        <f ca="1">IF(E225=0,0,IF(RAND()&lt;'Demand Component Probability'!$B$6,1,0))</f>
        <v>0</v>
      </c>
      <c r="K225" s="48">
        <f>'Salary and Rating'!K226</f>
        <v>0</v>
      </c>
      <c r="L225" s="48">
        <f>IFERROR(IF(VLOOKUP(K225,Inputs!$A$20:$G$29,3,FALSE)="Stipend Award",VLOOKUP(K225,Inputs!$A$7:$G$16,3,FALSE),0),0)</f>
        <v>0</v>
      </c>
      <c r="M225" s="48">
        <f>IFERROR(IF(VLOOKUP(K225,Inputs!$A$20:$G$29,4,FALSE)="Stipend Award",VLOOKUP(K225,Inputs!$A$7:$G$16,4,FALSE),0),0)</f>
        <v>0</v>
      </c>
      <c r="N225" s="48">
        <f ca="1">IFERROR(IF(H225=1,IF(VLOOKUP(K225,Inputs!$A$20:$G$29,5,FALSE)="Stipend Award",VLOOKUP(K225,Inputs!$A$7:$G$16,5,FALSE),0),0),0)</f>
        <v>0</v>
      </c>
      <c r="O225" s="48">
        <f ca="1">IFERROR(IF(I225=1,IF(VLOOKUP(K225,Inputs!$A$20:$G$29,6,FALSE)="Stipend Award",VLOOKUP(K225,Inputs!$A$7:$G$16,6,FALSE),0),0),0)</f>
        <v>0</v>
      </c>
      <c r="P225" s="48">
        <f ca="1">IFERROR(IF(J225=1,IF(VLOOKUP(K225,Inputs!$A$20:$G$29,7,FALSE)="Stipend Award",VLOOKUP(K225,Inputs!$A$7:$G$16,7,FALSE),0),0),0)</f>
        <v>0</v>
      </c>
      <c r="Q225" s="48">
        <f>IFERROR(IF(VLOOKUP(K225,Inputs!$A$20:$G$29,3,FALSE)="Base Increase",VLOOKUP(K225,Inputs!$A$7:$G$16,3,FALSE),0),0)</f>
        <v>0</v>
      </c>
      <c r="R225" s="48">
        <f>IFERROR(IF(VLOOKUP(K225,Inputs!$A$20:$G$29,4,FALSE)="Base Increase",VLOOKUP(K225,Inputs!$A$7:$G$16,4,FALSE),0),0)</f>
        <v>0</v>
      </c>
      <c r="S225" s="48">
        <f ca="1">IFERROR(IF(H225=1,IF(VLOOKUP(K225,Inputs!$A$20:$G$29,5,FALSE)="Base Increase",VLOOKUP(K225,Inputs!$A$7:$G$16,5,FALSE),0),0),0)</f>
        <v>0</v>
      </c>
      <c r="T225" s="48">
        <f ca="1">IFERROR(IF(I225=1,IF(VLOOKUP(K225,Inputs!$A$20:$G$29,6,FALSE)="Base Increase",VLOOKUP(K225,Inputs!$A$7:$G$16,6,FALSE),0),0),0)</f>
        <v>0</v>
      </c>
      <c r="U225" s="48">
        <f ca="1">IFERROR(IF(J225=1,IF(VLOOKUP(K225,Inputs!$A$20:$G$29,7,FALSE)="Base Increase",VLOOKUP(K225,Inputs!$A$7:$G$16,7,FALSE),0),0),0)</f>
        <v>0</v>
      </c>
      <c r="V225" s="48">
        <f t="shared" ca="1" si="20"/>
        <v>0</v>
      </c>
      <c r="W225" s="48">
        <f t="shared" ca="1" si="21"/>
        <v>0</v>
      </c>
      <c r="X225" s="48">
        <f t="shared" ca="1" si="22"/>
        <v>0</v>
      </c>
      <c r="Y225" s="48">
        <f t="shared" ca="1" si="23"/>
        <v>0</v>
      </c>
      <c r="Z225" s="48">
        <f ca="1">IF(AND(K225&lt;=4,X225&gt;Inputs!$B$32),MAX(C225,Inputs!$B$32),X225)</f>
        <v>0</v>
      </c>
      <c r="AA225" s="48">
        <f ca="1">IF(AND(K225&lt;=4,Y225&gt;Inputs!$B$32),MAX(C225,Inputs!$B$32),Y225)</f>
        <v>0</v>
      </c>
      <c r="AB225" s="48">
        <f ca="1">IF(AND(K225&lt;=7,Z225&gt;Inputs!$B$33),MAX(C225,Inputs!$B$33),Z225)</f>
        <v>0</v>
      </c>
      <c r="AC225" s="48">
        <f ca="1">IF(Y225&gt;Inputs!$B$34,Inputs!$B$34,AA225)</f>
        <v>0</v>
      </c>
      <c r="AD225" s="48">
        <f ca="1">IF(AB225&gt;Inputs!$B$34,Inputs!$B$34,AB225)</f>
        <v>0</v>
      </c>
      <c r="AE225" s="48">
        <f ca="1">IF(AC225&gt;Inputs!$B$34,Inputs!$B$34,AC225)</f>
        <v>0</v>
      </c>
      <c r="AF225" s="49">
        <f ca="1">IF(AND(E225=1,G225=0),Inputs!$B$3,AD225)</f>
        <v>0</v>
      </c>
      <c r="AG225" s="49">
        <f ca="1">IF(AND(E225=1,G225=0),Inputs!$B$3,AE225)</f>
        <v>0</v>
      </c>
    </row>
    <row r="226" spans="1:33" x14ac:dyDescent="0.25">
      <c r="A226" s="6">
        <f>'Salary and Rating'!A227</f>
        <v>0</v>
      </c>
      <c r="B226" s="6">
        <f>'Salary and Rating'!B227</f>
        <v>0</v>
      </c>
      <c r="C226" s="14">
        <f>'Salary and Rating'!C227</f>
        <v>0</v>
      </c>
      <c r="D226" s="44">
        <f>'Salary and Rating'!D227</f>
        <v>0</v>
      </c>
      <c r="E226" s="48">
        <f t="shared" si="18"/>
        <v>0</v>
      </c>
      <c r="F226" s="42">
        <f>IF('Salary and Rating'!E227=1,VLOOKUP(D226,'Attrition Probabilities'!$A$5:$E$45,2,TRUE),IF('Salary and Rating'!E227=2,VLOOKUP(D226,'Attrition Probabilities'!$A$5:$E$45,3,TRUE),IF('Salary and Rating'!E227=3,VLOOKUP(D226,'Attrition Probabilities'!$A$5:$E$45,4,TRUE),IF('Salary and Rating'!E227=4,VLOOKUP(D226,'Attrition Probabilities'!$A$5:$E$45,5,TRUE),0))))</f>
        <v>0</v>
      </c>
      <c r="G226" s="48">
        <f t="shared" ca="1" si="19"/>
        <v>0</v>
      </c>
      <c r="H226" s="48">
        <f ca="1">IF(E226=0,0,IF(RAND()&lt;'Demand Component Probability'!$B$4,1,0))</f>
        <v>0</v>
      </c>
      <c r="I226" s="48">
        <f ca="1">IF(E226=0,0,IF(RAND()&lt;'Demand Component Probability'!$B$5,1,0))</f>
        <v>0</v>
      </c>
      <c r="J226" s="48">
        <f ca="1">IF(E226=0,0,IF(RAND()&lt;'Demand Component Probability'!$B$6,1,0))</f>
        <v>0</v>
      </c>
      <c r="K226" s="48">
        <f>'Salary and Rating'!K227</f>
        <v>0</v>
      </c>
      <c r="L226" s="48">
        <f>IFERROR(IF(VLOOKUP(K226,Inputs!$A$20:$G$29,3,FALSE)="Stipend Award",VLOOKUP(K226,Inputs!$A$7:$G$16,3,FALSE),0),0)</f>
        <v>0</v>
      </c>
      <c r="M226" s="48">
        <f>IFERROR(IF(VLOOKUP(K226,Inputs!$A$20:$G$29,4,FALSE)="Stipend Award",VLOOKUP(K226,Inputs!$A$7:$G$16,4,FALSE),0),0)</f>
        <v>0</v>
      </c>
      <c r="N226" s="48">
        <f ca="1">IFERROR(IF(H226=1,IF(VLOOKUP(K226,Inputs!$A$20:$G$29,5,FALSE)="Stipend Award",VLOOKUP(K226,Inputs!$A$7:$G$16,5,FALSE),0),0),0)</f>
        <v>0</v>
      </c>
      <c r="O226" s="48">
        <f ca="1">IFERROR(IF(I226=1,IF(VLOOKUP(K226,Inputs!$A$20:$G$29,6,FALSE)="Stipend Award",VLOOKUP(K226,Inputs!$A$7:$G$16,6,FALSE),0),0),0)</f>
        <v>0</v>
      </c>
      <c r="P226" s="48">
        <f ca="1">IFERROR(IF(J226=1,IF(VLOOKUP(K226,Inputs!$A$20:$G$29,7,FALSE)="Stipend Award",VLOOKUP(K226,Inputs!$A$7:$G$16,7,FALSE),0),0),0)</f>
        <v>0</v>
      </c>
      <c r="Q226" s="48">
        <f>IFERROR(IF(VLOOKUP(K226,Inputs!$A$20:$G$29,3,FALSE)="Base Increase",VLOOKUP(K226,Inputs!$A$7:$G$16,3,FALSE),0),0)</f>
        <v>0</v>
      </c>
      <c r="R226" s="48">
        <f>IFERROR(IF(VLOOKUP(K226,Inputs!$A$20:$G$29,4,FALSE)="Base Increase",VLOOKUP(K226,Inputs!$A$7:$G$16,4,FALSE),0),0)</f>
        <v>0</v>
      </c>
      <c r="S226" s="48">
        <f ca="1">IFERROR(IF(H226=1,IF(VLOOKUP(K226,Inputs!$A$20:$G$29,5,FALSE)="Base Increase",VLOOKUP(K226,Inputs!$A$7:$G$16,5,FALSE),0),0),0)</f>
        <v>0</v>
      </c>
      <c r="T226" s="48">
        <f ca="1">IFERROR(IF(I226=1,IF(VLOOKUP(K226,Inputs!$A$20:$G$29,6,FALSE)="Base Increase",VLOOKUP(K226,Inputs!$A$7:$G$16,6,FALSE),0),0),0)</f>
        <v>0</v>
      </c>
      <c r="U226" s="48">
        <f ca="1">IFERROR(IF(J226=1,IF(VLOOKUP(K226,Inputs!$A$20:$G$29,7,FALSE)="Base Increase",VLOOKUP(K226,Inputs!$A$7:$G$16,7,FALSE),0),0),0)</f>
        <v>0</v>
      </c>
      <c r="V226" s="48">
        <f t="shared" ca="1" si="20"/>
        <v>0</v>
      </c>
      <c r="W226" s="48">
        <f t="shared" ca="1" si="21"/>
        <v>0</v>
      </c>
      <c r="X226" s="48">
        <f t="shared" ca="1" si="22"/>
        <v>0</v>
      </c>
      <c r="Y226" s="48">
        <f t="shared" ca="1" si="23"/>
        <v>0</v>
      </c>
      <c r="Z226" s="48">
        <f ca="1">IF(AND(K226&lt;=4,X226&gt;Inputs!$B$32),MAX(C226,Inputs!$B$32),X226)</f>
        <v>0</v>
      </c>
      <c r="AA226" s="48">
        <f ca="1">IF(AND(K226&lt;=4,Y226&gt;Inputs!$B$32),MAX(C226,Inputs!$B$32),Y226)</f>
        <v>0</v>
      </c>
      <c r="AB226" s="48">
        <f ca="1">IF(AND(K226&lt;=7,Z226&gt;Inputs!$B$33),MAX(C226,Inputs!$B$33),Z226)</f>
        <v>0</v>
      </c>
      <c r="AC226" s="48">
        <f ca="1">IF(Y226&gt;Inputs!$B$34,Inputs!$B$34,AA226)</f>
        <v>0</v>
      </c>
      <c r="AD226" s="48">
        <f ca="1">IF(AB226&gt;Inputs!$B$34,Inputs!$B$34,AB226)</f>
        <v>0</v>
      </c>
      <c r="AE226" s="48">
        <f ca="1">IF(AC226&gt;Inputs!$B$34,Inputs!$B$34,AC226)</f>
        <v>0</v>
      </c>
      <c r="AF226" s="49">
        <f ca="1">IF(AND(E226=1,G226=0),Inputs!$B$3,AD226)</f>
        <v>0</v>
      </c>
      <c r="AG226" s="49">
        <f ca="1">IF(AND(E226=1,G226=0),Inputs!$B$3,AE226)</f>
        <v>0</v>
      </c>
    </row>
    <row r="227" spans="1:33" x14ac:dyDescent="0.25">
      <c r="A227" s="6">
        <f>'Salary and Rating'!A228</f>
        <v>0</v>
      </c>
      <c r="B227" s="6">
        <f>'Salary and Rating'!B228</f>
        <v>0</v>
      </c>
      <c r="C227" s="14">
        <f>'Salary and Rating'!C228</f>
        <v>0</v>
      </c>
      <c r="D227" s="44">
        <f>'Salary and Rating'!D228</f>
        <v>0</v>
      </c>
      <c r="E227" s="48">
        <f t="shared" si="18"/>
        <v>0</v>
      </c>
      <c r="F227" s="42">
        <f>IF('Salary and Rating'!E228=1,VLOOKUP(D227,'Attrition Probabilities'!$A$5:$E$45,2,TRUE),IF('Salary and Rating'!E228=2,VLOOKUP(D227,'Attrition Probabilities'!$A$5:$E$45,3,TRUE),IF('Salary and Rating'!E228=3,VLOOKUP(D227,'Attrition Probabilities'!$A$5:$E$45,4,TRUE),IF('Salary and Rating'!E228=4,VLOOKUP(D227,'Attrition Probabilities'!$A$5:$E$45,5,TRUE),0))))</f>
        <v>0</v>
      </c>
      <c r="G227" s="48">
        <f t="shared" ca="1" si="19"/>
        <v>0</v>
      </c>
      <c r="H227" s="48">
        <f ca="1">IF(E227=0,0,IF(RAND()&lt;'Demand Component Probability'!$B$4,1,0))</f>
        <v>0</v>
      </c>
      <c r="I227" s="48">
        <f ca="1">IF(E227=0,0,IF(RAND()&lt;'Demand Component Probability'!$B$5,1,0))</f>
        <v>0</v>
      </c>
      <c r="J227" s="48">
        <f ca="1">IF(E227=0,0,IF(RAND()&lt;'Demand Component Probability'!$B$6,1,0))</f>
        <v>0</v>
      </c>
      <c r="K227" s="48">
        <f>'Salary and Rating'!K228</f>
        <v>0</v>
      </c>
      <c r="L227" s="48">
        <f>IFERROR(IF(VLOOKUP(K227,Inputs!$A$20:$G$29,3,FALSE)="Stipend Award",VLOOKUP(K227,Inputs!$A$7:$G$16,3,FALSE),0),0)</f>
        <v>0</v>
      </c>
      <c r="M227" s="48">
        <f>IFERROR(IF(VLOOKUP(K227,Inputs!$A$20:$G$29,4,FALSE)="Stipend Award",VLOOKUP(K227,Inputs!$A$7:$G$16,4,FALSE),0),0)</f>
        <v>0</v>
      </c>
      <c r="N227" s="48">
        <f ca="1">IFERROR(IF(H227=1,IF(VLOOKUP(K227,Inputs!$A$20:$G$29,5,FALSE)="Stipend Award",VLOOKUP(K227,Inputs!$A$7:$G$16,5,FALSE),0),0),0)</f>
        <v>0</v>
      </c>
      <c r="O227" s="48">
        <f ca="1">IFERROR(IF(I227=1,IF(VLOOKUP(K227,Inputs!$A$20:$G$29,6,FALSE)="Stipend Award",VLOOKUP(K227,Inputs!$A$7:$G$16,6,FALSE),0),0),0)</f>
        <v>0</v>
      </c>
      <c r="P227" s="48">
        <f ca="1">IFERROR(IF(J227=1,IF(VLOOKUP(K227,Inputs!$A$20:$G$29,7,FALSE)="Stipend Award",VLOOKUP(K227,Inputs!$A$7:$G$16,7,FALSE),0),0),0)</f>
        <v>0</v>
      </c>
      <c r="Q227" s="48">
        <f>IFERROR(IF(VLOOKUP(K227,Inputs!$A$20:$G$29,3,FALSE)="Base Increase",VLOOKUP(K227,Inputs!$A$7:$G$16,3,FALSE),0),0)</f>
        <v>0</v>
      </c>
      <c r="R227" s="48">
        <f>IFERROR(IF(VLOOKUP(K227,Inputs!$A$20:$G$29,4,FALSE)="Base Increase",VLOOKUP(K227,Inputs!$A$7:$G$16,4,FALSE),0),0)</f>
        <v>0</v>
      </c>
      <c r="S227" s="48">
        <f ca="1">IFERROR(IF(H227=1,IF(VLOOKUP(K227,Inputs!$A$20:$G$29,5,FALSE)="Base Increase",VLOOKUP(K227,Inputs!$A$7:$G$16,5,FALSE),0),0),0)</f>
        <v>0</v>
      </c>
      <c r="T227" s="48">
        <f ca="1">IFERROR(IF(I227=1,IF(VLOOKUP(K227,Inputs!$A$20:$G$29,6,FALSE)="Base Increase",VLOOKUP(K227,Inputs!$A$7:$G$16,6,FALSE),0),0),0)</f>
        <v>0</v>
      </c>
      <c r="U227" s="48">
        <f ca="1">IFERROR(IF(J227=1,IF(VLOOKUP(K227,Inputs!$A$20:$G$29,7,FALSE)="Base Increase",VLOOKUP(K227,Inputs!$A$7:$G$16,7,FALSE),0),0),0)</f>
        <v>0</v>
      </c>
      <c r="V227" s="48">
        <f t="shared" ca="1" si="20"/>
        <v>0</v>
      </c>
      <c r="W227" s="48">
        <f t="shared" ca="1" si="21"/>
        <v>0</v>
      </c>
      <c r="X227" s="48">
        <f t="shared" ca="1" si="22"/>
        <v>0</v>
      </c>
      <c r="Y227" s="48">
        <f t="shared" ca="1" si="23"/>
        <v>0</v>
      </c>
      <c r="Z227" s="48">
        <f ca="1">IF(AND(K227&lt;=4,X227&gt;Inputs!$B$32),MAX(C227,Inputs!$B$32),X227)</f>
        <v>0</v>
      </c>
      <c r="AA227" s="48">
        <f ca="1">IF(AND(K227&lt;=4,Y227&gt;Inputs!$B$32),MAX(C227,Inputs!$B$32),Y227)</f>
        <v>0</v>
      </c>
      <c r="AB227" s="48">
        <f ca="1">IF(AND(K227&lt;=7,Z227&gt;Inputs!$B$33),MAX(C227,Inputs!$B$33),Z227)</f>
        <v>0</v>
      </c>
      <c r="AC227" s="48">
        <f ca="1">IF(Y227&gt;Inputs!$B$34,Inputs!$B$34,AA227)</f>
        <v>0</v>
      </c>
      <c r="AD227" s="48">
        <f ca="1">IF(AB227&gt;Inputs!$B$34,Inputs!$B$34,AB227)</f>
        <v>0</v>
      </c>
      <c r="AE227" s="48">
        <f ca="1">IF(AC227&gt;Inputs!$B$34,Inputs!$B$34,AC227)</f>
        <v>0</v>
      </c>
      <c r="AF227" s="49">
        <f ca="1">IF(AND(E227=1,G227=0),Inputs!$B$3,AD227)</f>
        <v>0</v>
      </c>
      <c r="AG227" s="49">
        <f ca="1">IF(AND(E227=1,G227=0),Inputs!$B$3,AE227)</f>
        <v>0</v>
      </c>
    </row>
    <row r="228" spans="1:33" x14ac:dyDescent="0.25">
      <c r="A228" s="6">
        <f>'Salary and Rating'!A229</f>
        <v>0</v>
      </c>
      <c r="B228" s="6">
        <f>'Salary and Rating'!B229</f>
        <v>0</v>
      </c>
      <c r="C228" s="14">
        <f>'Salary and Rating'!C229</f>
        <v>0</v>
      </c>
      <c r="D228" s="44">
        <f>'Salary and Rating'!D229</f>
        <v>0</v>
      </c>
      <c r="E228" s="48">
        <f t="shared" si="18"/>
        <v>0</v>
      </c>
      <c r="F228" s="42">
        <f>IF('Salary and Rating'!E229=1,VLOOKUP(D228,'Attrition Probabilities'!$A$5:$E$45,2,TRUE),IF('Salary and Rating'!E229=2,VLOOKUP(D228,'Attrition Probabilities'!$A$5:$E$45,3,TRUE),IF('Salary and Rating'!E229=3,VLOOKUP(D228,'Attrition Probabilities'!$A$5:$E$45,4,TRUE),IF('Salary and Rating'!E229=4,VLOOKUP(D228,'Attrition Probabilities'!$A$5:$E$45,5,TRUE),0))))</f>
        <v>0</v>
      </c>
      <c r="G228" s="48">
        <f t="shared" ca="1" si="19"/>
        <v>0</v>
      </c>
      <c r="H228" s="48">
        <f ca="1">IF(E228=0,0,IF(RAND()&lt;'Demand Component Probability'!$B$4,1,0))</f>
        <v>0</v>
      </c>
      <c r="I228" s="48">
        <f ca="1">IF(E228=0,0,IF(RAND()&lt;'Demand Component Probability'!$B$5,1,0))</f>
        <v>0</v>
      </c>
      <c r="J228" s="48">
        <f ca="1">IF(E228=0,0,IF(RAND()&lt;'Demand Component Probability'!$B$6,1,0))</f>
        <v>0</v>
      </c>
      <c r="K228" s="48">
        <f>'Salary and Rating'!K229</f>
        <v>0</v>
      </c>
      <c r="L228" s="48">
        <f>IFERROR(IF(VLOOKUP(K228,Inputs!$A$20:$G$29,3,FALSE)="Stipend Award",VLOOKUP(K228,Inputs!$A$7:$G$16,3,FALSE),0),0)</f>
        <v>0</v>
      </c>
      <c r="M228" s="48">
        <f>IFERROR(IF(VLOOKUP(K228,Inputs!$A$20:$G$29,4,FALSE)="Stipend Award",VLOOKUP(K228,Inputs!$A$7:$G$16,4,FALSE),0),0)</f>
        <v>0</v>
      </c>
      <c r="N228" s="48">
        <f ca="1">IFERROR(IF(H228=1,IF(VLOOKUP(K228,Inputs!$A$20:$G$29,5,FALSE)="Stipend Award",VLOOKUP(K228,Inputs!$A$7:$G$16,5,FALSE),0),0),0)</f>
        <v>0</v>
      </c>
      <c r="O228" s="48">
        <f ca="1">IFERROR(IF(I228=1,IF(VLOOKUP(K228,Inputs!$A$20:$G$29,6,FALSE)="Stipend Award",VLOOKUP(K228,Inputs!$A$7:$G$16,6,FALSE),0),0),0)</f>
        <v>0</v>
      </c>
      <c r="P228" s="48">
        <f ca="1">IFERROR(IF(J228=1,IF(VLOOKUP(K228,Inputs!$A$20:$G$29,7,FALSE)="Stipend Award",VLOOKUP(K228,Inputs!$A$7:$G$16,7,FALSE),0),0),0)</f>
        <v>0</v>
      </c>
      <c r="Q228" s="48">
        <f>IFERROR(IF(VLOOKUP(K228,Inputs!$A$20:$G$29,3,FALSE)="Base Increase",VLOOKUP(K228,Inputs!$A$7:$G$16,3,FALSE),0),0)</f>
        <v>0</v>
      </c>
      <c r="R228" s="48">
        <f>IFERROR(IF(VLOOKUP(K228,Inputs!$A$20:$G$29,4,FALSE)="Base Increase",VLOOKUP(K228,Inputs!$A$7:$G$16,4,FALSE),0),0)</f>
        <v>0</v>
      </c>
      <c r="S228" s="48">
        <f ca="1">IFERROR(IF(H228=1,IF(VLOOKUP(K228,Inputs!$A$20:$G$29,5,FALSE)="Base Increase",VLOOKUP(K228,Inputs!$A$7:$G$16,5,FALSE),0),0),0)</f>
        <v>0</v>
      </c>
      <c r="T228" s="48">
        <f ca="1">IFERROR(IF(I228=1,IF(VLOOKUP(K228,Inputs!$A$20:$G$29,6,FALSE)="Base Increase",VLOOKUP(K228,Inputs!$A$7:$G$16,6,FALSE),0),0),0)</f>
        <v>0</v>
      </c>
      <c r="U228" s="48">
        <f ca="1">IFERROR(IF(J228=1,IF(VLOOKUP(K228,Inputs!$A$20:$G$29,7,FALSE)="Base Increase",VLOOKUP(K228,Inputs!$A$7:$G$16,7,FALSE),0),0),0)</f>
        <v>0</v>
      </c>
      <c r="V228" s="48">
        <f t="shared" ca="1" si="20"/>
        <v>0</v>
      </c>
      <c r="W228" s="48">
        <f t="shared" ca="1" si="21"/>
        <v>0</v>
      </c>
      <c r="X228" s="48">
        <f t="shared" ca="1" si="22"/>
        <v>0</v>
      </c>
      <c r="Y228" s="48">
        <f t="shared" ca="1" si="23"/>
        <v>0</v>
      </c>
      <c r="Z228" s="48">
        <f ca="1">IF(AND(K228&lt;=4,X228&gt;Inputs!$B$32),MAX(C228,Inputs!$B$32),X228)</f>
        <v>0</v>
      </c>
      <c r="AA228" s="48">
        <f ca="1">IF(AND(K228&lt;=4,Y228&gt;Inputs!$B$32),MAX(C228,Inputs!$B$32),Y228)</f>
        <v>0</v>
      </c>
      <c r="AB228" s="48">
        <f ca="1">IF(AND(K228&lt;=7,Z228&gt;Inputs!$B$33),MAX(C228,Inputs!$B$33),Z228)</f>
        <v>0</v>
      </c>
      <c r="AC228" s="48">
        <f ca="1">IF(Y228&gt;Inputs!$B$34,Inputs!$B$34,AA228)</f>
        <v>0</v>
      </c>
      <c r="AD228" s="48">
        <f ca="1">IF(AB228&gt;Inputs!$B$34,Inputs!$B$34,AB228)</f>
        <v>0</v>
      </c>
      <c r="AE228" s="48">
        <f ca="1">IF(AC228&gt;Inputs!$B$34,Inputs!$B$34,AC228)</f>
        <v>0</v>
      </c>
      <c r="AF228" s="49">
        <f ca="1">IF(AND(E228=1,G228=0),Inputs!$B$3,AD228)</f>
        <v>0</v>
      </c>
      <c r="AG228" s="49">
        <f ca="1">IF(AND(E228=1,G228=0),Inputs!$B$3,AE228)</f>
        <v>0</v>
      </c>
    </row>
    <row r="229" spans="1:33" x14ac:dyDescent="0.25">
      <c r="A229" s="6">
        <f>'Salary and Rating'!A230</f>
        <v>0</v>
      </c>
      <c r="B229" s="6">
        <f>'Salary and Rating'!B230</f>
        <v>0</v>
      </c>
      <c r="C229" s="14">
        <f>'Salary and Rating'!C230</f>
        <v>0</v>
      </c>
      <c r="D229" s="44">
        <f>'Salary and Rating'!D230</f>
        <v>0</v>
      </c>
      <c r="E229" s="48">
        <f t="shared" si="18"/>
        <v>0</v>
      </c>
      <c r="F229" s="42">
        <f>IF('Salary and Rating'!E230=1,VLOOKUP(D229,'Attrition Probabilities'!$A$5:$E$45,2,TRUE),IF('Salary and Rating'!E230=2,VLOOKUP(D229,'Attrition Probabilities'!$A$5:$E$45,3,TRUE),IF('Salary and Rating'!E230=3,VLOOKUP(D229,'Attrition Probabilities'!$A$5:$E$45,4,TRUE),IF('Salary and Rating'!E230=4,VLOOKUP(D229,'Attrition Probabilities'!$A$5:$E$45,5,TRUE),0))))</f>
        <v>0</v>
      </c>
      <c r="G229" s="48">
        <f t="shared" ca="1" si="19"/>
        <v>0</v>
      </c>
      <c r="H229" s="48">
        <f ca="1">IF(E229=0,0,IF(RAND()&lt;'Demand Component Probability'!$B$4,1,0))</f>
        <v>0</v>
      </c>
      <c r="I229" s="48">
        <f ca="1">IF(E229=0,0,IF(RAND()&lt;'Demand Component Probability'!$B$5,1,0))</f>
        <v>0</v>
      </c>
      <c r="J229" s="48">
        <f ca="1">IF(E229=0,0,IF(RAND()&lt;'Demand Component Probability'!$B$6,1,0))</f>
        <v>0</v>
      </c>
      <c r="K229" s="48">
        <f>'Salary and Rating'!K230</f>
        <v>0</v>
      </c>
      <c r="L229" s="48">
        <f>IFERROR(IF(VLOOKUP(K229,Inputs!$A$20:$G$29,3,FALSE)="Stipend Award",VLOOKUP(K229,Inputs!$A$7:$G$16,3,FALSE),0),0)</f>
        <v>0</v>
      </c>
      <c r="M229" s="48">
        <f>IFERROR(IF(VLOOKUP(K229,Inputs!$A$20:$G$29,4,FALSE)="Stipend Award",VLOOKUP(K229,Inputs!$A$7:$G$16,4,FALSE),0),0)</f>
        <v>0</v>
      </c>
      <c r="N229" s="48">
        <f ca="1">IFERROR(IF(H229=1,IF(VLOOKUP(K229,Inputs!$A$20:$G$29,5,FALSE)="Stipend Award",VLOOKUP(K229,Inputs!$A$7:$G$16,5,FALSE),0),0),0)</f>
        <v>0</v>
      </c>
      <c r="O229" s="48">
        <f ca="1">IFERROR(IF(I229=1,IF(VLOOKUP(K229,Inputs!$A$20:$G$29,6,FALSE)="Stipend Award",VLOOKUP(K229,Inputs!$A$7:$G$16,6,FALSE),0),0),0)</f>
        <v>0</v>
      </c>
      <c r="P229" s="48">
        <f ca="1">IFERROR(IF(J229=1,IF(VLOOKUP(K229,Inputs!$A$20:$G$29,7,FALSE)="Stipend Award",VLOOKUP(K229,Inputs!$A$7:$G$16,7,FALSE),0),0),0)</f>
        <v>0</v>
      </c>
      <c r="Q229" s="48">
        <f>IFERROR(IF(VLOOKUP(K229,Inputs!$A$20:$G$29,3,FALSE)="Base Increase",VLOOKUP(K229,Inputs!$A$7:$G$16,3,FALSE),0),0)</f>
        <v>0</v>
      </c>
      <c r="R229" s="48">
        <f>IFERROR(IF(VLOOKUP(K229,Inputs!$A$20:$G$29,4,FALSE)="Base Increase",VLOOKUP(K229,Inputs!$A$7:$G$16,4,FALSE),0),0)</f>
        <v>0</v>
      </c>
      <c r="S229" s="48">
        <f ca="1">IFERROR(IF(H229=1,IF(VLOOKUP(K229,Inputs!$A$20:$G$29,5,FALSE)="Base Increase",VLOOKUP(K229,Inputs!$A$7:$G$16,5,FALSE),0),0),0)</f>
        <v>0</v>
      </c>
      <c r="T229" s="48">
        <f ca="1">IFERROR(IF(I229=1,IF(VLOOKUP(K229,Inputs!$A$20:$G$29,6,FALSE)="Base Increase",VLOOKUP(K229,Inputs!$A$7:$G$16,6,FALSE),0),0),0)</f>
        <v>0</v>
      </c>
      <c r="U229" s="48">
        <f ca="1">IFERROR(IF(J229=1,IF(VLOOKUP(K229,Inputs!$A$20:$G$29,7,FALSE)="Base Increase",VLOOKUP(K229,Inputs!$A$7:$G$16,7,FALSE),0),0),0)</f>
        <v>0</v>
      </c>
      <c r="V229" s="48">
        <f t="shared" ca="1" si="20"/>
        <v>0</v>
      </c>
      <c r="W229" s="48">
        <f t="shared" ca="1" si="21"/>
        <v>0</v>
      </c>
      <c r="X229" s="48">
        <f t="shared" ca="1" si="22"/>
        <v>0</v>
      </c>
      <c r="Y229" s="48">
        <f t="shared" ca="1" si="23"/>
        <v>0</v>
      </c>
      <c r="Z229" s="48">
        <f ca="1">IF(AND(K229&lt;=4,X229&gt;Inputs!$B$32),MAX(C229,Inputs!$B$32),X229)</f>
        <v>0</v>
      </c>
      <c r="AA229" s="48">
        <f ca="1">IF(AND(K229&lt;=4,Y229&gt;Inputs!$B$32),MAX(C229,Inputs!$B$32),Y229)</f>
        <v>0</v>
      </c>
      <c r="AB229" s="48">
        <f ca="1">IF(AND(K229&lt;=7,Z229&gt;Inputs!$B$33),MAX(C229,Inputs!$B$33),Z229)</f>
        <v>0</v>
      </c>
      <c r="AC229" s="48">
        <f ca="1">IF(Y229&gt;Inputs!$B$34,Inputs!$B$34,AA229)</f>
        <v>0</v>
      </c>
      <c r="AD229" s="48">
        <f ca="1">IF(AB229&gt;Inputs!$B$34,Inputs!$B$34,AB229)</f>
        <v>0</v>
      </c>
      <c r="AE229" s="48">
        <f ca="1">IF(AC229&gt;Inputs!$B$34,Inputs!$B$34,AC229)</f>
        <v>0</v>
      </c>
      <c r="AF229" s="49">
        <f ca="1">IF(AND(E229=1,G229=0),Inputs!$B$3,AD229)</f>
        <v>0</v>
      </c>
      <c r="AG229" s="49">
        <f ca="1">IF(AND(E229=1,G229=0),Inputs!$B$3,AE229)</f>
        <v>0</v>
      </c>
    </row>
    <row r="230" spans="1:33" x14ac:dyDescent="0.25">
      <c r="A230" s="6">
        <f>'Salary and Rating'!A231</f>
        <v>0</v>
      </c>
      <c r="B230" s="6">
        <f>'Salary and Rating'!B231</f>
        <v>0</v>
      </c>
      <c r="C230" s="14">
        <f>'Salary and Rating'!C231</f>
        <v>0</v>
      </c>
      <c r="D230" s="44">
        <f>'Salary and Rating'!D231</f>
        <v>0</v>
      </c>
      <c r="E230" s="48">
        <f t="shared" si="18"/>
        <v>0</v>
      </c>
      <c r="F230" s="42">
        <f>IF('Salary and Rating'!E231=1,VLOOKUP(D230,'Attrition Probabilities'!$A$5:$E$45,2,TRUE),IF('Salary and Rating'!E231=2,VLOOKUP(D230,'Attrition Probabilities'!$A$5:$E$45,3,TRUE),IF('Salary and Rating'!E231=3,VLOOKUP(D230,'Attrition Probabilities'!$A$5:$E$45,4,TRUE),IF('Salary and Rating'!E231=4,VLOOKUP(D230,'Attrition Probabilities'!$A$5:$E$45,5,TRUE),0))))</f>
        <v>0</v>
      </c>
      <c r="G230" s="48">
        <f t="shared" ca="1" si="19"/>
        <v>0</v>
      </c>
      <c r="H230" s="48">
        <f ca="1">IF(E230=0,0,IF(RAND()&lt;'Demand Component Probability'!$B$4,1,0))</f>
        <v>0</v>
      </c>
      <c r="I230" s="48">
        <f ca="1">IF(E230=0,0,IF(RAND()&lt;'Demand Component Probability'!$B$5,1,0))</f>
        <v>0</v>
      </c>
      <c r="J230" s="48">
        <f ca="1">IF(E230=0,0,IF(RAND()&lt;'Demand Component Probability'!$B$6,1,0))</f>
        <v>0</v>
      </c>
      <c r="K230" s="48">
        <f>'Salary and Rating'!K231</f>
        <v>0</v>
      </c>
      <c r="L230" s="48">
        <f>IFERROR(IF(VLOOKUP(K230,Inputs!$A$20:$G$29,3,FALSE)="Stipend Award",VLOOKUP(K230,Inputs!$A$7:$G$16,3,FALSE),0),0)</f>
        <v>0</v>
      </c>
      <c r="M230" s="48">
        <f>IFERROR(IF(VLOOKUP(K230,Inputs!$A$20:$G$29,4,FALSE)="Stipend Award",VLOOKUP(K230,Inputs!$A$7:$G$16,4,FALSE),0),0)</f>
        <v>0</v>
      </c>
      <c r="N230" s="48">
        <f ca="1">IFERROR(IF(H230=1,IF(VLOOKUP(K230,Inputs!$A$20:$G$29,5,FALSE)="Stipend Award",VLOOKUP(K230,Inputs!$A$7:$G$16,5,FALSE),0),0),0)</f>
        <v>0</v>
      </c>
      <c r="O230" s="48">
        <f ca="1">IFERROR(IF(I230=1,IF(VLOOKUP(K230,Inputs!$A$20:$G$29,6,FALSE)="Stipend Award",VLOOKUP(K230,Inputs!$A$7:$G$16,6,FALSE),0),0),0)</f>
        <v>0</v>
      </c>
      <c r="P230" s="48">
        <f ca="1">IFERROR(IF(J230=1,IF(VLOOKUP(K230,Inputs!$A$20:$G$29,7,FALSE)="Stipend Award",VLOOKUP(K230,Inputs!$A$7:$G$16,7,FALSE),0),0),0)</f>
        <v>0</v>
      </c>
      <c r="Q230" s="48">
        <f>IFERROR(IF(VLOOKUP(K230,Inputs!$A$20:$G$29,3,FALSE)="Base Increase",VLOOKUP(K230,Inputs!$A$7:$G$16,3,FALSE),0),0)</f>
        <v>0</v>
      </c>
      <c r="R230" s="48">
        <f>IFERROR(IF(VLOOKUP(K230,Inputs!$A$20:$G$29,4,FALSE)="Base Increase",VLOOKUP(K230,Inputs!$A$7:$G$16,4,FALSE),0),0)</f>
        <v>0</v>
      </c>
      <c r="S230" s="48">
        <f ca="1">IFERROR(IF(H230=1,IF(VLOOKUP(K230,Inputs!$A$20:$G$29,5,FALSE)="Base Increase",VLOOKUP(K230,Inputs!$A$7:$G$16,5,FALSE),0),0),0)</f>
        <v>0</v>
      </c>
      <c r="T230" s="48">
        <f ca="1">IFERROR(IF(I230=1,IF(VLOOKUP(K230,Inputs!$A$20:$G$29,6,FALSE)="Base Increase",VLOOKUP(K230,Inputs!$A$7:$G$16,6,FALSE),0),0),0)</f>
        <v>0</v>
      </c>
      <c r="U230" s="48">
        <f ca="1">IFERROR(IF(J230=1,IF(VLOOKUP(K230,Inputs!$A$20:$G$29,7,FALSE)="Base Increase",VLOOKUP(K230,Inputs!$A$7:$G$16,7,FALSE),0),0),0)</f>
        <v>0</v>
      </c>
      <c r="V230" s="48">
        <f t="shared" ca="1" si="20"/>
        <v>0</v>
      </c>
      <c r="W230" s="48">
        <f t="shared" ca="1" si="21"/>
        <v>0</v>
      </c>
      <c r="X230" s="48">
        <f t="shared" ca="1" si="22"/>
        <v>0</v>
      </c>
      <c r="Y230" s="48">
        <f t="shared" ca="1" si="23"/>
        <v>0</v>
      </c>
      <c r="Z230" s="48">
        <f ca="1">IF(AND(K230&lt;=4,X230&gt;Inputs!$B$32),MAX(C230,Inputs!$B$32),X230)</f>
        <v>0</v>
      </c>
      <c r="AA230" s="48">
        <f ca="1">IF(AND(K230&lt;=4,Y230&gt;Inputs!$B$32),MAX(C230,Inputs!$B$32),Y230)</f>
        <v>0</v>
      </c>
      <c r="AB230" s="48">
        <f ca="1">IF(AND(K230&lt;=7,Z230&gt;Inputs!$B$33),MAX(C230,Inputs!$B$33),Z230)</f>
        <v>0</v>
      </c>
      <c r="AC230" s="48">
        <f ca="1">IF(Y230&gt;Inputs!$B$34,Inputs!$B$34,AA230)</f>
        <v>0</v>
      </c>
      <c r="AD230" s="48">
        <f ca="1">IF(AB230&gt;Inputs!$B$34,Inputs!$B$34,AB230)</f>
        <v>0</v>
      </c>
      <c r="AE230" s="48">
        <f ca="1">IF(AC230&gt;Inputs!$B$34,Inputs!$B$34,AC230)</f>
        <v>0</v>
      </c>
      <c r="AF230" s="49">
        <f ca="1">IF(AND(E230=1,G230=0),Inputs!$B$3,AD230)</f>
        <v>0</v>
      </c>
      <c r="AG230" s="49">
        <f ca="1">IF(AND(E230=1,G230=0),Inputs!$B$3,AE230)</f>
        <v>0</v>
      </c>
    </row>
    <row r="231" spans="1:33" x14ac:dyDescent="0.25">
      <c r="A231" s="6">
        <f>'Salary and Rating'!A232</f>
        <v>0</v>
      </c>
      <c r="B231" s="6">
        <f>'Salary and Rating'!B232</f>
        <v>0</v>
      </c>
      <c r="C231" s="14">
        <f>'Salary and Rating'!C232</f>
        <v>0</v>
      </c>
      <c r="D231" s="44">
        <f>'Salary and Rating'!D232</f>
        <v>0</v>
      </c>
      <c r="E231" s="48">
        <f t="shared" si="18"/>
        <v>0</v>
      </c>
      <c r="F231" s="42">
        <f>IF('Salary and Rating'!E232=1,VLOOKUP(D231,'Attrition Probabilities'!$A$5:$E$45,2,TRUE),IF('Salary and Rating'!E232=2,VLOOKUP(D231,'Attrition Probabilities'!$A$5:$E$45,3,TRUE),IF('Salary and Rating'!E232=3,VLOOKUP(D231,'Attrition Probabilities'!$A$5:$E$45,4,TRUE),IF('Salary and Rating'!E232=4,VLOOKUP(D231,'Attrition Probabilities'!$A$5:$E$45,5,TRUE),0))))</f>
        <v>0</v>
      </c>
      <c r="G231" s="48">
        <f t="shared" ca="1" si="19"/>
        <v>0</v>
      </c>
      <c r="H231" s="48">
        <f ca="1">IF(E231=0,0,IF(RAND()&lt;'Demand Component Probability'!$B$4,1,0))</f>
        <v>0</v>
      </c>
      <c r="I231" s="48">
        <f ca="1">IF(E231=0,0,IF(RAND()&lt;'Demand Component Probability'!$B$5,1,0))</f>
        <v>0</v>
      </c>
      <c r="J231" s="48">
        <f ca="1">IF(E231=0,0,IF(RAND()&lt;'Demand Component Probability'!$B$6,1,0))</f>
        <v>0</v>
      </c>
      <c r="K231" s="48">
        <f>'Salary and Rating'!K232</f>
        <v>0</v>
      </c>
      <c r="L231" s="48">
        <f>IFERROR(IF(VLOOKUP(K231,Inputs!$A$20:$G$29,3,FALSE)="Stipend Award",VLOOKUP(K231,Inputs!$A$7:$G$16,3,FALSE),0),0)</f>
        <v>0</v>
      </c>
      <c r="M231" s="48">
        <f>IFERROR(IF(VLOOKUP(K231,Inputs!$A$20:$G$29,4,FALSE)="Stipend Award",VLOOKUP(K231,Inputs!$A$7:$G$16,4,FALSE),0),0)</f>
        <v>0</v>
      </c>
      <c r="N231" s="48">
        <f ca="1">IFERROR(IF(H231=1,IF(VLOOKUP(K231,Inputs!$A$20:$G$29,5,FALSE)="Stipend Award",VLOOKUP(K231,Inputs!$A$7:$G$16,5,FALSE),0),0),0)</f>
        <v>0</v>
      </c>
      <c r="O231" s="48">
        <f ca="1">IFERROR(IF(I231=1,IF(VLOOKUP(K231,Inputs!$A$20:$G$29,6,FALSE)="Stipend Award",VLOOKUP(K231,Inputs!$A$7:$G$16,6,FALSE),0),0),0)</f>
        <v>0</v>
      </c>
      <c r="P231" s="48">
        <f ca="1">IFERROR(IF(J231=1,IF(VLOOKUP(K231,Inputs!$A$20:$G$29,7,FALSE)="Stipend Award",VLOOKUP(K231,Inputs!$A$7:$G$16,7,FALSE),0),0),0)</f>
        <v>0</v>
      </c>
      <c r="Q231" s="48">
        <f>IFERROR(IF(VLOOKUP(K231,Inputs!$A$20:$G$29,3,FALSE)="Base Increase",VLOOKUP(K231,Inputs!$A$7:$G$16,3,FALSE),0),0)</f>
        <v>0</v>
      </c>
      <c r="R231" s="48">
        <f>IFERROR(IF(VLOOKUP(K231,Inputs!$A$20:$G$29,4,FALSE)="Base Increase",VLOOKUP(K231,Inputs!$A$7:$G$16,4,FALSE),0),0)</f>
        <v>0</v>
      </c>
      <c r="S231" s="48">
        <f ca="1">IFERROR(IF(H231=1,IF(VLOOKUP(K231,Inputs!$A$20:$G$29,5,FALSE)="Base Increase",VLOOKUP(K231,Inputs!$A$7:$G$16,5,FALSE),0),0),0)</f>
        <v>0</v>
      </c>
      <c r="T231" s="48">
        <f ca="1">IFERROR(IF(I231=1,IF(VLOOKUP(K231,Inputs!$A$20:$G$29,6,FALSE)="Base Increase",VLOOKUP(K231,Inputs!$A$7:$G$16,6,FALSE),0),0),0)</f>
        <v>0</v>
      </c>
      <c r="U231" s="48">
        <f ca="1">IFERROR(IF(J231=1,IF(VLOOKUP(K231,Inputs!$A$20:$G$29,7,FALSE)="Base Increase",VLOOKUP(K231,Inputs!$A$7:$G$16,7,FALSE),0),0),0)</f>
        <v>0</v>
      </c>
      <c r="V231" s="48">
        <f t="shared" ca="1" si="20"/>
        <v>0</v>
      </c>
      <c r="W231" s="48">
        <f t="shared" ca="1" si="21"/>
        <v>0</v>
      </c>
      <c r="X231" s="48">
        <f t="shared" ca="1" si="22"/>
        <v>0</v>
      </c>
      <c r="Y231" s="48">
        <f t="shared" ca="1" si="23"/>
        <v>0</v>
      </c>
      <c r="Z231" s="48">
        <f ca="1">IF(AND(K231&lt;=4,X231&gt;Inputs!$B$32),MAX(C231,Inputs!$B$32),X231)</f>
        <v>0</v>
      </c>
      <c r="AA231" s="48">
        <f ca="1">IF(AND(K231&lt;=4,Y231&gt;Inputs!$B$32),MAX(C231,Inputs!$B$32),Y231)</f>
        <v>0</v>
      </c>
      <c r="AB231" s="48">
        <f ca="1">IF(AND(K231&lt;=7,Z231&gt;Inputs!$B$33),MAX(C231,Inputs!$B$33),Z231)</f>
        <v>0</v>
      </c>
      <c r="AC231" s="48">
        <f ca="1">IF(Y231&gt;Inputs!$B$34,Inputs!$B$34,AA231)</f>
        <v>0</v>
      </c>
      <c r="AD231" s="48">
        <f ca="1">IF(AB231&gt;Inputs!$B$34,Inputs!$B$34,AB231)</f>
        <v>0</v>
      </c>
      <c r="AE231" s="48">
        <f ca="1">IF(AC231&gt;Inputs!$B$34,Inputs!$B$34,AC231)</f>
        <v>0</v>
      </c>
      <c r="AF231" s="49">
        <f ca="1">IF(AND(E231=1,G231=0),Inputs!$B$3,AD231)</f>
        <v>0</v>
      </c>
      <c r="AG231" s="49">
        <f ca="1">IF(AND(E231=1,G231=0),Inputs!$B$3,AE231)</f>
        <v>0</v>
      </c>
    </row>
    <row r="232" spans="1:33" x14ac:dyDescent="0.25">
      <c r="A232" s="6">
        <f>'Salary and Rating'!A233</f>
        <v>0</v>
      </c>
      <c r="B232" s="6">
        <f>'Salary and Rating'!B233</f>
        <v>0</v>
      </c>
      <c r="C232" s="14">
        <f>'Salary and Rating'!C233</f>
        <v>0</v>
      </c>
      <c r="D232" s="44">
        <f>'Salary and Rating'!D233</f>
        <v>0</v>
      </c>
      <c r="E232" s="48">
        <f t="shared" si="18"/>
        <v>0</v>
      </c>
      <c r="F232" s="42">
        <f>IF('Salary and Rating'!E233=1,VLOOKUP(D232,'Attrition Probabilities'!$A$5:$E$45,2,TRUE),IF('Salary and Rating'!E233=2,VLOOKUP(D232,'Attrition Probabilities'!$A$5:$E$45,3,TRUE),IF('Salary and Rating'!E233=3,VLOOKUP(D232,'Attrition Probabilities'!$A$5:$E$45,4,TRUE),IF('Salary and Rating'!E233=4,VLOOKUP(D232,'Attrition Probabilities'!$A$5:$E$45,5,TRUE),0))))</f>
        <v>0</v>
      </c>
      <c r="G232" s="48">
        <f t="shared" ca="1" si="19"/>
        <v>0</v>
      </c>
      <c r="H232" s="48">
        <f ca="1">IF(E232=0,0,IF(RAND()&lt;'Demand Component Probability'!$B$4,1,0))</f>
        <v>0</v>
      </c>
      <c r="I232" s="48">
        <f ca="1">IF(E232=0,0,IF(RAND()&lt;'Demand Component Probability'!$B$5,1,0))</f>
        <v>0</v>
      </c>
      <c r="J232" s="48">
        <f ca="1">IF(E232=0,0,IF(RAND()&lt;'Demand Component Probability'!$B$6,1,0))</f>
        <v>0</v>
      </c>
      <c r="K232" s="48">
        <f>'Salary and Rating'!K233</f>
        <v>0</v>
      </c>
      <c r="L232" s="48">
        <f>IFERROR(IF(VLOOKUP(K232,Inputs!$A$20:$G$29,3,FALSE)="Stipend Award",VLOOKUP(K232,Inputs!$A$7:$G$16,3,FALSE),0),0)</f>
        <v>0</v>
      </c>
      <c r="M232" s="48">
        <f>IFERROR(IF(VLOOKUP(K232,Inputs!$A$20:$G$29,4,FALSE)="Stipend Award",VLOOKUP(K232,Inputs!$A$7:$G$16,4,FALSE),0),0)</f>
        <v>0</v>
      </c>
      <c r="N232" s="48">
        <f ca="1">IFERROR(IF(H232=1,IF(VLOOKUP(K232,Inputs!$A$20:$G$29,5,FALSE)="Stipend Award",VLOOKUP(K232,Inputs!$A$7:$G$16,5,FALSE),0),0),0)</f>
        <v>0</v>
      </c>
      <c r="O232" s="48">
        <f ca="1">IFERROR(IF(I232=1,IF(VLOOKUP(K232,Inputs!$A$20:$G$29,6,FALSE)="Stipend Award",VLOOKUP(K232,Inputs!$A$7:$G$16,6,FALSE),0),0),0)</f>
        <v>0</v>
      </c>
      <c r="P232" s="48">
        <f ca="1">IFERROR(IF(J232=1,IF(VLOOKUP(K232,Inputs!$A$20:$G$29,7,FALSE)="Stipend Award",VLOOKUP(K232,Inputs!$A$7:$G$16,7,FALSE),0),0),0)</f>
        <v>0</v>
      </c>
      <c r="Q232" s="48">
        <f>IFERROR(IF(VLOOKUP(K232,Inputs!$A$20:$G$29,3,FALSE)="Base Increase",VLOOKUP(K232,Inputs!$A$7:$G$16,3,FALSE),0),0)</f>
        <v>0</v>
      </c>
      <c r="R232" s="48">
        <f>IFERROR(IF(VLOOKUP(K232,Inputs!$A$20:$G$29,4,FALSE)="Base Increase",VLOOKUP(K232,Inputs!$A$7:$G$16,4,FALSE),0),0)</f>
        <v>0</v>
      </c>
      <c r="S232" s="48">
        <f ca="1">IFERROR(IF(H232=1,IF(VLOOKUP(K232,Inputs!$A$20:$G$29,5,FALSE)="Base Increase",VLOOKUP(K232,Inputs!$A$7:$G$16,5,FALSE),0),0),0)</f>
        <v>0</v>
      </c>
      <c r="T232" s="48">
        <f ca="1">IFERROR(IF(I232=1,IF(VLOOKUP(K232,Inputs!$A$20:$G$29,6,FALSE)="Base Increase",VLOOKUP(K232,Inputs!$A$7:$G$16,6,FALSE),0),0),0)</f>
        <v>0</v>
      </c>
      <c r="U232" s="48">
        <f ca="1">IFERROR(IF(J232=1,IF(VLOOKUP(K232,Inputs!$A$20:$G$29,7,FALSE)="Base Increase",VLOOKUP(K232,Inputs!$A$7:$G$16,7,FALSE),0),0),0)</f>
        <v>0</v>
      </c>
      <c r="V232" s="48">
        <f t="shared" ca="1" si="20"/>
        <v>0</v>
      </c>
      <c r="W232" s="48">
        <f t="shared" ca="1" si="21"/>
        <v>0</v>
      </c>
      <c r="X232" s="48">
        <f t="shared" ca="1" si="22"/>
        <v>0</v>
      </c>
      <c r="Y232" s="48">
        <f t="shared" ca="1" si="23"/>
        <v>0</v>
      </c>
      <c r="Z232" s="48">
        <f ca="1">IF(AND(K232&lt;=4,X232&gt;Inputs!$B$32),MAX(C232,Inputs!$B$32),X232)</f>
        <v>0</v>
      </c>
      <c r="AA232" s="48">
        <f ca="1">IF(AND(K232&lt;=4,Y232&gt;Inputs!$B$32),MAX(C232,Inputs!$B$32),Y232)</f>
        <v>0</v>
      </c>
      <c r="AB232" s="48">
        <f ca="1">IF(AND(K232&lt;=7,Z232&gt;Inputs!$B$33),MAX(C232,Inputs!$B$33),Z232)</f>
        <v>0</v>
      </c>
      <c r="AC232" s="48">
        <f ca="1">IF(Y232&gt;Inputs!$B$34,Inputs!$B$34,AA232)</f>
        <v>0</v>
      </c>
      <c r="AD232" s="48">
        <f ca="1">IF(AB232&gt;Inputs!$B$34,Inputs!$B$34,AB232)</f>
        <v>0</v>
      </c>
      <c r="AE232" s="48">
        <f ca="1">IF(AC232&gt;Inputs!$B$34,Inputs!$B$34,AC232)</f>
        <v>0</v>
      </c>
      <c r="AF232" s="49">
        <f ca="1">IF(AND(E232=1,G232=0),Inputs!$B$3,AD232)</f>
        <v>0</v>
      </c>
      <c r="AG232" s="49">
        <f ca="1">IF(AND(E232=1,G232=0),Inputs!$B$3,AE232)</f>
        <v>0</v>
      </c>
    </row>
    <row r="233" spans="1:33" x14ac:dyDescent="0.25">
      <c r="A233" s="6">
        <f>'Salary and Rating'!A234</f>
        <v>0</v>
      </c>
      <c r="B233" s="6">
        <f>'Salary and Rating'!B234</f>
        <v>0</v>
      </c>
      <c r="C233" s="14">
        <f>'Salary and Rating'!C234</f>
        <v>0</v>
      </c>
      <c r="D233" s="44">
        <f>'Salary and Rating'!D234</f>
        <v>0</v>
      </c>
      <c r="E233" s="48">
        <f t="shared" si="18"/>
        <v>0</v>
      </c>
      <c r="F233" s="42">
        <f>IF('Salary and Rating'!E234=1,VLOOKUP(D233,'Attrition Probabilities'!$A$5:$E$45,2,TRUE),IF('Salary and Rating'!E234=2,VLOOKUP(D233,'Attrition Probabilities'!$A$5:$E$45,3,TRUE),IF('Salary and Rating'!E234=3,VLOOKUP(D233,'Attrition Probabilities'!$A$5:$E$45,4,TRUE),IF('Salary and Rating'!E234=4,VLOOKUP(D233,'Attrition Probabilities'!$A$5:$E$45,5,TRUE),0))))</f>
        <v>0</v>
      </c>
      <c r="G233" s="48">
        <f t="shared" ca="1" si="19"/>
        <v>0</v>
      </c>
      <c r="H233" s="48">
        <f ca="1">IF(E233=0,0,IF(RAND()&lt;'Demand Component Probability'!$B$4,1,0))</f>
        <v>0</v>
      </c>
      <c r="I233" s="48">
        <f ca="1">IF(E233=0,0,IF(RAND()&lt;'Demand Component Probability'!$B$5,1,0))</f>
        <v>0</v>
      </c>
      <c r="J233" s="48">
        <f ca="1">IF(E233=0,0,IF(RAND()&lt;'Demand Component Probability'!$B$6,1,0))</f>
        <v>0</v>
      </c>
      <c r="K233" s="48">
        <f>'Salary and Rating'!K234</f>
        <v>0</v>
      </c>
      <c r="L233" s="48">
        <f>IFERROR(IF(VLOOKUP(K233,Inputs!$A$20:$G$29,3,FALSE)="Stipend Award",VLOOKUP(K233,Inputs!$A$7:$G$16,3,FALSE),0),0)</f>
        <v>0</v>
      </c>
      <c r="M233" s="48">
        <f>IFERROR(IF(VLOOKUP(K233,Inputs!$A$20:$G$29,4,FALSE)="Stipend Award",VLOOKUP(K233,Inputs!$A$7:$G$16,4,FALSE),0),0)</f>
        <v>0</v>
      </c>
      <c r="N233" s="48">
        <f ca="1">IFERROR(IF(H233=1,IF(VLOOKUP(K233,Inputs!$A$20:$G$29,5,FALSE)="Stipend Award",VLOOKUP(K233,Inputs!$A$7:$G$16,5,FALSE),0),0),0)</f>
        <v>0</v>
      </c>
      <c r="O233" s="48">
        <f ca="1">IFERROR(IF(I233=1,IF(VLOOKUP(K233,Inputs!$A$20:$G$29,6,FALSE)="Stipend Award",VLOOKUP(K233,Inputs!$A$7:$G$16,6,FALSE),0),0),0)</f>
        <v>0</v>
      </c>
      <c r="P233" s="48">
        <f ca="1">IFERROR(IF(J233=1,IF(VLOOKUP(K233,Inputs!$A$20:$G$29,7,FALSE)="Stipend Award",VLOOKUP(K233,Inputs!$A$7:$G$16,7,FALSE),0),0),0)</f>
        <v>0</v>
      </c>
      <c r="Q233" s="48">
        <f>IFERROR(IF(VLOOKUP(K233,Inputs!$A$20:$G$29,3,FALSE)="Base Increase",VLOOKUP(K233,Inputs!$A$7:$G$16,3,FALSE),0),0)</f>
        <v>0</v>
      </c>
      <c r="R233" s="48">
        <f>IFERROR(IF(VLOOKUP(K233,Inputs!$A$20:$G$29,4,FALSE)="Base Increase",VLOOKUP(K233,Inputs!$A$7:$G$16,4,FALSE),0),0)</f>
        <v>0</v>
      </c>
      <c r="S233" s="48">
        <f ca="1">IFERROR(IF(H233=1,IF(VLOOKUP(K233,Inputs!$A$20:$G$29,5,FALSE)="Base Increase",VLOOKUP(K233,Inputs!$A$7:$G$16,5,FALSE),0),0),0)</f>
        <v>0</v>
      </c>
      <c r="T233" s="48">
        <f ca="1">IFERROR(IF(I233=1,IF(VLOOKUP(K233,Inputs!$A$20:$G$29,6,FALSE)="Base Increase",VLOOKUP(K233,Inputs!$A$7:$G$16,6,FALSE),0),0),0)</f>
        <v>0</v>
      </c>
      <c r="U233" s="48">
        <f ca="1">IFERROR(IF(J233=1,IF(VLOOKUP(K233,Inputs!$A$20:$G$29,7,FALSE)="Base Increase",VLOOKUP(K233,Inputs!$A$7:$G$16,7,FALSE),0),0),0)</f>
        <v>0</v>
      </c>
      <c r="V233" s="48">
        <f t="shared" ca="1" si="20"/>
        <v>0</v>
      </c>
      <c r="W233" s="48">
        <f t="shared" ca="1" si="21"/>
        <v>0</v>
      </c>
      <c r="X233" s="48">
        <f t="shared" ca="1" si="22"/>
        <v>0</v>
      </c>
      <c r="Y233" s="48">
        <f t="shared" ca="1" si="23"/>
        <v>0</v>
      </c>
      <c r="Z233" s="48">
        <f ca="1">IF(AND(K233&lt;=4,X233&gt;Inputs!$B$32),MAX(C233,Inputs!$B$32),X233)</f>
        <v>0</v>
      </c>
      <c r="AA233" s="48">
        <f ca="1">IF(AND(K233&lt;=4,Y233&gt;Inputs!$B$32),MAX(C233,Inputs!$B$32),Y233)</f>
        <v>0</v>
      </c>
      <c r="AB233" s="48">
        <f ca="1">IF(AND(K233&lt;=7,Z233&gt;Inputs!$B$33),MAX(C233,Inputs!$B$33),Z233)</f>
        <v>0</v>
      </c>
      <c r="AC233" s="48">
        <f ca="1">IF(Y233&gt;Inputs!$B$34,Inputs!$B$34,AA233)</f>
        <v>0</v>
      </c>
      <c r="AD233" s="48">
        <f ca="1">IF(AB233&gt;Inputs!$B$34,Inputs!$B$34,AB233)</f>
        <v>0</v>
      </c>
      <c r="AE233" s="48">
        <f ca="1">IF(AC233&gt;Inputs!$B$34,Inputs!$B$34,AC233)</f>
        <v>0</v>
      </c>
      <c r="AF233" s="49">
        <f ca="1">IF(AND(E233=1,G233=0),Inputs!$B$3,AD233)</f>
        <v>0</v>
      </c>
      <c r="AG233" s="49">
        <f ca="1">IF(AND(E233=1,G233=0),Inputs!$B$3,AE233)</f>
        <v>0</v>
      </c>
    </row>
    <row r="234" spans="1:33" x14ac:dyDescent="0.25">
      <c r="A234" s="6">
        <f>'Salary and Rating'!A235</f>
        <v>0</v>
      </c>
      <c r="B234" s="6">
        <f>'Salary and Rating'!B235</f>
        <v>0</v>
      </c>
      <c r="C234" s="14">
        <f>'Salary and Rating'!C235</f>
        <v>0</v>
      </c>
      <c r="D234" s="44">
        <f>'Salary and Rating'!D235</f>
        <v>0</v>
      </c>
      <c r="E234" s="48">
        <f t="shared" si="18"/>
        <v>0</v>
      </c>
      <c r="F234" s="42">
        <f>IF('Salary and Rating'!E235=1,VLOOKUP(D234,'Attrition Probabilities'!$A$5:$E$45,2,TRUE),IF('Salary and Rating'!E235=2,VLOOKUP(D234,'Attrition Probabilities'!$A$5:$E$45,3,TRUE),IF('Salary and Rating'!E235=3,VLOOKUP(D234,'Attrition Probabilities'!$A$5:$E$45,4,TRUE),IF('Salary and Rating'!E235=4,VLOOKUP(D234,'Attrition Probabilities'!$A$5:$E$45,5,TRUE),0))))</f>
        <v>0</v>
      </c>
      <c r="G234" s="48">
        <f t="shared" ca="1" si="19"/>
        <v>0</v>
      </c>
      <c r="H234" s="48">
        <f ca="1">IF(E234=0,0,IF(RAND()&lt;'Demand Component Probability'!$B$4,1,0))</f>
        <v>0</v>
      </c>
      <c r="I234" s="48">
        <f ca="1">IF(E234=0,0,IF(RAND()&lt;'Demand Component Probability'!$B$5,1,0))</f>
        <v>0</v>
      </c>
      <c r="J234" s="48">
        <f ca="1">IF(E234=0,0,IF(RAND()&lt;'Demand Component Probability'!$B$6,1,0))</f>
        <v>0</v>
      </c>
      <c r="K234" s="48">
        <f>'Salary and Rating'!K235</f>
        <v>0</v>
      </c>
      <c r="L234" s="48">
        <f>IFERROR(IF(VLOOKUP(K234,Inputs!$A$20:$G$29,3,FALSE)="Stipend Award",VLOOKUP(K234,Inputs!$A$7:$G$16,3,FALSE),0),0)</f>
        <v>0</v>
      </c>
      <c r="M234" s="48">
        <f>IFERROR(IF(VLOOKUP(K234,Inputs!$A$20:$G$29,4,FALSE)="Stipend Award",VLOOKUP(K234,Inputs!$A$7:$G$16,4,FALSE),0),0)</f>
        <v>0</v>
      </c>
      <c r="N234" s="48">
        <f ca="1">IFERROR(IF(H234=1,IF(VLOOKUP(K234,Inputs!$A$20:$G$29,5,FALSE)="Stipend Award",VLOOKUP(K234,Inputs!$A$7:$G$16,5,FALSE),0),0),0)</f>
        <v>0</v>
      </c>
      <c r="O234" s="48">
        <f ca="1">IFERROR(IF(I234=1,IF(VLOOKUP(K234,Inputs!$A$20:$G$29,6,FALSE)="Stipend Award",VLOOKUP(K234,Inputs!$A$7:$G$16,6,FALSE),0),0),0)</f>
        <v>0</v>
      </c>
      <c r="P234" s="48">
        <f ca="1">IFERROR(IF(J234=1,IF(VLOOKUP(K234,Inputs!$A$20:$G$29,7,FALSE)="Stipend Award",VLOOKUP(K234,Inputs!$A$7:$G$16,7,FALSE),0),0),0)</f>
        <v>0</v>
      </c>
      <c r="Q234" s="48">
        <f>IFERROR(IF(VLOOKUP(K234,Inputs!$A$20:$G$29,3,FALSE)="Base Increase",VLOOKUP(K234,Inputs!$A$7:$G$16,3,FALSE),0),0)</f>
        <v>0</v>
      </c>
      <c r="R234" s="48">
        <f>IFERROR(IF(VLOOKUP(K234,Inputs!$A$20:$G$29,4,FALSE)="Base Increase",VLOOKUP(K234,Inputs!$A$7:$G$16,4,FALSE),0),0)</f>
        <v>0</v>
      </c>
      <c r="S234" s="48">
        <f ca="1">IFERROR(IF(H234=1,IF(VLOOKUP(K234,Inputs!$A$20:$G$29,5,FALSE)="Base Increase",VLOOKUP(K234,Inputs!$A$7:$G$16,5,FALSE),0),0),0)</f>
        <v>0</v>
      </c>
      <c r="T234" s="48">
        <f ca="1">IFERROR(IF(I234=1,IF(VLOOKUP(K234,Inputs!$A$20:$G$29,6,FALSE)="Base Increase",VLOOKUP(K234,Inputs!$A$7:$G$16,6,FALSE),0),0),0)</f>
        <v>0</v>
      </c>
      <c r="U234" s="48">
        <f ca="1">IFERROR(IF(J234=1,IF(VLOOKUP(K234,Inputs!$A$20:$G$29,7,FALSE)="Base Increase",VLOOKUP(K234,Inputs!$A$7:$G$16,7,FALSE),0),0),0)</f>
        <v>0</v>
      </c>
      <c r="V234" s="48">
        <f t="shared" ca="1" si="20"/>
        <v>0</v>
      </c>
      <c r="W234" s="48">
        <f t="shared" ca="1" si="21"/>
        <v>0</v>
      </c>
      <c r="X234" s="48">
        <f t="shared" ca="1" si="22"/>
        <v>0</v>
      </c>
      <c r="Y234" s="48">
        <f t="shared" ca="1" si="23"/>
        <v>0</v>
      </c>
      <c r="Z234" s="48">
        <f ca="1">IF(AND(K234&lt;=4,X234&gt;Inputs!$B$32),MAX(C234,Inputs!$B$32),X234)</f>
        <v>0</v>
      </c>
      <c r="AA234" s="48">
        <f ca="1">IF(AND(K234&lt;=4,Y234&gt;Inputs!$B$32),MAX(C234,Inputs!$B$32),Y234)</f>
        <v>0</v>
      </c>
      <c r="AB234" s="48">
        <f ca="1">IF(AND(K234&lt;=7,Z234&gt;Inputs!$B$33),MAX(C234,Inputs!$B$33),Z234)</f>
        <v>0</v>
      </c>
      <c r="AC234" s="48">
        <f ca="1">IF(Y234&gt;Inputs!$B$34,Inputs!$B$34,AA234)</f>
        <v>0</v>
      </c>
      <c r="AD234" s="48">
        <f ca="1">IF(AB234&gt;Inputs!$B$34,Inputs!$B$34,AB234)</f>
        <v>0</v>
      </c>
      <c r="AE234" s="48">
        <f ca="1">IF(AC234&gt;Inputs!$B$34,Inputs!$B$34,AC234)</f>
        <v>0</v>
      </c>
      <c r="AF234" s="49">
        <f ca="1">IF(AND(E234=1,G234=0),Inputs!$B$3,AD234)</f>
        <v>0</v>
      </c>
      <c r="AG234" s="49">
        <f ca="1">IF(AND(E234=1,G234=0),Inputs!$B$3,AE234)</f>
        <v>0</v>
      </c>
    </row>
    <row r="235" spans="1:33" x14ac:dyDescent="0.25">
      <c r="A235" s="6">
        <f>'Salary and Rating'!A236</f>
        <v>0</v>
      </c>
      <c r="B235" s="6">
        <f>'Salary and Rating'!B236</f>
        <v>0</v>
      </c>
      <c r="C235" s="14">
        <f>'Salary and Rating'!C236</f>
        <v>0</v>
      </c>
      <c r="D235" s="44">
        <f>'Salary and Rating'!D236</f>
        <v>0</v>
      </c>
      <c r="E235" s="48">
        <f t="shared" si="18"/>
        <v>0</v>
      </c>
      <c r="F235" s="42">
        <f>IF('Salary and Rating'!E236=1,VLOOKUP(D235,'Attrition Probabilities'!$A$5:$E$45,2,TRUE),IF('Salary and Rating'!E236=2,VLOOKUP(D235,'Attrition Probabilities'!$A$5:$E$45,3,TRUE),IF('Salary and Rating'!E236=3,VLOOKUP(D235,'Attrition Probabilities'!$A$5:$E$45,4,TRUE),IF('Salary and Rating'!E236=4,VLOOKUP(D235,'Attrition Probabilities'!$A$5:$E$45,5,TRUE),0))))</f>
        <v>0</v>
      </c>
      <c r="G235" s="48">
        <f t="shared" ca="1" si="19"/>
        <v>0</v>
      </c>
      <c r="H235" s="48">
        <f ca="1">IF(E235=0,0,IF(RAND()&lt;'Demand Component Probability'!$B$4,1,0))</f>
        <v>0</v>
      </c>
      <c r="I235" s="48">
        <f ca="1">IF(E235=0,0,IF(RAND()&lt;'Demand Component Probability'!$B$5,1,0))</f>
        <v>0</v>
      </c>
      <c r="J235" s="48">
        <f ca="1">IF(E235=0,0,IF(RAND()&lt;'Demand Component Probability'!$B$6,1,0))</f>
        <v>0</v>
      </c>
      <c r="K235" s="48">
        <f>'Salary and Rating'!K236</f>
        <v>0</v>
      </c>
      <c r="L235" s="48">
        <f>IFERROR(IF(VLOOKUP(K235,Inputs!$A$20:$G$29,3,FALSE)="Stipend Award",VLOOKUP(K235,Inputs!$A$7:$G$16,3,FALSE),0),0)</f>
        <v>0</v>
      </c>
      <c r="M235" s="48">
        <f>IFERROR(IF(VLOOKUP(K235,Inputs!$A$20:$G$29,4,FALSE)="Stipend Award",VLOOKUP(K235,Inputs!$A$7:$G$16,4,FALSE),0),0)</f>
        <v>0</v>
      </c>
      <c r="N235" s="48">
        <f ca="1">IFERROR(IF(H235=1,IF(VLOOKUP(K235,Inputs!$A$20:$G$29,5,FALSE)="Stipend Award",VLOOKUP(K235,Inputs!$A$7:$G$16,5,FALSE),0),0),0)</f>
        <v>0</v>
      </c>
      <c r="O235" s="48">
        <f ca="1">IFERROR(IF(I235=1,IF(VLOOKUP(K235,Inputs!$A$20:$G$29,6,FALSE)="Stipend Award",VLOOKUP(K235,Inputs!$A$7:$G$16,6,FALSE),0),0),0)</f>
        <v>0</v>
      </c>
      <c r="P235" s="48">
        <f ca="1">IFERROR(IF(J235=1,IF(VLOOKUP(K235,Inputs!$A$20:$G$29,7,FALSE)="Stipend Award",VLOOKUP(K235,Inputs!$A$7:$G$16,7,FALSE),0),0),0)</f>
        <v>0</v>
      </c>
      <c r="Q235" s="48">
        <f>IFERROR(IF(VLOOKUP(K235,Inputs!$A$20:$G$29,3,FALSE)="Base Increase",VLOOKUP(K235,Inputs!$A$7:$G$16,3,FALSE),0),0)</f>
        <v>0</v>
      </c>
      <c r="R235" s="48">
        <f>IFERROR(IF(VLOOKUP(K235,Inputs!$A$20:$G$29,4,FALSE)="Base Increase",VLOOKUP(K235,Inputs!$A$7:$G$16,4,FALSE),0),0)</f>
        <v>0</v>
      </c>
      <c r="S235" s="48">
        <f ca="1">IFERROR(IF(H235=1,IF(VLOOKUP(K235,Inputs!$A$20:$G$29,5,FALSE)="Base Increase",VLOOKUP(K235,Inputs!$A$7:$G$16,5,FALSE),0),0),0)</f>
        <v>0</v>
      </c>
      <c r="T235" s="48">
        <f ca="1">IFERROR(IF(I235=1,IF(VLOOKUP(K235,Inputs!$A$20:$G$29,6,FALSE)="Base Increase",VLOOKUP(K235,Inputs!$A$7:$G$16,6,FALSE),0),0),0)</f>
        <v>0</v>
      </c>
      <c r="U235" s="48">
        <f ca="1">IFERROR(IF(J235=1,IF(VLOOKUP(K235,Inputs!$A$20:$G$29,7,FALSE)="Base Increase",VLOOKUP(K235,Inputs!$A$7:$G$16,7,FALSE),0),0),0)</f>
        <v>0</v>
      </c>
      <c r="V235" s="48">
        <f t="shared" ca="1" si="20"/>
        <v>0</v>
      </c>
      <c r="W235" s="48">
        <f t="shared" ca="1" si="21"/>
        <v>0</v>
      </c>
      <c r="X235" s="48">
        <f t="shared" ca="1" si="22"/>
        <v>0</v>
      </c>
      <c r="Y235" s="48">
        <f t="shared" ca="1" si="23"/>
        <v>0</v>
      </c>
      <c r="Z235" s="48">
        <f ca="1">IF(AND(K235&lt;=4,X235&gt;Inputs!$B$32),MAX(C235,Inputs!$B$32),X235)</f>
        <v>0</v>
      </c>
      <c r="AA235" s="48">
        <f ca="1">IF(AND(K235&lt;=4,Y235&gt;Inputs!$B$32),MAX(C235,Inputs!$B$32),Y235)</f>
        <v>0</v>
      </c>
      <c r="AB235" s="48">
        <f ca="1">IF(AND(K235&lt;=7,Z235&gt;Inputs!$B$33),MAX(C235,Inputs!$B$33),Z235)</f>
        <v>0</v>
      </c>
      <c r="AC235" s="48">
        <f ca="1">IF(Y235&gt;Inputs!$B$34,Inputs!$B$34,AA235)</f>
        <v>0</v>
      </c>
      <c r="AD235" s="48">
        <f ca="1">IF(AB235&gt;Inputs!$B$34,Inputs!$B$34,AB235)</f>
        <v>0</v>
      </c>
      <c r="AE235" s="48">
        <f ca="1">IF(AC235&gt;Inputs!$B$34,Inputs!$B$34,AC235)</f>
        <v>0</v>
      </c>
      <c r="AF235" s="49">
        <f ca="1">IF(AND(E235=1,G235=0),Inputs!$B$3,AD235)</f>
        <v>0</v>
      </c>
      <c r="AG235" s="49">
        <f ca="1">IF(AND(E235=1,G235=0),Inputs!$B$3,AE235)</f>
        <v>0</v>
      </c>
    </row>
    <row r="236" spans="1:33" x14ac:dyDescent="0.25">
      <c r="A236" s="6">
        <f>'Salary and Rating'!A237</f>
        <v>0</v>
      </c>
      <c r="B236" s="6">
        <f>'Salary and Rating'!B237</f>
        <v>0</v>
      </c>
      <c r="C236" s="14">
        <f>'Salary and Rating'!C237</f>
        <v>0</v>
      </c>
      <c r="D236" s="44">
        <f>'Salary and Rating'!D237</f>
        <v>0</v>
      </c>
      <c r="E236" s="48">
        <f t="shared" si="18"/>
        <v>0</v>
      </c>
      <c r="F236" s="42">
        <f>IF('Salary and Rating'!E237=1,VLOOKUP(D236,'Attrition Probabilities'!$A$5:$E$45,2,TRUE),IF('Salary and Rating'!E237=2,VLOOKUP(D236,'Attrition Probabilities'!$A$5:$E$45,3,TRUE),IF('Salary and Rating'!E237=3,VLOOKUP(D236,'Attrition Probabilities'!$A$5:$E$45,4,TRUE),IF('Salary and Rating'!E237=4,VLOOKUP(D236,'Attrition Probabilities'!$A$5:$E$45,5,TRUE),0))))</f>
        <v>0</v>
      </c>
      <c r="G236" s="48">
        <f t="shared" ca="1" si="19"/>
        <v>0</v>
      </c>
      <c r="H236" s="48">
        <f ca="1">IF(E236=0,0,IF(RAND()&lt;'Demand Component Probability'!$B$4,1,0))</f>
        <v>0</v>
      </c>
      <c r="I236" s="48">
        <f ca="1">IF(E236=0,0,IF(RAND()&lt;'Demand Component Probability'!$B$5,1,0))</f>
        <v>0</v>
      </c>
      <c r="J236" s="48">
        <f ca="1">IF(E236=0,0,IF(RAND()&lt;'Demand Component Probability'!$B$6,1,0))</f>
        <v>0</v>
      </c>
      <c r="K236" s="48">
        <f>'Salary and Rating'!K237</f>
        <v>0</v>
      </c>
      <c r="L236" s="48">
        <f>IFERROR(IF(VLOOKUP(K236,Inputs!$A$20:$G$29,3,FALSE)="Stipend Award",VLOOKUP(K236,Inputs!$A$7:$G$16,3,FALSE),0),0)</f>
        <v>0</v>
      </c>
      <c r="M236" s="48">
        <f>IFERROR(IF(VLOOKUP(K236,Inputs!$A$20:$G$29,4,FALSE)="Stipend Award",VLOOKUP(K236,Inputs!$A$7:$G$16,4,FALSE),0),0)</f>
        <v>0</v>
      </c>
      <c r="N236" s="48">
        <f ca="1">IFERROR(IF(H236=1,IF(VLOOKUP(K236,Inputs!$A$20:$G$29,5,FALSE)="Stipend Award",VLOOKUP(K236,Inputs!$A$7:$G$16,5,FALSE),0),0),0)</f>
        <v>0</v>
      </c>
      <c r="O236" s="48">
        <f ca="1">IFERROR(IF(I236=1,IF(VLOOKUP(K236,Inputs!$A$20:$G$29,6,FALSE)="Stipend Award",VLOOKUP(K236,Inputs!$A$7:$G$16,6,FALSE),0),0),0)</f>
        <v>0</v>
      </c>
      <c r="P236" s="48">
        <f ca="1">IFERROR(IF(J236=1,IF(VLOOKUP(K236,Inputs!$A$20:$G$29,7,FALSE)="Stipend Award",VLOOKUP(K236,Inputs!$A$7:$G$16,7,FALSE),0),0),0)</f>
        <v>0</v>
      </c>
      <c r="Q236" s="48">
        <f>IFERROR(IF(VLOOKUP(K236,Inputs!$A$20:$G$29,3,FALSE)="Base Increase",VLOOKUP(K236,Inputs!$A$7:$G$16,3,FALSE),0),0)</f>
        <v>0</v>
      </c>
      <c r="R236" s="48">
        <f>IFERROR(IF(VLOOKUP(K236,Inputs!$A$20:$G$29,4,FALSE)="Base Increase",VLOOKUP(K236,Inputs!$A$7:$G$16,4,FALSE),0),0)</f>
        <v>0</v>
      </c>
      <c r="S236" s="48">
        <f ca="1">IFERROR(IF(H236=1,IF(VLOOKUP(K236,Inputs!$A$20:$G$29,5,FALSE)="Base Increase",VLOOKUP(K236,Inputs!$A$7:$G$16,5,FALSE),0),0),0)</f>
        <v>0</v>
      </c>
      <c r="T236" s="48">
        <f ca="1">IFERROR(IF(I236=1,IF(VLOOKUP(K236,Inputs!$A$20:$G$29,6,FALSE)="Base Increase",VLOOKUP(K236,Inputs!$A$7:$G$16,6,FALSE),0),0),0)</f>
        <v>0</v>
      </c>
      <c r="U236" s="48">
        <f ca="1">IFERROR(IF(J236=1,IF(VLOOKUP(K236,Inputs!$A$20:$G$29,7,FALSE)="Base Increase",VLOOKUP(K236,Inputs!$A$7:$G$16,7,FALSE),0),0),0)</f>
        <v>0</v>
      </c>
      <c r="V236" s="48">
        <f t="shared" ca="1" si="20"/>
        <v>0</v>
      </c>
      <c r="W236" s="48">
        <f t="shared" ca="1" si="21"/>
        <v>0</v>
      </c>
      <c r="X236" s="48">
        <f t="shared" ca="1" si="22"/>
        <v>0</v>
      </c>
      <c r="Y236" s="48">
        <f t="shared" ca="1" si="23"/>
        <v>0</v>
      </c>
      <c r="Z236" s="48">
        <f ca="1">IF(AND(K236&lt;=4,X236&gt;Inputs!$B$32),MAX(C236,Inputs!$B$32),X236)</f>
        <v>0</v>
      </c>
      <c r="AA236" s="48">
        <f ca="1">IF(AND(K236&lt;=4,Y236&gt;Inputs!$B$32),MAX(C236,Inputs!$B$32),Y236)</f>
        <v>0</v>
      </c>
      <c r="AB236" s="48">
        <f ca="1">IF(AND(K236&lt;=7,Z236&gt;Inputs!$B$33),MAX(C236,Inputs!$B$33),Z236)</f>
        <v>0</v>
      </c>
      <c r="AC236" s="48">
        <f ca="1">IF(Y236&gt;Inputs!$B$34,Inputs!$B$34,AA236)</f>
        <v>0</v>
      </c>
      <c r="AD236" s="48">
        <f ca="1">IF(AB236&gt;Inputs!$B$34,Inputs!$B$34,AB236)</f>
        <v>0</v>
      </c>
      <c r="AE236" s="48">
        <f ca="1">IF(AC236&gt;Inputs!$B$34,Inputs!$B$34,AC236)</f>
        <v>0</v>
      </c>
      <c r="AF236" s="49">
        <f ca="1">IF(AND(E236=1,G236=0),Inputs!$B$3,AD236)</f>
        <v>0</v>
      </c>
      <c r="AG236" s="49">
        <f ca="1">IF(AND(E236=1,G236=0),Inputs!$B$3,AE236)</f>
        <v>0</v>
      </c>
    </row>
    <row r="237" spans="1:33" x14ac:dyDescent="0.25">
      <c r="A237" s="6">
        <f>'Salary and Rating'!A238</f>
        <v>0</v>
      </c>
      <c r="B237" s="6">
        <f>'Salary and Rating'!B238</f>
        <v>0</v>
      </c>
      <c r="C237" s="14">
        <f>'Salary and Rating'!C238</f>
        <v>0</v>
      </c>
      <c r="D237" s="44">
        <f>'Salary and Rating'!D238</f>
        <v>0</v>
      </c>
      <c r="E237" s="48">
        <f t="shared" si="18"/>
        <v>0</v>
      </c>
      <c r="F237" s="42">
        <f>IF('Salary and Rating'!E238=1,VLOOKUP(D237,'Attrition Probabilities'!$A$5:$E$45,2,TRUE),IF('Salary and Rating'!E238=2,VLOOKUP(D237,'Attrition Probabilities'!$A$5:$E$45,3,TRUE),IF('Salary and Rating'!E238=3,VLOOKUP(D237,'Attrition Probabilities'!$A$5:$E$45,4,TRUE),IF('Salary and Rating'!E238=4,VLOOKUP(D237,'Attrition Probabilities'!$A$5:$E$45,5,TRUE),0))))</f>
        <v>0</v>
      </c>
      <c r="G237" s="48">
        <f t="shared" ca="1" si="19"/>
        <v>0</v>
      </c>
      <c r="H237" s="48">
        <f ca="1">IF(E237=0,0,IF(RAND()&lt;'Demand Component Probability'!$B$4,1,0))</f>
        <v>0</v>
      </c>
      <c r="I237" s="48">
        <f ca="1">IF(E237=0,0,IF(RAND()&lt;'Demand Component Probability'!$B$5,1,0))</f>
        <v>0</v>
      </c>
      <c r="J237" s="48">
        <f ca="1">IF(E237=0,0,IF(RAND()&lt;'Demand Component Probability'!$B$6,1,0))</f>
        <v>0</v>
      </c>
      <c r="K237" s="48">
        <f>'Salary and Rating'!K238</f>
        <v>0</v>
      </c>
      <c r="L237" s="48">
        <f>IFERROR(IF(VLOOKUP(K237,Inputs!$A$20:$G$29,3,FALSE)="Stipend Award",VLOOKUP(K237,Inputs!$A$7:$G$16,3,FALSE),0),0)</f>
        <v>0</v>
      </c>
      <c r="M237" s="48">
        <f>IFERROR(IF(VLOOKUP(K237,Inputs!$A$20:$G$29,4,FALSE)="Stipend Award",VLOOKUP(K237,Inputs!$A$7:$G$16,4,FALSE),0),0)</f>
        <v>0</v>
      </c>
      <c r="N237" s="48">
        <f ca="1">IFERROR(IF(H237=1,IF(VLOOKUP(K237,Inputs!$A$20:$G$29,5,FALSE)="Stipend Award",VLOOKUP(K237,Inputs!$A$7:$G$16,5,FALSE),0),0),0)</f>
        <v>0</v>
      </c>
      <c r="O237" s="48">
        <f ca="1">IFERROR(IF(I237=1,IF(VLOOKUP(K237,Inputs!$A$20:$G$29,6,FALSE)="Stipend Award",VLOOKUP(K237,Inputs!$A$7:$G$16,6,FALSE),0),0),0)</f>
        <v>0</v>
      </c>
      <c r="P237" s="48">
        <f ca="1">IFERROR(IF(J237=1,IF(VLOOKUP(K237,Inputs!$A$20:$G$29,7,FALSE)="Stipend Award",VLOOKUP(K237,Inputs!$A$7:$G$16,7,FALSE),0),0),0)</f>
        <v>0</v>
      </c>
      <c r="Q237" s="48">
        <f>IFERROR(IF(VLOOKUP(K237,Inputs!$A$20:$G$29,3,FALSE)="Base Increase",VLOOKUP(K237,Inputs!$A$7:$G$16,3,FALSE),0),0)</f>
        <v>0</v>
      </c>
      <c r="R237" s="48">
        <f>IFERROR(IF(VLOOKUP(K237,Inputs!$A$20:$G$29,4,FALSE)="Base Increase",VLOOKUP(K237,Inputs!$A$7:$G$16,4,FALSE),0),0)</f>
        <v>0</v>
      </c>
      <c r="S237" s="48">
        <f ca="1">IFERROR(IF(H237=1,IF(VLOOKUP(K237,Inputs!$A$20:$G$29,5,FALSE)="Base Increase",VLOOKUP(K237,Inputs!$A$7:$G$16,5,FALSE),0),0),0)</f>
        <v>0</v>
      </c>
      <c r="T237" s="48">
        <f ca="1">IFERROR(IF(I237=1,IF(VLOOKUP(K237,Inputs!$A$20:$G$29,6,FALSE)="Base Increase",VLOOKUP(K237,Inputs!$A$7:$G$16,6,FALSE),0),0),0)</f>
        <v>0</v>
      </c>
      <c r="U237" s="48">
        <f ca="1">IFERROR(IF(J237=1,IF(VLOOKUP(K237,Inputs!$A$20:$G$29,7,FALSE)="Base Increase",VLOOKUP(K237,Inputs!$A$7:$G$16,7,FALSE),0),0),0)</f>
        <v>0</v>
      </c>
      <c r="V237" s="48">
        <f t="shared" ca="1" si="20"/>
        <v>0</v>
      </c>
      <c r="W237" s="48">
        <f t="shared" ca="1" si="21"/>
        <v>0</v>
      </c>
      <c r="X237" s="48">
        <f t="shared" ca="1" si="22"/>
        <v>0</v>
      </c>
      <c r="Y237" s="48">
        <f t="shared" ca="1" si="23"/>
        <v>0</v>
      </c>
      <c r="Z237" s="48">
        <f ca="1">IF(AND(K237&lt;=4,X237&gt;Inputs!$B$32),MAX(C237,Inputs!$B$32),X237)</f>
        <v>0</v>
      </c>
      <c r="AA237" s="48">
        <f ca="1">IF(AND(K237&lt;=4,Y237&gt;Inputs!$B$32),MAX(C237,Inputs!$B$32),Y237)</f>
        <v>0</v>
      </c>
      <c r="AB237" s="48">
        <f ca="1">IF(AND(K237&lt;=7,Z237&gt;Inputs!$B$33),MAX(C237,Inputs!$B$33),Z237)</f>
        <v>0</v>
      </c>
      <c r="AC237" s="48">
        <f ca="1">IF(Y237&gt;Inputs!$B$34,Inputs!$B$34,AA237)</f>
        <v>0</v>
      </c>
      <c r="AD237" s="48">
        <f ca="1">IF(AB237&gt;Inputs!$B$34,Inputs!$B$34,AB237)</f>
        <v>0</v>
      </c>
      <c r="AE237" s="48">
        <f ca="1">IF(AC237&gt;Inputs!$B$34,Inputs!$B$34,AC237)</f>
        <v>0</v>
      </c>
      <c r="AF237" s="49">
        <f ca="1">IF(AND(E237=1,G237=0),Inputs!$B$3,AD237)</f>
        <v>0</v>
      </c>
      <c r="AG237" s="49">
        <f ca="1">IF(AND(E237=1,G237=0),Inputs!$B$3,AE237)</f>
        <v>0</v>
      </c>
    </row>
    <row r="238" spans="1:33" x14ac:dyDescent="0.25">
      <c r="A238" s="6">
        <f>'Salary and Rating'!A239</f>
        <v>0</v>
      </c>
      <c r="B238" s="6">
        <f>'Salary and Rating'!B239</f>
        <v>0</v>
      </c>
      <c r="C238" s="14">
        <f>'Salary and Rating'!C239</f>
        <v>0</v>
      </c>
      <c r="D238" s="44">
        <f>'Salary and Rating'!D239</f>
        <v>0</v>
      </c>
      <c r="E238" s="48">
        <f t="shared" si="18"/>
        <v>0</v>
      </c>
      <c r="F238" s="42">
        <f>IF('Salary and Rating'!E239=1,VLOOKUP(D238,'Attrition Probabilities'!$A$5:$E$45,2,TRUE),IF('Salary and Rating'!E239=2,VLOOKUP(D238,'Attrition Probabilities'!$A$5:$E$45,3,TRUE),IF('Salary and Rating'!E239=3,VLOOKUP(D238,'Attrition Probabilities'!$A$5:$E$45,4,TRUE),IF('Salary and Rating'!E239=4,VLOOKUP(D238,'Attrition Probabilities'!$A$5:$E$45,5,TRUE),0))))</f>
        <v>0</v>
      </c>
      <c r="G238" s="48">
        <f t="shared" ca="1" si="19"/>
        <v>0</v>
      </c>
      <c r="H238" s="48">
        <f ca="1">IF(E238=0,0,IF(RAND()&lt;'Demand Component Probability'!$B$4,1,0))</f>
        <v>0</v>
      </c>
      <c r="I238" s="48">
        <f ca="1">IF(E238=0,0,IF(RAND()&lt;'Demand Component Probability'!$B$5,1,0))</f>
        <v>0</v>
      </c>
      <c r="J238" s="48">
        <f ca="1">IF(E238=0,0,IF(RAND()&lt;'Demand Component Probability'!$B$6,1,0))</f>
        <v>0</v>
      </c>
      <c r="K238" s="48">
        <f>'Salary and Rating'!K239</f>
        <v>0</v>
      </c>
      <c r="L238" s="48">
        <f>IFERROR(IF(VLOOKUP(K238,Inputs!$A$20:$G$29,3,FALSE)="Stipend Award",VLOOKUP(K238,Inputs!$A$7:$G$16,3,FALSE),0),0)</f>
        <v>0</v>
      </c>
      <c r="M238" s="48">
        <f>IFERROR(IF(VLOOKUP(K238,Inputs!$A$20:$G$29,4,FALSE)="Stipend Award",VLOOKUP(K238,Inputs!$A$7:$G$16,4,FALSE),0),0)</f>
        <v>0</v>
      </c>
      <c r="N238" s="48">
        <f ca="1">IFERROR(IF(H238=1,IF(VLOOKUP(K238,Inputs!$A$20:$G$29,5,FALSE)="Stipend Award",VLOOKUP(K238,Inputs!$A$7:$G$16,5,FALSE),0),0),0)</f>
        <v>0</v>
      </c>
      <c r="O238" s="48">
        <f ca="1">IFERROR(IF(I238=1,IF(VLOOKUP(K238,Inputs!$A$20:$G$29,6,FALSE)="Stipend Award",VLOOKUP(K238,Inputs!$A$7:$G$16,6,FALSE),0),0),0)</f>
        <v>0</v>
      </c>
      <c r="P238" s="48">
        <f ca="1">IFERROR(IF(J238=1,IF(VLOOKUP(K238,Inputs!$A$20:$G$29,7,FALSE)="Stipend Award",VLOOKUP(K238,Inputs!$A$7:$G$16,7,FALSE),0),0),0)</f>
        <v>0</v>
      </c>
      <c r="Q238" s="48">
        <f>IFERROR(IF(VLOOKUP(K238,Inputs!$A$20:$G$29,3,FALSE)="Base Increase",VLOOKUP(K238,Inputs!$A$7:$G$16,3,FALSE),0),0)</f>
        <v>0</v>
      </c>
      <c r="R238" s="48">
        <f>IFERROR(IF(VLOOKUP(K238,Inputs!$A$20:$G$29,4,FALSE)="Base Increase",VLOOKUP(K238,Inputs!$A$7:$G$16,4,FALSE),0),0)</f>
        <v>0</v>
      </c>
      <c r="S238" s="48">
        <f ca="1">IFERROR(IF(H238=1,IF(VLOOKUP(K238,Inputs!$A$20:$G$29,5,FALSE)="Base Increase",VLOOKUP(K238,Inputs!$A$7:$G$16,5,FALSE),0),0),0)</f>
        <v>0</v>
      </c>
      <c r="T238" s="48">
        <f ca="1">IFERROR(IF(I238=1,IF(VLOOKUP(K238,Inputs!$A$20:$G$29,6,FALSE)="Base Increase",VLOOKUP(K238,Inputs!$A$7:$G$16,6,FALSE),0),0),0)</f>
        <v>0</v>
      </c>
      <c r="U238" s="48">
        <f ca="1">IFERROR(IF(J238=1,IF(VLOOKUP(K238,Inputs!$A$20:$G$29,7,FALSE)="Base Increase",VLOOKUP(K238,Inputs!$A$7:$G$16,7,FALSE),0),0),0)</f>
        <v>0</v>
      </c>
      <c r="V238" s="48">
        <f t="shared" ca="1" si="20"/>
        <v>0</v>
      </c>
      <c r="W238" s="48">
        <f t="shared" ca="1" si="21"/>
        <v>0</v>
      </c>
      <c r="X238" s="48">
        <f t="shared" ca="1" si="22"/>
        <v>0</v>
      </c>
      <c r="Y238" s="48">
        <f t="shared" ca="1" si="23"/>
        <v>0</v>
      </c>
      <c r="Z238" s="48">
        <f ca="1">IF(AND(K238&lt;=4,X238&gt;Inputs!$B$32),MAX(C238,Inputs!$B$32),X238)</f>
        <v>0</v>
      </c>
      <c r="AA238" s="48">
        <f ca="1">IF(AND(K238&lt;=4,Y238&gt;Inputs!$B$32),MAX(C238,Inputs!$B$32),Y238)</f>
        <v>0</v>
      </c>
      <c r="AB238" s="48">
        <f ca="1">IF(AND(K238&lt;=7,Z238&gt;Inputs!$B$33),MAX(C238,Inputs!$B$33),Z238)</f>
        <v>0</v>
      </c>
      <c r="AC238" s="48">
        <f ca="1">IF(Y238&gt;Inputs!$B$34,Inputs!$B$34,AA238)</f>
        <v>0</v>
      </c>
      <c r="AD238" s="48">
        <f ca="1">IF(AB238&gt;Inputs!$B$34,Inputs!$B$34,AB238)</f>
        <v>0</v>
      </c>
      <c r="AE238" s="48">
        <f ca="1">IF(AC238&gt;Inputs!$B$34,Inputs!$B$34,AC238)</f>
        <v>0</v>
      </c>
      <c r="AF238" s="49">
        <f ca="1">IF(AND(E238=1,G238=0),Inputs!$B$3,AD238)</f>
        <v>0</v>
      </c>
      <c r="AG238" s="49">
        <f ca="1">IF(AND(E238=1,G238=0),Inputs!$B$3,AE238)</f>
        <v>0</v>
      </c>
    </row>
    <row r="239" spans="1:33" x14ac:dyDescent="0.25">
      <c r="A239" s="6">
        <f>'Salary and Rating'!A240</f>
        <v>0</v>
      </c>
      <c r="B239" s="6">
        <f>'Salary and Rating'!B240</f>
        <v>0</v>
      </c>
      <c r="C239" s="14">
        <f>'Salary and Rating'!C240</f>
        <v>0</v>
      </c>
      <c r="D239" s="44">
        <f>'Salary and Rating'!D240</f>
        <v>0</v>
      </c>
      <c r="E239" s="48">
        <f t="shared" si="18"/>
        <v>0</v>
      </c>
      <c r="F239" s="42">
        <f>IF('Salary and Rating'!E240=1,VLOOKUP(D239,'Attrition Probabilities'!$A$5:$E$45,2,TRUE),IF('Salary and Rating'!E240=2,VLOOKUP(D239,'Attrition Probabilities'!$A$5:$E$45,3,TRUE),IF('Salary and Rating'!E240=3,VLOOKUP(D239,'Attrition Probabilities'!$A$5:$E$45,4,TRUE),IF('Salary and Rating'!E240=4,VLOOKUP(D239,'Attrition Probabilities'!$A$5:$E$45,5,TRUE),0))))</f>
        <v>0</v>
      </c>
      <c r="G239" s="48">
        <f t="shared" ca="1" si="19"/>
        <v>0</v>
      </c>
      <c r="H239" s="48">
        <f ca="1">IF(E239=0,0,IF(RAND()&lt;'Demand Component Probability'!$B$4,1,0))</f>
        <v>0</v>
      </c>
      <c r="I239" s="48">
        <f ca="1">IF(E239=0,0,IF(RAND()&lt;'Demand Component Probability'!$B$5,1,0))</f>
        <v>0</v>
      </c>
      <c r="J239" s="48">
        <f ca="1">IF(E239=0,0,IF(RAND()&lt;'Demand Component Probability'!$B$6,1,0))</f>
        <v>0</v>
      </c>
      <c r="K239" s="48">
        <f>'Salary and Rating'!K240</f>
        <v>0</v>
      </c>
      <c r="L239" s="48">
        <f>IFERROR(IF(VLOOKUP(K239,Inputs!$A$20:$G$29,3,FALSE)="Stipend Award",VLOOKUP(K239,Inputs!$A$7:$G$16,3,FALSE),0),0)</f>
        <v>0</v>
      </c>
      <c r="M239" s="48">
        <f>IFERROR(IF(VLOOKUP(K239,Inputs!$A$20:$G$29,4,FALSE)="Stipend Award",VLOOKUP(K239,Inputs!$A$7:$G$16,4,FALSE),0),0)</f>
        <v>0</v>
      </c>
      <c r="N239" s="48">
        <f ca="1">IFERROR(IF(H239=1,IF(VLOOKUP(K239,Inputs!$A$20:$G$29,5,FALSE)="Stipend Award",VLOOKUP(K239,Inputs!$A$7:$G$16,5,FALSE),0),0),0)</f>
        <v>0</v>
      </c>
      <c r="O239" s="48">
        <f ca="1">IFERROR(IF(I239=1,IF(VLOOKUP(K239,Inputs!$A$20:$G$29,6,FALSE)="Stipend Award",VLOOKUP(K239,Inputs!$A$7:$G$16,6,FALSE),0),0),0)</f>
        <v>0</v>
      </c>
      <c r="P239" s="48">
        <f ca="1">IFERROR(IF(J239=1,IF(VLOOKUP(K239,Inputs!$A$20:$G$29,7,FALSE)="Stipend Award",VLOOKUP(K239,Inputs!$A$7:$G$16,7,FALSE),0),0),0)</f>
        <v>0</v>
      </c>
      <c r="Q239" s="48">
        <f>IFERROR(IF(VLOOKUP(K239,Inputs!$A$20:$G$29,3,FALSE)="Base Increase",VLOOKUP(K239,Inputs!$A$7:$G$16,3,FALSE),0),0)</f>
        <v>0</v>
      </c>
      <c r="R239" s="48">
        <f>IFERROR(IF(VLOOKUP(K239,Inputs!$A$20:$G$29,4,FALSE)="Base Increase",VLOOKUP(K239,Inputs!$A$7:$G$16,4,FALSE),0),0)</f>
        <v>0</v>
      </c>
      <c r="S239" s="48">
        <f ca="1">IFERROR(IF(H239=1,IF(VLOOKUP(K239,Inputs!$A$20:$G$29,5,FALSE)="Base Increase",VLOOKUP(K239,Inputs!$A$7:$G$16,5,FALSE),0),0),0)</f>
        <v>0</v>
      </c>
      <c r="T239" s="48">
        <f ca="1">IFERROR(IF(I239=1,IF(VLOOKUP(K239,Inputs!$A$20:$G$29,6,FALSE)="Base Increase",VLOOKUP(K239,Inputs!$A$7:$G$16,6,FALSE),0),0),0)</f>
        <v>0</v>
      </c>
      <c r="U239" s="48">
        <f ca="1">IFERROR(IF(J239=1,IF(VLOOKUP(K239,Inputs!$A$20:$G$29,7,FALSE)="Base Increase",VLOOKUP(K239,Inputs!$A$7:$G$16,7,FALSE),0),0),0)</f>
        <v>0</v>
      </c>
      <c r="V239" s="48">
        <f t="shared" ca="1" si="20"/>
        <v>0</v>
      </c>
      <c r="W239" s="48">
        <f t="shared" ca="1" si="21"/>
        <v>0</v>
      </c>
      <c r="X239" s="48">
        <f t="shared" ca="1" si="22"/>
        <v>0</v>
      </c>
      <c r="Y239" s="48">
        <f t="shared" ca="1" si="23"/>
        <v>0</v>
      </c>
      <c r="Z239" s="48">
        <f ca="1">IF(AND(K239&lt;=4,X239&gt;Inputs!$B$32),MAX(C239,Inputs!$B$32),X239)</f>
        <v>0</v>
      </c>
      <c r="AA239" s="48">
        <f ca="1">IF(AND(K239&lt;=4,Y239&gt;Inputs!$B$32),MAX(C239,Inputs!$B$32),Y239)</f>
        <v>0</v>
      </c>
      <c r="AB239" s="48">
        <f ca="1">IF(AND(K239&lt;=7,Z239&gt;Inputs!$B$33),MAX(C239,Inputs!$B$33),Z239)</f>
        <v>0</v>
      </c>
      <c r="AC239" s="48">
        <f ca="1">IF(Y239&gt;Inputs!$B$34,Inputs!$B$34,AA239)</f>
        <v>0</v>
      </c>
      <c r="AD239" s="48">
        <f ca="1">IF(AB239&gt;Inputs!$B$34,Inputs!$B$34,AB239)</f>
        <v>0</v>
      </c>
      <c r="AE239" s="48">
        <f ca="1">IF(AC239&gt;Inputs!$B$34,Inputs!$B$34,AC239)</f>
        <v>0</v>
      </c>
      <c r="AF239" s="49">
        <f ca="1">IF(AND(E239=1,G239=0),Inputs!$B$3,AD239)</f>
        <v>0</v>
      </c>
      <c r="AG239" s="49">
        <f ca="1">IF(AND(E239=1,G239=0),Inputs!$B$3,AE239)</f>
        <v>0</v>
      </c>
    </row>
    <row r="240" spans="1:33" x14ac:dyDescent="0.25">
      <c r="A240" s="6">
        <f>'Salary and Rating'!A241</f>
        <v>0</v>
      </c>
      <c r="B240" s="6">
        <f>'Salary and Rating'!B241</f>
        <v>0</v>
      </c>
      <c r="C240" s="14">
        <f>'Salary and Rating'!C241</f>
        <v>0</v>
      </c>
      <c r="D240" s="44">
        <f>'Salary and Rating'!D241</f>
        <v>0</v>
      </c>
      <c r="E240" s="48">
        <f t="shared" si="18"/>
        <v>0</v>
      </c>
      <c r="F240" s="42">
        <f>IF('Salary and Rating'!E241=1,VLOOKUP(D240,'Attrition Probabilities'!$A$5:$E$45,2,TRUE),IF('Salary and Rating'!E241=2,VLOOKUP(D240,'Attrition Probabilities'!$A$5:$E$45,3,TRUE),IF('Salary and Rating'!E241=3,VLOOKUP(D240,'Attrition Probabilities'!$A$5:$E$45,4,TRUE),IF('Salary and Rating'!E241=4,VLOOKUP(D240,'Attrition Probabilities'!$A$5:$E$45,5,TRUE),0))))</f>
        <v>0</v>
      </c>
      <c r="G240" s="48">
        <f t="shared" ca="1" si="19"/>
        <v>0</v>
      </c>
      <c r="H240" s="48">
        <f ca="1">IF(E240=0,0,IF(RAND()&lt;'Demand Component Probability'!$B$4,1,0))</f>
        <v>0</v>
      </c>
      <c r="I240" s="48">
        <f ca="1">IF(E240=0,0,IF(RAND()&lt;'Demand Component Probability'!$B$5,1,0))</f>
        <v>0</v>
      </c>
      <c r="J240" s="48">
        <f ca="1">IF(E240=0,0,IF(RAND()&lt;'Demand Component Probability'!$B$6,1,0))</f>
        <v>0</v>
      </c>
      <c r="K240" s="48">
        <f>'Salary and Rating'!K241</f>
        <v>0</v>
      </c>
      <c r="L240" s="48">
        <f>IFERROR(IF(VLOOKUP(K240,Inputs!$A$20:$G$29,3,FALSE)="Stipend Award",VLOOKUP(K240,Inputs!$A$7:$G$16,3,FALSE),0),0)</f>
        <v>0</v>
      </c>
      <c r="M240" s="48">
        <f>IFERROR(IF(VLOOKUP(K240,Inputs!$A$20:$G$29,4,FALSE)="Stipend Award",VLOOKUP(K240,Inputs!$A$7:$G$16,4,FALSE),0),0)</f>
        <v>0</v>
      </c>
      <c r="N240" s="48">
        <f ca="1">IFERROR(IF(H240=1,IF(VLOOKUP(K240,Inputs!$A$20:$G$29,5,FALSE)="Stipend Award",VLOOKUP(K240,Inputs!$A$7:$G$16,5,FALSE),0),0),0)</f>
        <v>0</v>
      </c>
      <c r="O240" s="48">
        <f ca="1">IFERROR(IF(I240=1,IF(VLOOKUP(K240,Inputs!$A$20:$G$29,6,FALSE)="Stipend Award",VLOOKUP(K240,Inputs!$A$7:$G$16,6,FALSE),0),0),0)</f>
        <v>0</v>
      </c>
      <c r="P240" s="48">
        <f ca="1">IFERROR(IF(J240=1,IF(VLOOKUP(K240,Inputs!$A$20:$G$29,7,FALSE)="Stipend Award",VLOOKUP(K240,Inputs!$A$7:$G$16,7,FALSE),0),0),0)</f>
        <v>0</v>
      </c>
      <c r="Q240" s="48">
        <f>IFERROR(IF(VLOOKUP(K240,Inputs!$A$20:$G$29,3,FALSE)="Base Increase",VLOOKUP(K240,Inputs!$A$7:$G$16,3,FALSE),0),0)</f>
        <v>0</v>
      </c>
      <c r="R240" s="48">
        <f>IFERROR(IF(VLOOKUP(K240,Inputs!$A$20:$G$29,4,FALSE)="Base Increase",VLOOKUP(K240,Inputs!$A$7:$G$16,4,FALSE),0),0)</f>
        <v>0</v>
      </c>
      <c r="S240" s="48">
        <f ca="1">IFERROR(IF(H240=1,IF(VLOOKUP(K240,Inputs!$A$20:$G$29,5,FALSE)="Base Increase",VLOOKUP(K240,Inputs!$A$7:$G$16,5,FALSE),0),0),0)</f>
        <v>0</v>
      </c>
      <c r="T240" s="48">
        <f ca="1">IFERROR(IF(I240=1,IF(VLOOKUP(K240,Inputs!$A$20:$G$29,6,FALSE)="Base Increase",VLOOKUP(K240,Inputs!$A$7:$G$16,6,FALSE),0),0),0)</f>
        <v>0</v>
      </c>
      <c r="U240" s="48">
        <f ca="1">IFERROR(IF(J240=1,IF(VLOOKUP(K240,Inputs!$A$20:$G$29,7,FALSE)="Base Increase",VLOOKUP(K240,Inputs!$A$7:$G$16,7,FALSE),0),0),0)</f>
        <v>0</v>
      </c>
      <c r="V240" s="48">
        <f t="shared" ca="1" si="20"/>
        <v>0</v>
      </c>
      <c r="W240" s="48">
        <f t="shared" ca="1" si="21"/>
        <v>0</v>
      </c>
      <c r="X240" s="48">
        <f t="shared" ca="1" si="22"/>
        <v>0</v>
      </c>
      <c r="Y240" s="48">
        <f t="shared" ca="1" si="23"/>
        <v>0</v>
      </c>
      <c r="Z240" s="48">
        <f ca="1">IF(AND(K240&lt;=4,X240&gt;Inputs!$B$32),MAX(C240,Inputs!$B$32),X240)</f>
        <v>0</v>
      </c>
      <c r="AA240" s="48">
        <f ca="1">IF(AND(K240&lt;=4,Y240&gt;Inputs!$B$32),MAX(C240,Inputs!$B$32),Y240)</f>
        <v>0</v>
      </c>
      <c r="AB240" s="48">
        <f ca="1">IF(AND(K240&lt;=7,Z240&gt;Inputs!$B$33),MAX(C240,Inputs!$B$33),Z240)</f>
        <v>0</v>
      </c>
      <c r="AC240" s="48">
        <f ca="1">IF(Y240&gt;Inputs!$B$34,Inputs!$B$34,AA240)</f>
        <v>0</v>
      </c>
      <c r="AD240" s="48">
        <f ca="1">IF(AB240&gt;Inputs!$B$34,Inputs!$B$34,AB240)</f>
        <v>0</v>
      </c>
      <c r="AE240" s="48">
        <f ca="1">IF(AC240&gt;Inputs!$B$34,Inputs!$B$34,AC240)</f>
        <v>0</v>
      </c>
      <c r="AF240" s="49">
        <f ca="1">IF(AND(E240=1,G240=0),Inputs!$B$3,AD240)</f>
        <v>0</v>
      </c>
      <c r="AG240" s="49">
        <f ca="1">IF(AND(E240=1,G240=0),Inputs!$B$3,AE240)</f>
        <v>0</v>
      </c>
    </row>
    <row r="241" spans="1:33" x14ac:dyDescent="0.25">
      <c r="A241" s="6">
        <f>'Salary and Rating'!A242</f>
        <v>0</v>
      </c>
      <c r="B241" s="6">
        <f>'Salary and Rating'!B242</f>
        <v>0</v>
      </c>
      <c r="C241" s="14">
        <f>'Salary and Rating'!C242</f>
        <v>0</v>
      </c>
      <c r="D241" s="44">
        <f>'Salary and Rating'!D242</f>
        <v>0</v>
      </c>
      <c r="E241" s="48">
        <f t="shared" si="18"/>
        <v>0</v>
      </c>
      <c r="F241" s="42">
        <f>IF('Salary and Rating'!E242=1,VLOOKUP(D241,'Attrition Probabilities'!$A$5:$E$45,2,TRUE),IF('Salary and Rating'!E242=2,VLOOKUP(D241,'Attrition Probabilities'!$A$5:$E$45,3,TRUE),IF('Salary and Rating'!E242=3,VLOOKUP(D241,'Attrition Probabilities'!$A$5:$E$45,4,TRUE),IF('Salary and Rating'!E242=4,VLOOKUP(D241,'Attrition Probabilities'!$A$5:$E$45,5,TRUE),0))))</f>
        <v>0</v>
      </c>
      <c r="G241" s="48">
        <f t="shared" ca="1" si="19"/>
        <v>0</v>
      </c>
      <c r="H241" s="48">
        <f ca="1">IF(E241=0,0,IF(RAND()&lt;'Demand Component Probability'!$B$4,1,0))</f>
        <v>0</v>
      </c>
      <c r="I241" s="48">
        <f ca="1">IF(E241=0,0,IF(RAND()&lt;'Demand Component Probability'!$B$5,1,0))</f>
        <v>0</v>
      </c>
      <c r="J241" s="48">
        <f ca="1">IF(E241=0,0,IF(RAND()&lt;'Demand Component Probability'!$B$6,1,0))</f>
        <v>0</v>
      </c>
      <c r="K241" s="48">
        <f>'Salary and Rating'!K242</f>
        <v>0</v>
      </c>
      <c r="L241" s="48">
        <f>IFERROR(IF(VLOOKUP(K241,Inputs!$A$20:$G$29,3,FALSE)="Stipend Award",VLOOKUP(K241,Inputs!$A$7:$G$16,3,FALSE),0),0)</f>
        <v>0</v>
      </c>
      <c r="M241" s="48">
        <f>IFERROR(IF(VLOOKUP(K241,Inputs!$A$20:$G$29,4,FALSE)="Stipend Award",VLOOKUP(K241,Inputs!$A$7:$G$16,4,FALSE),0),0)</f>
        <v>0</v>
      </c>
      <c r="N241" s="48">
        <f ca="1">IFERROR(IF(H241=1,IF(VLOOKUP(K241,Inputs!$A$20:$G$29,5,FALSE)="Stipend Award",VLOOKUP(K241,Inputs!$A$7:$G$16,5,FALSE),0),0),0)</f>
        <v>0</v>
      </c>
      <c r="O241" s="48">
        <f ca="1">IFERROR(IF(I241=1,IF(VLOOKUP(K241,Inputs!$A$20:$G$29,6,FALSE)="Stipend Award",VLOOKUP(K241,Inputs!$A$7:$G$16,6,FALSE),0),0),0)</f>
        <v>0</v>
      </c>
      <c r="P241" s="48">
        <f ca="1">IFERROR(IF(J241=1,IF(VLOOKUP(K241,Inputs!$A$20:$G$29,7,FALSE)="Stipend Award",VLOOKUP(K241,Inputs!$A$7:$G$16,7,FALSE),0),0),0)</f>
        <v>0</v>
      </c>
      <c r="Q241" s="48">
        <f>IFERROR(IF(VLOOKUP(K241,Inputs!$A$20:$G$29,3,FALSE)="Base Increase",VLOOKUP(K241,Inputs!$A$7:$G$16,3,FALSE),0),0)</f>
        <v>0</v>
      </c>
      <c r="R241" s="48">
        <f>IFERROR(IF(VLOOKUP(K241,Inputs!$A$20:$G$29,4,FALSE)="Base Increase",VLOOKUP(K241,Inputs!$A$7:$G$16,4,FALSE),0),0)</f>
        <v>0</v>
      </c>
      <c r="S241" s="48">
        <f ca="1">IFERROR(IF(H241=1,IF(VLOOKUP(K241,Inputs!$A$20:$G$29,5,FALSE)="Base Increase",VLOOKUP(K241,Inputs!$A$7:$G$16,5,FALSE),0),0),0)</f>
        <v>0</v>
      </c>
      <c r="T241" s="48">
        <f ca="1">IFERROR(IF(I241=1,IF(VLOOKUP(K241,Inputs!$A$20:$G$29,6,FALSE)="Base Increase",VLOOKUP(K241,Inputs!$A$7:$G$16,6,FALSE),0),0),0)</f>
        <v>0</v>
      </c>
      <c r="U241" s="48">
        <f ca="1">IFERROR(IF(J241=1,IF(VLOOKUP(K241,Inputs!$A$20:$G$29,7,FALSE)="Base Increase",VLOOKUP(K241,Inputs!$A$7:$G$16,7,FALSE),0),0),0)</f>
        <v>0</v>
      </c>
      <c r="V241" s="48">
        <f t="shared" ca="1" si="20"/>
        <v>0</v>
      </c>
      <c r="W241" s="48">
        <f t="shared" ca="1" si="21"/>
        <v>0</v>
      </c>
      <c r="X241" s="48">
        <f t="shared" ca="1" si="22"/>
        <v>0</v>
      </c>
      <c r="Y241" s="48">
        <f t="shared" ca="1" si="23"/>
        <v>0</v>
      </c>
      <c r="Z241" s="48">
        <f ca="1">IF(AND(K241&lt;=4,X241&gt;Inputs!$B$32),MAX(C241,Inputs!$B$32),X241)</f>
        <v>0</v>
      </c>
      <c r="AA241" s="48">
        <f ca="1">IF(AND(K241&lt;=4,Y241&gt;Inputs!$B$32),MAX(C241,Inputs!$B$32),Y241)</f>
        <v>0</v>
      </c>
      <c r="AB241" s="48">
        <f ca="1">IF(AND(K241&lt;=7,Z241&gt;Inputs!$B$33),MAX(C241,Inputs!$B$33),Z241)</f>
        <v>0</v>
      </c>
      <c r="AC241" s="48">
        <f ca="1">IF(Y241&gt;Inputs!$B$34,Inputs!$B$34,AA241)</f>
        <v>0</v>
      </c>
      <c r="AD241" s="48">
        <f ca="1">IF(AB241&gt;Inputs!$B$34,Inputs!$B$34,AB241)</f>
        <v>0</v>
      </c>
      <c r="AE241" s="48">
        <f ca="1">IF(AC241&gt;Inputs!$B$34,Inputs!$B$34,AC241)</f>
        <v>0</v>
      </c>
      <c r="AF241" s="49">
        <f ca="1">IF(AND(E241=1,G241=0),Inputs!$B$3,AD241)</f>
        <v>0</v>
      </c>
      <c r="AG241" s="49">
        <f ca="1">IF(AND(E241=1,G241=0),Inputs!$B$3,AE241)</f>
        <v>0</v>
      </c>
    </row>
    <row r="242" spans="1:33" x14ac:dyDescent="0.25">
      <c r="A242" s="6">
        <f>'Salary and Rating'!A243</f>
        <v>0</v>
      </c>
      <c r="B242" s="6">
        <f>'Salary and Rating'!B243</f>
        <v>0</v>
      </c>
      <c r="C242" s="14">
        <f>'Salary and Rating'!C243</f>
        <v>0</v>
      </c>
      <c r="D242" s="44">
        <f>'Salary and Rating'!D243</f>
        <v>0</v>
      </c>
      <c r="E242" s="48">
        <f t="shared" si="18"/>
        <v>0</v>
      </c>
      <c r="F242" s="42">
        <f>IF('Salary and Rating'!E243=1,VLOOKUP(D242,'Attrition Probabilities'!$A$5:$E$45,2,TRUE),IF('Salary and Rating'!E243=2,VLOOKUP(D242,'Attrition Probabilities'!$A$5:$E$45,3,TRUE),IF('Salary and Rating'!E243=3,VLOOKUP(D242,'Attrition Probabilities'!$A$5:$E$45,4,TRUE),IF('Salary and Rating'!E243=4,VLOOKUP(D242,'Attrition Probabilities'!$A$5:$E$45,5,TRUE),0))))</f>
        <v>0</v>
      </c>
      <c r="G242" s="48">
        <f t="shared" ca="1" si="19"/>
        <v>0</v>
      </c>
      <c r="H242" s="48">
        <f ca="1">IF(E242=0,0,IF(RAND()&lt;'Demand Component Probability'!$B$4,1,0))</f>
        <v>0</v>
      </c>
      <c r="I242" s="48">
        <f ca="1">IF(E242=0,0,IF(RAND()&lt;'Demand Component Probability'!$B$5,1,0))</f>
        <v>0</v>
      </c>
      <c r="J242" s="48">
        <f ca="1">IF(E242=0,0,IF(RAND()&lt;'Demand Component Probability'!$B$6,1,0))</f>
        <v>0</v>
      </c>
      <c r="K242" s="48">
        <f>'Salary and Rating'!K243</f>
        <v>0</v>
      </c>
      <c r="L242" s="48">
        <f>IFERROR(IF(VLOOKUP(K242,Inputs!$A$20:$G$29,3,FALSE)="Stipend Award",VLOOKUP(K242,Inputs!$A$7:$G$16,3,FALSE),0),0)</f>
        <v>0</v>
      </c>
      <c r="M242" s="48">
        <f>IFERROR(IF(VLOOKUP(K242,Inputs!$A$20:$G$29,4,FALSE)="Stipend Award",VLOOKUP(K242,Inputs!$A$7:$G$16,4,FALSE),0),0)</f>
        <v>0</v>
      </c>
      <c r="N242" s="48">
        <f ca="1">IFERROR(IF(H242=1,IF(VLOOKUP(K242,Inputs!$A$20:$G$29,5,FALSE)="Stipend Award",VLOOKUP(K242,Inputs!$A$7:$G$16,5,FALSE),0),0),0)</f>
        <v>0</v>
      </c>
      <c r="O242" s="48">
        <f ca="1">IFERROR(IF(I242=1,IF(VLOOKUP(K242,Inputs!$A$20:$G$29,6,FALSE)="Stipend Award",VLOOKUP(K242,Inputs!$A$7:$G$16,6,FALSE),0),0),0)</f>
        <v>0</v>
      </c>
      <c r="P242" s="48">
        <f ca="1">IFERROR(IF(J242=1,IF(VLOOKUP(K242,Inputs!$A$20:$G$29,7,FALSE)="Stipend Award",VLOOKUP(K242,Inputs!$A$7:$G$16,7,FALSE),0),0),0)</f>
        <v>0</v>
      </c>
      <c r="Q242" s="48">
        <f>IFERROR(IF(VLOOKUP(K242,Inputs!$A$20:$G$29,3,FALSE)="Base Increase",VLOOKUP(K242,Inputs!$A$7:$G$16,3,FALSE),0),0)</f>
        <v>0</v>
      </c>
      <c r="R242" s="48">
        <f>IFERROR(IF(VLOOKUP(K242,Inputs!$A$20:$G$29,4,FALSE)="Base Increase",VLOOKUP(K242,Inputs!$A$7:$G$16,4,FALSE),0),0)</f>
        <v>0</v>
      </c>
      <c r="S242" s="48">
        <f ca="1">IFERROR(IF(H242=1,IF(VLOOKUP(K242,Inputs!$A$20:$G$29,5,FALSE)="Base Increase",VLOOKUP(K242,Inputs!$A$7:$G$16,5,FALSE),0),0),0)</f>
        <v>0</v>
      </c>
      <c r="T242" s="48">
        <f ca="1">IFERROR(IF(I242=1,IF(VLOOKUP(K242,Inputs!$A$20:$G$29,6,FALSE)="Base Increase",VLOOKUP(K242,Inputs!$A$7:$G$16,6,FALSE),0),0),0)</f>
        <v>0</v>
      </c>
      <c r="U242" s="48">
        <f ca="1">IFERROR(IF(J242=1,IF(VLOOKUP(K242,Inputs!$A$20:$G$29,7,FALSE)="Base Increase",VLOOKUP(K242,Inputs!$A$7:$G$16,7,FALSE),0),0),0)</f>
        <v>0</v>
      </c>
      <c r="V242" s="48">
        <f t="shared" ca="1" si="20"/>
        <v>0</v>
      </c>
      <c r="W242" s="48">
        <f t="shared" ca="1" si="21"/>
        <v>0</v>
      </c>
      <c r="X242" s="48">
        <f t="shared" ca="1" si="22"/>
        <v>0</v>
      </c>
      <c r="Y242" s="48">
        <f t="shared" ca="1" si="23"/>
        <v>0</v>
      </c>
      <c r="Z242" s="48">
        <f ca="1">IF(AND(K242&lt;=4,X242&gt;Inputs!$B$32),MAX(C242,Inputs!$B$32),X242)</f>
        <v>0</v>
      </c>
      <c r="AA242" s="48">
        <f ca="1">IF(AND(K242&lt;=4,Y242&gt;Inputs!$B$32),MAX(C242,Inputs!$B$32),Y242)</f>
        <v>0</v>
      </c>
      <c r="AB242" s="48">
        <f ca="1">IF(AND(K242&lt;=7,Z242&gt;Inputs!$B$33),MAX(C242,Inputs!$B$33),Z242)</f>
        <v>0</v>
      </c>
      <c r="AC242" s="48">
        <f ca="1">IF(Y242&gt;Inputs!$B$34,Inputs!$B$34,AA242)</f>
        <v>0</v>
      </c>
      <c r="AD242" s="48">
        <f ca="1">IF(AB242&gt;Inputs!$B$34,Inputs!$B$34,AB242)</f>
        <v>0</v>
      </c>
      <c r="AE242" s="48">
        <f ca="1">IF(AC242&gt;Inputs!$B$34,Inputs!$B$34,AC242)</f>
        <v>0</v>
      </c>
      <c r="AF242" s="49">
        <f ca="1">IF(AND(E242=1,G242=0),Inputs!$B$3,AD242)</f>
        <v>0</v>
      </c>
      <c r="AG242" s="49">
        <f ca="1">IF(AND(E242=1,G242=0),Inputs!$B$3,AE242)</f>
        <v>0</v>
      </c>
    </row>
    <row r="243" spans="1:33" x14ac:dyDescent="0.25">
      <c r="A243" s="6">
        <f>'Salary and Rating'!A244</f>
        <v>0</v>
      </c>
      <c r="B243" s="6">
        <f>'Salary and Rating'!B244</f>
        <v>0</v>
      </c>
      <c r="C243" s="14">
        <f>'Salary and Rating'!C244</f>
        <v>0</v>
      </c>
      <c r="D243" s="44">
        <f>'Salary and Rating'!D244</f>
        <v>0</v>
      </c>
      <c r="E243" s="48">
        <f t="shared" si="18"/>
        <v>0</v>
      </c>
      <c r="F243" s="42">
        <f>IF('Salary and Rating'!E244=1,VLOOKUP(D243,'Attrition Probabilities'!$A$5:$E$45,2,TRUE),IF('Salary and Rating'!E244=2,VLOOKUP(D243,'Attrition Probabilities'!$A$5:$E$45,3,TRUE),IF('Salary and Rating'!E244=3,VLOOKUP(D243,'Attrition Probabilities'!$A$5:$E$45,4,TRUE),IF('Salary and Rating'!E244=4,VLOOKUP(D243,'Attrition Probabilities'!$A$5:$E$45,5,TRUE),0))))</f>
        <v>0</v>
      </c>
      <c r="G243" s="48">
        <f t="shared" ca="1" si="19"/>
        <v>0</v>
      </c>
      <c r="H243" s="48">
        <f ca="1">IF(E243=0,0,IF(RAND()&lt;'Demand Component Probability'!$B$4,1,0))</f>
        <v>0</v>
      </c>
      <c r="I243" s="48">
        <f ca="1">IF(E243=0,0,IF(RAND()&lt;'Demand Component Probability'!$B$5,1,0))</f>
        <v>0</v>
      </c>
      <c r="J243" s="48">
        <f ca="1">IF(E243=0,0,IF(RAND()&lt;'Demand Component Probability'!$B$6,1,0))</f>
        <v>0</v>
      </c>
      <c r="K243" s="48">
        <f>'Salary and Rating'!K244</f>
        <v>0</v>
      </c>
      <c r="L243" s="48">
        <f>IFERROR(IF(VLOOKUP(K243,Inputs!$A$20:$G$29,3,FALSE)="Stipend Award",VLOOKUP(K243,Inputs!$A$7:$G$16,3,FALSE),0),0)</f>
        <v>0</v>
      </c>
      <c r="M243" s="48">
        <f>IFERROR(IF(VLOOKUP(K243,Inputs!$A$20:$G$29,4,FALSE)="Stipend Award",VLOOKUP(K243,Inputs!$A$7:$G$16,4,FALSE),0),0)</f>
        <v>0</v>
      </c>
      <c r="N243" s="48">
        <f ca="1">IFERROR(IF(H243=1,IF(VLOOKUP(K243,Inputs!$A$20:$G$29,5,FALSE)="Stipend Award",VLOOKUP(K243,Inputs!$A$7:$G$16,5,FALSE),0),0),0)</f>
        <v>0</v>
      </c>
      <c r="O243" s="48">
        <f ca="1">IFERROR(IF(I243=1,IF(VLOOKUP(K243,Inputs!$A$20:$G$29,6,FALSE)="Stipend Award",VLOOKUP(K243,Inputs!$A$7:$G$16,6,FALSE),0),0),0)</f>
        <v>0</v>
      </c>
      <c r="P243" s="48">
        <f ca="1">IFERROR(IF(J243=1,IF(VLOOKUP(K243,Inputs!$A$20:$G$29,7,FALSE)="Stipend Award",VLOOKUP(K243,Inputs!$A$7:$G$16,7,FALSE),0),0),0)</f>
        <v>0</v>
      </c>
      <c r="Q243" s="48">
        <f>IFERROR(IF(VLOOKUP(K243,Inputs!$A$20:$G$29,3,FALSE)="Base Increase",VLOOKUP(K243,Inputs!$A$7:$G$16,3,FALSE),0),0)</f>
        <v>0</v>
      </c>
      <c r="R243" s="48">
        <f>IFERROR(IF(VLOOKUP(K243,Inputs!$A$20:$G$29,4,FALSE)="Base Increase",VLOOKUP(K243,Inputs!$A$7:$G$16,4,FALSE),0),0)</f>
        <v>0</v>
      </c>
      <c r="S243" s="48">
        <f ca="1">IFERROR(IF(H243=1,IF(VLOOKUP(K243,Inputs!$A$20:$G$29,5,FALSE)="Base Increase",VLOOKUP(K243,Inputs!$A$7:$G$16,5,FALSE),0),0),0)</f>
        <v>0</v>
      </c>
      <c r="T243" s="48">
        <f ca="1">IFERROR(IF(I243=1,IF(VLOOKUP(K243,Inputs!$A$20:$G$29,6,FALSE)="Base Increase",VLOOKUP(K243,Inputs!$A$7:$G$16,6,FALSE),0),0),0)</f>
        <v>0</v>
      </c>
      <c r="U243" s="48">
        <f ca="1">IFERROR(IF(J243=1,IF(VLOOKUP(K243,Inputs!$A$20:$G$29,7,FALSE)="Base Increase",VLOOKUP(K243,Inputs!$A$7:$G$16,7,FALSE),0),0),0)</f>
        <v>0</v>
      </c>
      <c r="V243" s="48">
        <f t="shared" ca="1" si="20"/>
        <v>0</v>
      </c>
      <c r="W243" s="48">
        <f t="shared" ca="1" si="21"/>
        <v>0</v>
      </c>
      <c r="X243" s="48">
        <f t="shared" ca="1" si="22"/>
        <v>0</v>
      </c>
      <c r="Y243" s="48">
        <f t="shared" ca="1" si="23"/>
        <v>0</v>
      </c>
      <c r="Z243" s="48">
        <f ca="1">IF(AND(K243&lt;=4,X243&gt;Inputs!$B$32),MAX(C243,Inputs!$B$32),X243)</f>
        <v>0</v>
      </c>
      <c r="AA243" s="48">
        <f ca="1">IF(AND(K243&lt;=4,Y243&gt;Inputs!$B$32),MAX(C243,Inputs!$B$32),Y243)</f>
        <v>0</v>
      </c>
      <c r="AB243" s="48">
        <f ca="1">IF(AND(K243&lt;=7,Z243&gt;Inputs!$B$33),MAX(C243,Inputs!$B$33),Z243)</f>
        <v>0</v>
      </c>
      <c r="AC243" s="48">
        <f ca="1">IF(Y243&gt;Inputs!$B$34,Inputs!$B$34,AA243)</f>
        <v>0</v>
      </c>
      <c r="AD243" s="48">
        <f ca="1">IF(AB243&gt;Inputs!$B$34,Inputs!$B$34,AB243)</f>
        <v>0</v>
      </c>
      <c r="AE243" s="48">
        <f ca="1">IF(AC243&gt;Inputs!$B$34,Inputs!$B$34,AC243)</f>
        <v>0</v>
      </c>
      <c r="AF243" s="49">
        <f ca="1">IF(AND(E243=1,G243=0),Inputs!$B$3,AD243)</f>
        <v>0</v>
      </c>
      <c r="AG243" s="49">
        <f ca="1">IF(AND(E243=1,G243=0),Inputs!$B$3,AE243)</f>
        <v>0</v>
      </c>
    </row>
    <row r="244" spans="1:33" x14ac:dyDescent="0.25">
      <c r="A244" s="6">
        <f>'Salary and Rating'!A245</f>
        <v>0</v>
      </c>
      <c r="B244" s="6">
        <f>'Salary and Rating'!B245</f>
        <v>0</v>
      </c>
      <c r="C244" s="14">
        <f>'Salary and Rating'!C245</f>
        <v>0</v>
      </c>
      <c r="D244" s="44">
        <f>'Salary and Rating'!D245</f>
        <v>0</v>
      </c>
      <c r="E244" s="48">
        <f t="shared" si="18"/>
        <v>0</v>
      </c>
      <c r="F244" s="42">
        <f>IF('Salary and Rating'!E245=1,VLOOKUP(D244,'Attrition Probabilities'!$A$5:$E$45,2,TRUE),IF('Salary and Rating'!E245=2,VLOOKUP(D244,'Attrition Probabilities'!$A$5:$E$45,3,TRUE),IF('Salary and Rating'!E245=3,VLOOKUP(D244,'Attrition Probabilities'!$A$5:$E$45,4,TRUE),IF('Salary and Rating'!E245=4,VLOOKUP(D244,'Attrition Probabilities'!$A$5:$E$45,5,TRUE),0))))</f>
        <v>0</v>
      </c>
      <c r="G244" s="48">
        <f t="shared" ca="1" si="19"/>
        <v>0</v>
      </c>
      <c r="H244" s="48">
        <f ca="1">IF(E244=0,0,IF(RAND()&lt;'Demand Component Probability'!$B$4,1,0))</f>
        <v>0</v>
      </c>
      <c r="I244" s="48">
        <f ca="1">IF(E244=0,0,IF(RAND()&lt;'Demand Component Probability'!$B$5,1,0))</f>
        <v>0</v>
      </c>
      <c r="J244" s="48">
        <f ca="1">IF(E244=0,0,IF(RAND()&lt;'Demand Component Probability'!$B$6,1,0))</f>
        <v>0</v>
      </c>
      <c r="K244" s="48">
        <f>'Salary and Rating'!K245</f>
        <v>0</v>
      </c>
      <c r="L244" s="48">
        <f>IFERROR(IF(VLOOKUP(K244,Inputs!$A$20:$G$29,3,FALSE)="Stipend Award",VLOOKUP(K244,Inputs!$A$7:$G$16,3,FALSE),0),0)</f>
        <v>0</v>
      </c>
      <c r="M244" s="48">
        <f>IFERROR(IF(VLOOKUP(K244,Inputs!$A$20:$G$29,4,FALSE)="Stipend Award",VLOOKUP(K244,Inputs!$A$7:$G$16,4,FALSE),0),0)</f>
        <v>0</v>
      </c>
      <c r="N244" s="48">
        <f ca="1">IFERROR(IF(H244=1,IF(VLOOKUP(K244,Inputs!$A$20:$G$29,5,FALSE)="Stipend Award",VLOOKUP(K244,Inputs!$A$7:$G$16,5,FALSE),0),0),0)</f>
        <v>0</v>
      </c>
      <c r="O244" s="48">
        <f ca="1">IFERROR(IF(I244=1,IF(VLOOKUP(K244,Inputs!$A$20:$G$29,6,FALSE)="Stipend Award",VLOOKUP(K244,Inputs!$A$7:$G$16,6,FALSE),0),0),0)</f>
        <v>0</v>
      </c>
      <c r="P244" s="48">
        <f ca="1">IFERROR(IF(J244=1,IF(VLOOKUP(K244,Inputs!$A$20:$G$29,7,FALSE)="Stipend Award",VLOOKUP(K244,Inputs!$A$7:$G$16,7,FALSE),0),0),0)</f>
        <v>0</v>
      </c>
      <c r="Q244" s="48">
        <f>IFERROR(IF(VLOOKUP(K244,Inputs!$A$20:$G$29,3,FALSE)="Base Increase",VLOOKUP(K244,Inputs!$A$7:$G$16,3,FALSE),0),0)</f>
        <v>0</v>
      </c>
      <c r="R244" s="48">
        <f>IFERROR(IF(VLOOKUP(K244,Inputs!$A$20:$G$29,4,FALSE)="Base Increase",VLOOKUP(K244,Inputs!$A$7:$G$16,4,FALSE),0),0)</f>
        <v>0</v>
      </c>
      <c r="S244" s="48">
        <f ca="1">IFERROR(IF(H244=1,IF(VLOOKUP(K244,Inputs!$A$20:$G$29,5,FALSE)="Base Increase",VLOOKUP(K244,Inputs!$A$7:$G$16,5,FALSE),0),0),0)</f>
        <v>0</v>
      </c>
      <c r="T244" s="48">
        <f ca="1">IFERROR(IF(I244=1,IF(VLOOKUP(K244,Inputs!$A$20:$G$29,6,FALSE)="Base Increase",VLOOKUP(K244,Inputs!$A$7:$G$16,6,FALSE),0),0),0)</f>
        <v>0</v>
      </c>
      <c r="U244" s="48">
        <f ca="1">IFERROR(IF(J244=1,IF(VLOOKUP(K244,Inputs!$A$20:$G$29,7,FALSE)="Base Increase",VLOOKUP(K244,Inputs!$A$7:$G$16,7,FALSE),0),0),0)</f>
        <v>0</v>
      </c>
      <c r="V244" s="48">
        <f t="shared" ca="1" si="20"/>
        <v>0</v>
      </c>
      <c r="W244" s="48">
        <f t="shared" ca="1" si="21"/>
        <v>0</v>
      </c>
      <c r="X244" s="48">
        <f t="shared" ca="1" si="22"/>
        <v>0</v>
      </c>
      <c r="Y244" s="48">
        <f t="shared" ca="1" si="23"/>
        <v>0</v>
      </c>
      <c r="Z244" s="48">
        <f ca="1">IF(AND(K244&lt;=4,X244&gt;Inputs!$B$32),MAX(C244,Inputs!$B$32),X244)</f>
        <v>0</v>
      </c>
      <c r="AA244" s="48">
        <f ca="1">IF(AND(K244&lt;=4,Y244&gt;Inputs!$B$32),MAX(C244,Inputs!$B$32),Y244)</f>
        <v>0</v>
      </c>
      <c r="AB244" s="48">
        <f ca="1">IF(AND(K244&lt;=7,Z244&gt;Inputs!$B$33),MAX(C244,Inputs!$B$33),Z244)</f>
        <v>0</v>
      </c>
      <c r="AC244" s="48">
        <f ca="1">IF(Y244&gt;Inputs!$B$34,Inputs!$B$34,AA244)</f>
        <v>0</v>
      </c>
      <c r="AD244" s="48">
        <f ca="1">IF(AB244&gt;Inputs!$B$34,Inputs!$B$34,AB244)</f>
        <v>0</v>
      </c>
      <c r="AE244" s="48">
        <f ca="1">IF(AC244&gt;Inputs!$B$34,Inputs!$B$34,AC244)</f>
        <v>0</v>
      </c>
      <c r="AF244" s="49">
        <f ca="1">IF(AND(E244=1,G244=0),Inputs!$B$3,AD244)</f>
        <v>0</v>
      </c>
      <c r="AG244" s="49">
        <f ca="1">IF(AND(E244=1,G244=0),Inputs!$B$3,AE244)</f>
        <v>0</v>
      </c>
    </row>
    <row r="245" spans="1:33" x14ac:dyDescent="0.25">
      <c r="A245" s="6">
        <f>'Salary and Rating'!A246</f>
        <v>0</v>
      </c>
      <c r="B245" s="6">
        <f>'Salary and Rating'!B246</f>
        <v>0</v>
      </c>
      <c r="C245" s="14">
        <f>'Salary and Rating'!C246</f>
        <v>0</v>
      </c>
      <c r="D245" s="44">
        <f>'Salary and Rating'!D246</f>
        <v>0</v>
      </c>
      <c r="E245" s="48">
        <f t="shared" si="18"/>
        <v>0</v>
      </c>
      <c r="F245" s="42">
        <f>IF('Salary and Rating'!E246=1,VLOOKUP(D245,'Attrition Probabilities'!$A$5:$E$45,2,TRUE),IF('Salary and Rating'!E246=2,VLOOKUP(D245,'Attrition Probabilities'!$A$5:$E$45,3,TRUE),IF('Salary and Rating'!E246=3,VLOOKUP(D245,'Attrition Probabilities'!$A$5:$E$45,4,TRUE),IF('Salary and Rating'!E246=4,VLOOKUP(D245,'Attrition Probabilities'!$A$5:$E$45,5,TRUE),0))))</f>
        <v>0</v>
      </c>
      <c r="G245" s="48">
        <f t="shared" ca="1" si="19"/>
        <v>0</v>
      </c>
      <c r="H245" s="48">
        <f ca="1">IF(E245=0,0,IF(RAND()&lt;'Demand Component Probability'!$B$4,1,0))</f>
        <v>0</v>
      </c>
      <c r="I245" s="48">
        <f ca="1">IF(E245=0,0,IF(RAND()&lt;'Demand Component Probability'!$B$5,1,0))</f>
        <v>0</v>
      </c>
      <c r="J245" s="48">
        <f ca="1">IF(E245=0,0,IF(RAND()&lt;'Demand Component Probability'!$B$6,1,0))</f>
        <v>0</v>
      </c>
      <c r="K245" s="48">
        <f>'Salary and Rating'!K246</f>
        <v>0</v>
      </c>
      <c r="L245" s="48">
        <f>IFERROR(IF(VLOOKUP(K245,Inputs!$A$20:$G$29,3,FALSE)="Stipend Award",VLOOKUP(K245,Inputs!$A$7:$G$16,3,FALSE),0),0)</f>
        <v>0</v>
      </c>
      <c r="M245" s="48">
        <f>IFERROR(IF(VLOOKUP(K245,Inputs!$A$20:$G$29,4,FALSE)="Stipend Award",VLOOKUP(K245,Inputs!$A$7:$G$16,4,FALSE),0),0)</f>
        <v>0</v>
      </c>
      <c r="N245" s="48">
        <f ca="1">IFERROR(IF(H245=1,IF(VLOOKUP(K245,Inputs!$A$20:$G$29,5,FALSE)="Stipend Award",VLOOKUP(K245,Inputs!$A$7:$G$16,5,FALSE),0),0),0)</f>
        <v>0</v>
      </c>
      <c r="O245" s="48">
        <f ca="1">IFERROR(IF(I245=1,IF(VLOOKUP(K245,Inputs!$A$20:$G$29,6,FALSE)="Stipend Award",VLOOKUP(K245,Inputs!$A$7:$G$16,6,FALSE),0),0),0)</f>
        <v>0</v>
      </c>
      <c r="P245" s="48">
        <f ca="1">IFERROR(IF(J245=1,IF(VLOOKUP(K245,Inputs!$A$20:$G$29,7,FALSE)="Stipend Award",VLOOKUP(K245,Inputs!$A$7:$G$16,7,FALSE),0),0),0)</f>
        <v>0</v>
      </c>
      <c r="Q245" s="48">
        <f>IFERROR(IF(VLOOKUP(K245,Inputs!$A$20:$G$29,3,FALSE)="Base Increase",VLOOKUP(K245,Inputs!$A$7:$G$16,3,FALSE),0),0)</f>
        <v>0</v>
      </c>
      <c r="R245" s="48">
        <f>IFERROR(IF(VLOOKUP(K245,Inputs!$A$20:$G$29,4,FALSE)="Base Increase",VLOOKUP(K245,Inputs!$A$7:$G$16,4,FALSE),0),0)</f>
        <v>0</v>
      </c>
      <c r="S245" s="48">
        <f ca="1">IFERROR(IF(H245=1,IF(VLOOKUP(K245,Inputs!$A$20:$G$29,5,FALSE)="Base Increase",VLOOKUP(K245,Inputs!$A$7:$G$16,5,FALSE),0),0),0)</f>
        <v>0</v>
      </c>
      <c r="T245" s="48">
        <f ca="1">IFERROR(IF(I245=1,IF(VLOOKUP(K245,Inputs!$A$20:$G$29,6,FALSE)="Base Increase",VLOOKUP(K245,Inputs!$A$7:$G$16,6,FALSE),0),0),0)</f>
        <v>0</v>
      </c>
      <c r="U245" s="48">
        <f ca="1">IFERROR(IF(J245=1,IF(VLOOKUP(K245,Inputs!$A$20:$G$29,7,FALSE)="Base Increase",VLOOKUP(K245,Inputs!$A$7:$G$16,7,FALSE),0),0),0)</f>
        <v>0</v>
      </c>
      <c r="V245" s="48">
        <f t="shared" ca="1" si="20"/>
        <v>0</v>
      </c>
      <c r="W245" s="48">
        <f t="shared" ca="1" si="21"/>
        <v>0</v>
      </c>
      <c r="X245" s="48">
        <f t="shared" ca="1" si="22"/>
        <v>0</v>
      </c>
      <c r="Y245" s="48">
        <f t="shared" ca="1" si="23"/>
        <v>0</v>
      </c>
      <c r="Z245" s="48">
        <f ca="1">IF(AND(K245&lt;=4,X245&gt;Inputs!$B$32),MAX(C245,Inputs!$B$32),X245)</f>
        <v>0</v>
      </c>
      <c r="AA245" s="48">
        <f ca="1">IF(AND(K245&lt;=4,Y245&gt;Inputs!$B$32),MAX(C245,Inputs!$B$32),Y245)</f>
        <v>0</v>
      </c>
      <c r="AB245" s="48">
        <f ca="1">IF(AND(K245&lt;=7,Z245&gt;Inputs!$B$33),MAX(C245,Inputs!$B$33),Z245)</f>
        <v>0</v>
      </c>
      <c r="AC245" s="48">
        <f ca="1">IF(Y245&gt;Inputs!$B$34,Inputs!$B$34,AA245)</f>
        <v>0</v>
      </c>
      <c r="AD245" s="48">
        <f ca="1">IF(AB245&gt;Inputs!$B$34,Inputs!$B$34,AB245)</f>
        <v>0</v>
      </c>
      <c r="AE245" s="48">
        <f ca="1">IF(AC245&gt;Inputs!$B$34,Inputs!$B$34,AC245)</f>
        <v>0</v>
      </c>
      <c r="AF245" s="49">
        <f ca="1">IF(AND(E245=1,G245=0),Inputs!$B$3,AD245)</f>
        <v>0</v>
      </c>
      <c r="AG245" s="49">
        <f ca="1">IF(AND(E245=1,G245=0),Inputs!$B$3,AE245)</f>
        <v>0</v>
      </c>
    </row>
    <row r="246" spans="1:33" x14ac:dyDescent="0.25">
      <c r="A246" s="6">
        <f>'Salary and Rating'!A247</f>
        <v>0</v>
      </c>
      <c r="B246" s="6">
        <f>'Salary and Rating'!B247</f>
        <v>0</v>
      </c>
      <c r="C246" s="14">
        <f>'Salary and Rating'!C247</f>
        <v>0</v>
      </c>
      <c r="D246" s="44">
        <f>'Salary and Rating'!D247</f>
        <v>0</v>
      </c>
      <c r="E246" s="48">
        <f t="shared" si="18"/>
        <v>0</v>
      </c>
      <c r="F246" s="42">
        <f>IF('Salary and Rating'!E247=1,VLOOKUP(D246,'Attrition Probabilities'!$A$5:$E$45,2,TRUE),IF('Salary and Rating'!E247=2,VLOOKUP(D246,'Attrition Probabilities'!$A$5:$E$45,3,TRUE),IF('Salary and Rating'!E247=3,VLOOKUP(D246,'Attrition Probabilities'!$A$5:$E$45,4,TRUE),IF('Salary and Rating'!E247=4,VLOOKUP(D246,'Attrition Probabilities'!$A$5:$E$45,5,TRUE),0))))</f>
        <v>0</v>
      </c>
      <c r="G246" s="48">
        <f t="shared" ca="1" si="19"/>
        <v>0</v>
      </c>
      <c r="H246" s="48">
        <f ca="1">IF(E246=0,0,IF(RAND()&lt;'Demand Component Probability'!$B$4,1,0))</f>
        <v>0</v>
      </c>
      <c r="I246" s="48">
        <f ca="1">IF(E246=0,0,IF(RAND()&lt;'Demand Component Probability'!$B$5,1,0))</f>
        <v>0</v>
      </c>
      <c r="J246" s="48">
        <f ca="1">IF(E246=0,0,IF(RAND()&lt;'Demand Component Probability'!$B$6,1,0))</f>
        <v>0</v>
      </c>
      <c r="K246" s="48">
        <f>'Salary and Rating'!K247</f>
        <v>0</v>
      </c>
      <c r="L246" s="48">
        <f>IFERROR(IF(VLOOKUP(K246,Inputs!$A$20:$G$29,3,FALSE)="Stipend Award",VLOOKUP(K246,Inputs!$A$7:$G$16,3,FALSE),0),0)</f>
        <v>0</v>
      </c>
      <c r="M246" s="48">
        <f>IFERROR(IF(VLOOKUP(K246,Inputs!$A$20:$G$29,4,FALSE)="Stipend Award",VLOOKUP(K246,Inputs!$A$7:$G$16,4,FALSE),0),0)</f>
        <v>0</v>
      </c>
      <c r="N246" s="48">
        <f ca="1">IFERROR(IF(H246=1,IF(VLOOKUP(K246,Inputs!$A$20:$G$29,5,FALSE)="Stipend Award",VLOOKUP(K246,Inputs!$A$7:$G$16,5,FALSE),0),0),0)</f>
        <v>0</v>
      </c>
      <c r="O246" s="48">
        <f ca="1">IFERROR(IF(I246=1,IF(VLOOKUP(K246,Inputs!$A$20:$G$29,6,FALSE)="Stipend Award",VLOOKUP(K246,Inputs!$A$7:$G$16,6,FALSE),0),0),0)</f>
        <v>0</v>
      </c>
      <c r="P246" s="48">
        <f ca="1">IFERROR(IF(J246=1,IF(VLOOKUP(K246,Inputs!$A$20:$G$29,7,FALSE)="Stipend Award",VLOOKUP(K246,Inputs!$A$7:$G$16,7,FALSE),0),0),0)</f>
        <v>0</v>
      </c>
      <c r="Q246" s="48">
        <f>IFERROR(IF(VLOOKUP(K246,Inputs!$A$20:$G$29,3,FALSE)="Base Increase",VLOOKUP(K246,Inputs!$A$7:$G$16,3,FALSE),0),0)</f>
        <v>0</v>
      </c>
      <c r="R246" s="48">
        <f>IFERROR(IF(VLOOKUP(K246,Inputs!$A$20:$G$29,4,FALSE)="Base Increase",VLOOKUP(K246,Inputs!$A$7:$G$16,4,FALSE),0),0)</f>
        <v>0</v>
      </c>
      <c r="S246" s="48">
        <f ca="1">IFERROR(IF(H246=1,IF(VLOOKUP(K246,Inputs!$A$20:$G$29,5,FALSE)="Base Increase",VLOOKUP(K246,Inputs!$A$7:$G$16,5,FALSE),0),0),0)</f>
        <v>0</v>
      </c>
      <c r="T246" s="48">
        <f ca="1">IFERROR(IF(I246=1,IF(VLOOKUP(K246,Inputs!$A$20:$G$29,6,FALSE)="Base Increase",VLOOKUP(K246,Inputs!$A$7:$G$16,6,FALSE),0),0),0)</f>
        <v>0</v>
      </c>
      <c r="U246" s="48">
        <f ca="1">IFERROR(IF(J246=1,IF(VLOOKUP(K246,Inputs!$A$20:$G$29,7,FALSE)="Base Increase",VLOOKUP(K246,Inputs!$A$7:$G$16,7,FALSE),0),0),0)</f>
        <v>0</v>
      </c>
      <c r="V246" s="48">
        <f t="shared" ca="1" si="20"/>
        <v>0</v>
      </c>
      <c r="W246" s="48">
        <f t="shared" ca="1" si="21"/>
        <v>0</v>
      </c>
      <c r="X246" s="48">
        <f t="shared" ca="1" si="22"/>
        <v>0</v>
      </c>
      <c r="Y246" s="48">
        <f t="shared" ca="1" si="23"/>
        <v>0</v>
      </c>
      <c r="Z246" s="48">
        <f ca="1">IF(AND(K246&lt;=4,X246&gt;Inputs!$B$32),MAX(C246,Inputs!$B$32),X246)</f>
        <v>0</v>
      </c>
      <c r="AA246" s="48">
        <f ca="1">IF(AND(K246&lt;=4,Y246&gt;Inputs!$B$32),MAX(C246,Inputs!$B$32),Y246)</f>
        <v>0</v>
      </c>
      <c r="AB246" s="48">
        <f ca="1">IF(AND(K246&lt;=7,Z246&gt;Inputs!$B$33),MAX(C246,Inputs!$B$33),Z246)</f>
        <v>0</v>
      </c>
      <c r="AC246" s="48">
        <f ca="1">IF(Y246&gt;Inputs!$B$34,Inputs!$B$34,AA246)</f>
        <v>0</v>
      </c>
      <c r="AD246" s="48">
        <f ca="1">IF(AB246&gt;Inputs!$B$34,Inputs!$B$34,AB246)</f>
        <v>0</v>
      </c>
      <c r="AE246" s="48">
        <f ca="1">IF(AC246&gt;Inputs!$B$34,Inputs!$B$34,AC246)</f>
        <v>0</v>
      </c>
      <c r="AF246" s="49">
        <f ca="1">IF(AND(E246=1,G246=0),Inputs!$B$3,AD246)</f>
        <v>0</v>
      </c>
      <c r="AG246" s="49">
        <f ca="1">IF(AND(E246=1,G246=0),Inputs!$B$3,AE246)</f>
        <v>0</v>
      </c>
    </row>
    <row r="247" spans="1:33" x14ac:dyDescent="0.25">
      <c r="A247" s="6">
        <f>'Salary and Rating'!A248</f>
        <v>0</v>
      </c>
      <c r="B247" s="6">
        <f>'Salary and Rating'!B248</f>
        <v>0</v>
      </c>
      <c r="C247" s="14">
        <f>'Salary and Rating'!C248</f>
        <v>0</v>
      </c>
      <c r="D247" s="44">
        <f>'Salary and Rating'!D248</f>
        <v>0</v>
      </c>
      <c r="E247" s="48">
        <f t="shared" si="18"/>
        <v>0</v>
      </c>
      <c r="F247" s="42">
        <f>IF('Salary and Rating'!E248=1,VLOOKUP(D247,'Attrition Probabilities'!$A$5:$E$45,2,TRUE),IF('Salary and Rating'!E248=2,VLOOKUP(D247,'Attrition Probabilities'!$A$5:$E$45,3,TRUE),IF('Salary and Rating'!E248=3,VLOOKUP(D247,'Attrition Probabilities'!$A$5:$E$45,4,TRUE),IF('Salary and Rating'!E248=4,VLOOKUP(D247,'Attrition Probabilities'!$A$5:$E$45,5,TRUE),0))))</f>
        <v>0</v>
      </c>
      <c r="G247" s="48">
        <f t="shared" ca="1" si="19"/>
        <v>0</v>
      </c>
      <c r="H247" s="48">
        <f ca="1">IF(E247=0,0,IF(RAND()&lt;'Demand Component Probability'!$B$4,1,0))</f>
        <v>0</v>
      </c>
      <c r="I247" s="48">
        <f ca="1">IF(E247=0,0,IF(RAND()&lt;'Demand Component Probability'!$B$5,1,0))</f>
        <v>0</v>
      </c>
      <c r="J247" s="48">
        <f ca="1">IF(E247=0,0,IF(RAND()&lt;'Demand Component Probability'!$B$6,1,0))</f>
        <v>0</v>
      </c>
      <c r="K247" s="48">
        <f>'Salary and Rating'!K248</f>
        <v>0</v>
      </c>
      <c r="L247" s="48">
        <f>IFERROR(IF(VLOOKUP(K247,Inputs!$A$20:$G$29,3,FALSE)="Stipend Award",VLOOKUP(K247,Inputs!$A$7:$G$16,3,FALSE),0),0)</f>
        <v>0</v>
      </c>
      <c r="M247" s="48">
        <f>IFERROR(IF(VLOOKUP(K247,Inputs!$A$20:$G$29,4,FALSE)="Stipend Award",VLOOKUP(K247,Inputs!$A$7:$G$16,4,FALSE),0),0)</f>
        <v>0</v>
      </c>
      <c r="N247" s="48">
        <f ca="1">IFERROR(IF(H247=1,IF(VLOOKUP(K247,Inputs!$A$20:$G$29,5,FALSE)="Stipend Award",VLOOKUP(K247,Inputs!$A$7:$G$16,5,FALSE),0),0),0)</f>
        <v>0</v>
      </c>
      <c r="O247" s="48">
        <f ca="1">IFERROR(IF(I247=1,IF(VLOOKUP(K247,Inputs!$A$20:$G$29,6,FALSE)="Stipend Award",VLOOKUP(K247,Inputs!$A$7:$G$16,6,FALSE),0),0),0)</f>
        <v>0</v>
      </c>
      <c r="P247" s="48">
        <f ca="1">IFERROR(IF(J247=1,IF(VLOOKUP(K247,Inputs!$A$20:$G$29,7,FALSE)="Stipend Award",VLOOKUP(K247,Inputs!$A$7:$G$16,7,FALSE),0),0),0)</f>
        <v>0</v>
      </c>
      <c r="Q247" s="48">
        <f>IFERROR(IF(VLOOKUP(K247,Inputs!$A$20:$G$29,3,FALSE)="Base Increase",VLOOKUP(K247,Inputs!$A$7:$G$16,3,FALSE),0),0)</f>
        <v>0</v>
      </c>
      <c r="R247" s="48">
        <f>IFERROR(IF(VLOOKUP(K247,Inputs!$A$20:$G$29,4,FALSE)="Base Increase",VLOOKUP(K247,Inputs!$A$7:$G$16,4,FALSE),0),0)</f>
        <v>0</v>
      </c>
      <c r="S247" s="48">
        <f ca="1">IFERROR(IF(H247=1,IF(VLOOKUP(K247,Inputs!$A$20:$G$29,5,FALSE)="Base Increase",VLOOKUP(K247,Inputs!$A$7:$G$16,5,FALSE),0),0),0)</f>
        <v>0</v>
      </c>
      <c r="T247" s="48">
        <f ca="1">IFERROR(IF(I247=1,IF(VLOOKUP(K247,Inputs!$A$20:$G$29,6,FALSE)="Base Increase",VLOOKUP(K247,Inputs!$A$7:$G$16,6,FALSE),0),0),0)</f>
        <v>0</v>
      </c>
      <c r="U247" s="48">
        <f ca="1">IFERROR(IF(J247=1,IF(VLOOKUP(K247,Inputs!$A$20:$G$29,7,FALSE)="Base Increase",VLOOKUP(K247,Inputs!$A$7:$G$16,7,FALSE),0),0),0)</f>
        <v>0</v>
      </c>
      <c r="V247" s="48">
        <f t="shared" ca="1" si="20"/>
        <v>0</v>
      </c>
      <c r="W247" s="48">
        <f t="shared" ca="1" si="21"/>
        <v>0</v>
      </c>
      <c r="X247" s="48">
        <f t="shared" ca="1" si="22"/>
        <v>0</v>
      </c>
      <c r="Y247" s="48">
        <f t="shared" ca="1" si="23"/>
        <v>0</v>
      </c>
      <c r="Z247" s="48">
        <f ca="1">IF(AND(K247&lt;=4,X247&gt;Inputs!$B$32),MAX(C247,Inputs!$B$32),X247)</f>
        <v>0</v>
      </c>
      <c r="AA247" s="48">
        <f ca="1">IF(AND(K247&lt;=4,Y247&gt;Inputs!$B$32),MAX(C247,Inputs!$B$32),Y247)</f>
        <v>0</v>
      </c>
      <c r="AB247" s="48">
        <f ca="1">IF(AND(K247&lt;=7,Z247&gt;Inputs!$B$33),MAX(C247,Inputs!$B$33),Z247)</f>
        <v>0</v>
      </c>
      <c r="AC247" s="48">
        <f ca="1">IF(Y247&gt;Inputs!$B$34,Inputs!$B$34,AA247)</f>
        <v>0</v>
      </c>
      <c r="AD247" s="48">
        <f ca="1">IF(AB247&gt;Inputs!$B$34,Inputs!$B$34,AB247)</f>
        <v>0</v>
      </c>
      <c r="AE247" s="48">
        <f ca="1">IF(AC247&gt;Inputs!$B$34,Inputs!$B$34,AC247)</f>
        <v>0</v>
      </c>
      <c r="AF247" s="49">
        <f ca="1">IF(AND(E247=1,G247=0),Inputs!$B$3,AD247)</f>
        <v>0</v>
      </c>
      <c r="AG247" s="49">
        <f ca="1">IF(AND(E247=1,G247=0),Inputs!$B$3,AE247)</f>
        <v>0</v>
      </c>
    </row>
    <row r="248" spans="1:33" x14ac:dyDescent="0.25">
      <c r="A248" s="6">
        <f>'Salary and Rating'!A249</f>
        <v>0</v>
      </c>
      <c r="B248" s="6">
        <f>'Salary and Rating'!B249</f>
        <v>0</v>
      </c>
      <c r="C248" s="14">
        <f>'Salary and Rating'!C249</f>
        <v>0</v>
      </c>
      <c r="D248" s="44">
        <f>'Salary and Rating'!D249</f>
        <v>0</v>
      </c>
      <c r="E248" s="48">
        <f t="shared" si="18"/>
        <v>0</v>
      </c>
      <c r="F248" s="42">
        <f>IF('Salary and Rating'!E249=1,VLOOKUP(D248,'Attrition Probabilities'!$A$5:$E$45,2,TRUE),IF('Salary and Rating'!E249=2,VLOOKUP(D248,'Attrition Probabilities'!$A$5:$E$45,3,TRUE),IF('Salary and Rating'!E249=3,VLOOKUP(D248,'Attrition Probabilities'!$A$5:$E$45,4,TRUE),IF('Salary and Rating'!E249=4,VLOOKUP(D248,'Attrition Probabilities'!$A$5:$E$45,5,TRUE),0))))</f>
        <v>0</v>
      </c>
      <c r="G248" s="48">
        <f t="shared" ca="1" si="19"/>
        <v>0</v>
      </c>
      <c r="H248" s="48">
        <f ca="1">IF(E248=0,0,IF(RAND()&lt;'Demand Component Probability'!$B$4,1,0))</f>
        <v>0</v>
      </c>
      <c r="I248" s="48">
        <f ca="1">IF(E248=0,0,IF(RAND()&lt;'Demand Component Probability'!$B$5,1,0))</f>
        <v>0</v>
      </c>
      <c r="J248" s="48">
        <f ca="1">IF(E248=0,0,IF(RAND()&lt;'Demand Component Probability'!$B$6,1,0))</f>
        <v>0</v>
      </c>
      <c r="K248" s="48">
        <f>'Salary and Rating'!K249</f>
        <v>0</v>
      </c>
      <c r="L248" s="48">
        <f>IFERROR(IF(VLOOKUP(K248,Inputs!$A$20:$G$29,3,FALSE)="Stipend Award",VLOOKUP(K248,Inputs!$A$7:$G$16,3,FALSE),0),0)</f>
        <v>0</v>
      </c>
      <c r="M248" s="48">
        <f>IFERROR(IF(VLOOKUP(K248,Inputs!$A$20:$G$29,4,FALSE)="Stipend Award",VLOOKUP(K248,Inputs!$A$7:$G$16,4,FALSE),0),0)</f>
        <v>0</v>
      </c>
      <c r="N248" s="48">
        <f ca="1">IFERROR(IF(H248=1,IF(VLOOKUP(K248,Inputs!$A$20:$G$29,5,FALSE)="Stipend Award",VLOOKUP(K248,Inputs!$A$7:$G$16,5,FALSE),0),0),0)</f>
        <v>0</v>
      </c>
      <c r="O248" s="48">
        <f ca="1">IFERROR(IF(I248=1,IF(VLOOKUP(K248,Inputs!$A$20:$G$29,6,FALSE)="Stipend Award",VLOOKUP(K248,Inputs!$A$7:$G$16,6,FALSE),0),0),0)</f>
        <v>0</v>
      </c>
      <c r="P248" s="48">
        <f ca="1">IFERROR(IF(J248=1,IF(VLOOKUP(K248,Inputs!$A$20:$G$29,7,FALSE)="Stipend Award",VLOOKUP(K248,Inputs!$A$7:$G$16,7,FALSE),0),0),0)</f>
        <v>0</v>
      </c>
      <c r="Q248" s="48">
        <f>IFERROR(IF(VLOOKUP(K248,Inputs!$A$20:$G$29,3,FALSE)="Base Increase",VLOOKUP(K248,Inputs!$A$7:$G$16,3,FALSE),0),0)</f>
        <v>0</v>
      </c>
      <c r="R248" s="48">
        <f>IFERROR(IF(VLOOKUP(K248,Inputs!$A$20:$G$29,4,FALSE)="Base Increase",VLOOKUP(K248,Inputs!$A$7:$G$16,4,FALSE),0),0)</f>
        <v>0</v>
      </c>
      <c r="S248" s="48">
        <f ca="1">IFERROR(IF(H248=1,IF(VLOOKUP(K248,Inputs!$A$20:$G$29,5,FALSE)="Base Increase",VLOOKUP(K248,Inputs!$A$7:$G$16,5,FALSE),0),0),0)</f>
        <v>0</v>
      </c>
      <c r="T248" s="48">
        <f ca="1">IFERROR(IF(I248=1,IF(VLOOKUP(K248,Inputs!$A$20:$G$29,6,FALSE)="Base Increase",VLOOKUP(K248,Inputs!$A$7:$G$16,6,FALSE),0),0),0)</f>
        <v>0</v>
      </c>
      <c r="U248" s="48">
        <f ca="1">IFERROR(IF(J248=1,IF(VLOOKUP(K248,Inputs!$A$20:$G$29,7,FALSE)="Base Increase",VLOOKUP(K248,Inputs!$A$7:$G$16,7,FALSE),0),0),0)</f>
        <v>0</v>
      </c>
      <c r="V248" s="48">
        <f t="shared" ca="1" si="20"/>
        <v>0</v>
      </c>
      <c r="W248" s="48">
        <f t="shared" ca="1" si="21"/>
        <v>0</v>
      </c>
      <c r="X248" s="48">
        <f t="shared" ca="1" si="22"/>
        <v>0</v>
      </c>
      <c r="Y248" s="48">
        <f t="shared" ca="1" si="23"/>
        <v>0</v>
      </c>
      <c r="Z248" s="48">
        <f ca="1">IF(AND(K248&lt;=4,X248&gt;Inputs!$B$32),MAX(C248,Inputs!$B$32),X248)</f>
        <v>0</v>
      </c>
      <c r="AA248" s="48">
        <f ca="1">IF(AND(K248&lt;=4,Y248&gt;Inputs!$B$32),MAX(C248,Inputs!$B$32),Y248)</f>
        <v>0</v>
      </c>
      <c r="AB248" s="48">
        <f ca="1">IF(AND(K248&lt;=7,Z248&gt;Inputs!$B$33),MAX(C248,Inputs!$B$33),Z248)</f>
        <v>0</v>
      </c>
      <c r="AC248" s="48">
        <f ca="1">IF(Y248&gt;Inputs!$B$34,Inputs!$B$34,AA248)</f>
        <v>0</v>
      </c>
      <c r="AD248" s="48">
        <f ca="1">IF(AB248&gt;Inputs!$B$34,Inputs!$B$34,AB248)</f>
        <v>0</v>
      </c>
      <c r="AE248" s="48">
        <f ca="1">IF(AC248&gt;Inputs!$B$34,Inputs!$B$34,AC248)</f>
        <v>0</v>
      </c>
      <c r="AF248" s="49">
        <f ca="1">IF(AND(E248=1,G248=0),Inputs!$B$3,AD248)</f>
        <v>0</v>
      </c>
      <c r="AG248" s="49">
        <f ca="1">IF(AND(E248=1,G248=0),Inputs!$B$3,AE248)</f>
        <v>0</v>
      </c>
    </row>
    <row r="249" spans="1:33" x14ac:dyDescent="0.25">
      <c r="A249" s="6">
        <f>'Salary and Rating'!A250</f>
        <v>0</v>
      </c>
      <c r="B249" s="6">
        <f>'Salary and Rating'!B250</f>
        <v>0</v>
      </c>
      <c r="C249" s="14">
        <f>'Salary and Rating'!C250</f>
        <v>0</v>
      </c>
      <c r="D249" s="44">
        <f>'Salary and Rating'!D250</f>
        <v>0</v>
      </c>
      <c r="E249" s="48">
        <f t="shared" si="18"/>
        <v>0</v>
      </c>
      <c r="F249" s="42">
        <f>IF('Salary and Rating'!E250=1,VLOOKUP(D249,'Attrition Probabilities'!$A$5:$E$45,2,TRUE),IF('Salary and Rating'!E250=2,VLOOKUP(D249,'Attrition Probabilities'!$A$5:$E$45,3,TRUE),IF('Salary and Rating'!E250=3,VLOOKUP(D249,'Attrition Probabilities'!$A$5:$E$45,4,TRUE),IF('Salary and Rating'!E250=4,VLOOKUP(D249,'Attrition Probabilities'!$A$5:$E$45,5,TRUE),0))))</f>
        <v>0</v>
      </c>
      <c r="G249" s="48">
        <f t="shared" ca="1" si="19"/>
        <v>0</v>
      </c>
      <c r="H249" s="48">
        <f ca="1">IF(E249=0,0,IF(RAND()&lt;'Demand Component Probability'!$B$4,1,0))</f>
        <v>0</v>
      </c>
      <c r="I249" s="48">
        <f ca="1">IF(E249=0,0,IF(RAND()&lt;'Demand Component Probability'!$B$5,1,0))</f>
        <v>0</v>
      </c>
      <c r="J249" s="48">
        <f ca="1">IF(E249=0,0,IF(RAND()&lt;'Demand Component Probability'!$B$6,1,0))</f>
        <v>0</v>
      </c>
      <c r="K249" s="48">
        <f>'Salary and Rating'!K250</f>
        <v>0</v>
      </c>
      <c r="L249" s="48">
        <f>IFERROR(IF(VLOOKUP(K249,Inputs!$A$20:$G$29,3,FALSE)="Stipend Award",VLOOKUP(K249,Inputs!$A$7:$G$16,3,FALSE),0),0)</f>
        <v>0</v>
      </c>
      <c r="M249" s="48">
        <f>IFERROR(IF(VLOOKUP(K249,Inputs!$A$20:$G$29,4,FALSE)="Stipend Award",VLOOKUP(K249,Inputs!$A$7:$G$16,4,FALSE),0),0)</f>
        <v>0</v>
      </c>
      <c r="N249" s="48">
        <f ca="1">IFERROR(IF(H249=1,IF(VLOOKUP(K249,Inputs!$A$20:$G$29,5,FALSE)="Stipend Award",VLOOKUP(K249,Inputs!$A$7:$G$16,5,FALSE),0),0),0)</f>
        <v>0</v>
      </c>
      <c r="O249" s="48">
        <f ca="1">IFERROR(IF(I249=1,IF(VLOOKUP(K249,Inputs!$A$20:$G$29,6,FALSE)="Stipend Award",VLOOKUP(K249,Inputs!$A$7:$G$16,6,FALSE),0),0),0)</f>
        <v>0</v>
      </c>
      <c r="P249" s="48">
        <f ca="1">IFERROR(IF(J249=1,IF(VLOOKUP(K249,Inputs!$A$20:$G$29,7,FALSE)="Stipend Award",VLOOKUP(K249,Inputs!$A$7:$G$16,7,FALSE),0),0),0)</f>
        <v>0</v>
      </c>
      <c r="Q249" s="48">
        <f>IFERROR(IF(VLOOKUP(K249,Inputs!$A$20:$G$29,3,FALSE)="Base Increase",VLOOKUP(K249,Inputs!$A$7:$G$16,3,FALSE),0),0)</f>
        <v>0</v>
      </c>
      <c r="R249" s="48">
        <f>IFERROR(IF(VLOOKUP(K249,Inputs!$A$20:$G$29,4,FALSE)="Base Increase",VLOOKUP(K249,Inputs!$A$7:$G$16,4,FALSE),0),0)</f>
        <v>0</v>
      </c>
      <c r="S249" s="48">
        <f ca="1">IFERROR(IF(H249=1,IF(VLOOKUP(K249,Inputs!$A$20:$G$29,5,FALSE)="Base Increase",VLOOKUP(K249,Inputs!$A$7:$G$16,5,FALSE),0),0),0)</f>
        <v>0</v>
      </c>
      <c r="T249" s="48">
        <f ca="1">IFERROR(IF(I249=1,IF(VLOOKUP(K249,Inputs!$A$20:$G$29,6,FALSE)="Base Increase",VLOOKUP(K249,Inputs!$A$7:$G$16,6,FALSE),0),0),0)</f>
        <v>0</v>
      </c>
      <c r="U249" s="48">
        <f ca="1">IFERROR(IF(J249=1,IF(VLOOKUP(K249,Inputs!$A$20:$G$29,7,FALSE)="Base Increase",VLOOKUP(K249,Inputs!$A$7:$G$16,7,FALSE),0),0),0)</f>
        <v>0</v>
      </c>
      <c r="V249" s="48">
        <f t="shared" ca="1" si="20"/>
        <v>0</v>
      </c>
      <c r="W249" s="48">
        <f t="shared" ca="1" si="21"/>
        <v>0</v>
      </c>
      <c r="X249" s="48">
        <f t="shared" ca="1" si="22"/>
        <v>0</v>
      </c>
      <c r="Y249" s="48">
        <f t="shared" ca="1" si="23"/>
        <v>0</v>
      </c>
      <c r="Z249" s="48">
        <f ca="1">IF(AND(K249&lt;=4,X249&gt;Inputs!$B$32),MAX(C249,Inputs!$B$32),X249)</f>
        <v>0</v>
      </c>
      <c r="AA249" s="48">
        <f ca="1">IF(AND(K249&lt;=4,Y249&gt;Inputs!$B$32),MAX(C249,Inputs!$B$32),Y249)</f>
        <v>0</v>
      </c>
      <c r="AB249" s="48">
        <f ca="1">IF(AND(K249&lt;=7,Z249&gt;Inputs!$B$33),MAX(C249,Inputs!$B$33),Z249)</f>
        <v>0</v>
      </c>
      <c r="AC249" s="48">
        <f ca="1">IF(Y249&gt;Inputs!$B$34,Inputs!$B$34,AA249)</f>
        <v>0</v>
      </c>
      <c r="AD249" s="48">
        <f ca="1">IF(AB249&gt;Inputs!$B$34,Inputs!$B$34,AB249)</f>
        <v>0</v>
      </c>
      <c r="AE249" s="48">
        <f ca="1">IF(AC249&gt;Inputs!$B$34,Inputs!$B$34,AC249)</f>
        <v>0</v>
      </c>
      <c r="AF249" s="49">
        <f ca="1">IF(AND(E249=1,G249=0),Inputs!$B$3,AD249)</f>
        <v>0</v>
      </c>
      <c r="AG249" s="49">
        <f ca="1">IF(AND(E249=1,G249=0),Inputs!$B$3,AE249)</f>
        <v>0</v>
      </c>
    </row>
    <row r="250" spans="1:33" x14ac:dyDescent="0.25">
      <c r="A250" s="6">
        <f>'Salary and Rating'!A251</f>
        <v>0</v>
      </c>
      <c r="B250" s="6">
        <f>'Salary and Rating'!B251</f>
        <v>0</v>
      </c>
      <c r="C250" s="14">
        <f>'Salary and Rating'!C251</f>
        <v>0</v>
      </c>
      <c r="D250" s="44">
        <f>'Salary and Rating'!D251</f>
        <v>0</v>
      </c>
      <c r="E250" s="48">
        <f t="shared" si="18"/>
        <v>0</v>
      </c>
      <c r="F250" s="42">
        <f>IF('Salary and Rating'!E251=1,VLOOKUP(D250,'Attrition Probabilities'!$A$5:$E$45,2,TRUE),IF('Salary and Rating'!E251=2,VLOOKUP(D250,'Attrition Probabilities'!$A$5:$E$45,3,TRUE),IF('Salary and Rating'!E251=3,VLOOKUP(D250,'Attrition Probabilities'!$A$5:$E$45,4,TRUE),IF('Salary and Rating'!E251=4,VLOOKUP(D250,'Attrition Probabilities'!$A$5:$E$45,5,TRUE),0))))</f>
        <v>0</v>
      </c>
      <c r="G250" s="48">
        <f t="shared" ca="1" si="19"/>
        <v>0</v>
      </c>
      <c r="H250" s="48">
        <f ca="1">IF(E250=0,0,IF(RAND()&lt;'Demand Component Probability'!$B$4,1,0))</f>
        <v>0</v>
      </c>
      <c r="I250" s="48">
        <f ca="1">IF(E250=0,0,IF(RAND()&lt;'Demand Component Probability'!$B$5,1,0))</f>
        <v>0</v>
      </c>
      <c r="J250" s="48">
        <f ca="1">IF(E250=0,0,IF(RAND()&lt;'Demand Component Probability'!$B$6,1,0))</f>
        <v>0</v>
      </c>
      <c r="K250" s="48">
        <f>'Salary and Rating'!K251</f>
        <v>0</v>
      </c>
      <c r="L250" s="48">
        <f>IFERROR(IF(VLOOKUP(K250,Inputs!$A$20:$G$29,3,FALSE)="Stipend Award",VLOOKUP(K250,Inputs!$A$7:$G$16,3,FALSE),0),0)</f>
        <v>0</v>
      </c>
      <c r="M250" s="48">
        <f>IFERROR(IF(VLOOKUP(K250,Inputs!$A$20:$G$29,4,FALSE)="Stipend Award",VLOOKUP(K250,Inputs!$A$7:$G$16,4,FALSE),0),0)</f>
        <v>0</v>
      </c>
      <c r="N250" s="48">
        <f ca="1">IFERROR(IF(H250=1,IF(VLOOKUP(K250,Inputs!$A$20:$G$29,5,FALSE)="Stipend Award",VLOOKUP(K250,Inputs!$A$7:$G$16,5,FALSE),0),0),0)</f>
        <v>0</v>
      </c>
      <c r="O250" s="48">
        <f ca="1">IFERROR(IF(I250=1,IF(VLOOKUP(K250,Inputs!$A$20:$G$29,6,FALSE)="Stipend Award",VLOOKUP(K250,Inputs!$A$7:$G$16,6,FALSE),0),0),0)</f>
        <v>0</v>
      </c>
      <c r="P250" s="48">
        <f ca="1">IFERROR(IF(J250=1,IF(VLOOKUP(K250,Inputs!$A$20:$G$29,7,FALSE)="Stipend Award",VLOOKUP(K250,Inputs!$A$7:$G$16,7,FALSE),0),0),0)</f>
        <v>0</v>
      </c>
      <c r="Q250" s="48">
        <f>IFERROR(IF(VLOOKUP(K250,Inputs!$A$20:$G$29,3,FALSE)="Base Increase",VLOOKUP(K250,Inputs!$A$7:$G$16,3,FALSE),0),0)</f>
        <v>0</v>
      </c>
      <c r="R250" s="48">
        <f>IFERROR(IF(VLOOKUP(K250,Inputs!$A$20:$G$29,4,FALSE)="Base Increase",VLOOKUP(K250,Inputs!$A$7:$G$16,4,FALSE),0),0)</f>
        <v>0</v>
      </c>
      <c r="S250" s="48">
        <f ca="1">IFERROR(IF(H250=1,IF(VLOOKUP(K250,Inputs!$A$20:$G$29,5,FALSE)="Base Increase",VLOOKUP(K250,Inputs!$A$7:$G$16,5,FALSE),0),0),0)</f>
        <v>0</v>
      </c>
      <c r="T250" s="48">
        <f ca="1">IFERROR(IF(I250=1,IF(VLOOKUP(K250,Inputs!$A$20:$G$29,6,FALSE)="Base Increase",VLOOKUP(K250,Inputs!$A$7:$G$16,6,FALSE),0),0),0)</f>
        <v>0</v>
      </c>
      <c r="U250" s="48">
        <f ca="1">IFERROR(IF(J250=1,IF(VLOOKUP(K250,Inputs!$A$20:$G$29,7,FALSE)="Base Increase",VLOOKUP(K250,Inputs!$A$7:$G$16,7,FALSE),0),0),0)</f>
        <v>0</v>
      </c>
      <c r="V250" s="48">
        <f t="shared" ca="1" si="20"/>
        <v>0</v>
      </c>
      <c r="W250" s="48">
        <f t="shared" ca="1" si="21"/>
        <v>0</v>
      </c>
      <c r="X250" s="48">
        <f t="shared" ca="1" si="22"/>
        <v>0</v>
      </c>
      <c r="Y250" s="48">
        <f t="shared" ca="1" si="23"/>
        <v>0</v>
      </c>
      <c r="Z250" s="48">
        <f ca="1">IF(AND(K250&lt;=4,X250&gt;Inputs!$B$32),MAX(C250,Inputs!$B$32),X250)</f>
        <v>0</v>
      </c>
      <c r="AA250" s="48">
        <f ca="1">IF(AND(K250&lt;=4,Y250&gt;Inputs!$B$32),MAX(C250,Inputs!$B$32),Y250)</f>
        <v>0</v>
      </c>
      <c r="AB250" s="48">
        <f ca="1">IF(AND(K250&lt;=7,Z250&gt;Inputs!$B$33),MAX(C250,Inputs!$B$33),Z250)</f>
        <v>0</v>
      </c>
      <c r="AC250" s="48">
        <f ca="1">IF(Y250&gt;Inputs!$B$34,Inputs!$B$34,AA250)</f>
        <v>0</v>
      </c>
      <c r="AD250" s="48">
        <f ca="1">IF(AB250&gt;Inputs!$B$34,Inputs!$B$34,AB250)</f>
        <v>0</v>
      </c>
      <c r="AE250" s="48">
        <f ca="1">IF(AC250&gt;Inputs!$B$34,Inputs!$B$34,AC250)</f>
        <v>0</v>
      </c>
      <c r="AF250" s="49">
        <f ca="1">IF(AND(E250=1,G250=0),Inputs!$B$3,AD250)</f>
        <v>0</v>
      </c>
      <c r="AG250" s="49">
        <f ca="1">IF(AND(E250=1,G250=0),Inputs!$B$3,AE250)</f>
        <v>0</v>
      </c>
    </row>
    <row r="251" spans="1:33" x14ac:dyDescent="0.25">
      <c r="A251" s="6">
        <f>'Salary and Rating'!A252</f>
        <v>0</v>
      </c>
      <c r="B251" s="6">
        <f>'Salary and Rating'!B252</f>
        <v>0</v>
      </c>
      <c r="C251" s="14">
        <f>'Salary and Rating'!C252</f>
        <v>0</v>
      </c>
      <c r="D251" s="44">
        <f>'Salary and Rating'!D252</f>
        <v>0</v>
      </c>
      <c r="E251" s="48">
        <f t="shared" si="18"/>
        <v>0</v>
      </c>
      <c r="F251" s="42">
        <f>IF('Salary and Rating'!E252=1,VLOOKUP(D251,'Attrition Probabilities'!$A$5:$E$45,2,TRUE),IF('Salary and Rating'!E252=2,VLOOKUP(D251,'Attrition Probabilities'!$A$5:$E$45,3,TRUE),IF('Salary and Rating'!E252=3,VLOOKUP(D251,'Attrition Probabilities'!$A$5:$E$45,4,TRUE),IF('Salary and Rating'!E252=4,VLOOKUP(D251,'Attrition Probabilities'!$A$5:$E$45,5,TRUE),0))))</f>
        <v>0</v>
      </c>
      <c r="G251" s="48">
        <f t="shared" ca="1" si="19"/>
        <v>0</v>
      </c>
      <c r="H251" s="48">
        <f ca="1">IF(E251=0,0,IF(RAND()&lt;'Demand Component Probability'!$B$4,1,0))</f>
        <v>0</v>
      </c>
      <c r="I251" s="48">
        <f ca="1">IF(E251=0,0,IF(RAND()&lt;'Demand Component Probability'!$B$5,1,0))</f>
        <v>0</v>
      </c>
      <c r="J251" s="48">
        <f ca="1">IF(E251=0,0,IF(RAND()&lt;'Demand Component Probability'!$B$6,1,0))</f>
        <v>0</v>
      </c>
      <c r="K251" s="48">
        <f>'Salary and Rating'!K252</f>
        <v>0</v>
      </c>
      <c r="L251" s="48">
        <f>IFERROR(IF(VLOOKUP(K251,Inputs!$A$20:$G$29,3,FALSE)="Stipend Award",VLOOKUP(K251,Inputs!$A$7:$G$16,3,FALSE),0),0)</f>
        <v>0</v>
      </c>
      <c r="M251" s="48">
        <f>IFERROR(IF(VLOOKUP(K251,Inputs!$A$20:$G$29,4,FALSE)="Stipend Award",VLOOKUP(K251,Inputs!$A$7:$G$16,4,FALSE),0),0)</f>
        <v>0</v>
      </c>
      <c r="N251" s="48">
        <f ca="1">IFERROR(IF(H251=1,IF(VLOOKUP(K251,Inputs!$A$20:$G$29,5,FALSE)="Stipend Award",VLOOKUP(K251,Inputs!$A$7:$G$16,5,FALSE),0),0),0)</f>
        <v>0</v>
      </c>
      <c r="O251" s="48">
        <f ca="1">IFERROR(IF(I251=1,IF(VLOOKUP(K251,Inputs!$A$20:$G$29,6,FALSE)="Stipend Award",VLOOKUP(K251,Inputs!$A$7:$G$16,6,FALSE),0),0),0)</f>
        <v>0</v>
      </c>
      <c r="P251" s="48">
        <f ca="1">IFERROR(IF(J251=1,IF(VLOOKUP(K251,Inputs!$A$20:$G$29,7,FALSE)="Stipend Award",VLOOKUP(K251,Inputs!$A$7:$G$16,7,FALSE),0),0),0)</f>
        <v>0</v>
      </c>
      <c r="Q251" s="48">
        <f>IFERROR(IF(VLOOKUP(K251,Inputs!$A$20:$G$29,3,FALSE)="Base Increase",VLOOKUP(K251,Inputs!$A$7:$G$16,3,FALSE),0),0)</f>
        <v>0</v>
      </c>
      <c r="R251" s="48">
        <f>IFERROR(IF(VLOOKUP(K251,Inputs!$A$20:$G$29,4,FALSE)="Base Increase",VLOOKUP(K251,Inputs!$A$7:$G$16,4,FALSE),0),0)</f>
        <v>0</v>
      </c>
      <c r="S251" s="48">
        <f ca="1">IFERROR(IF(H251=1,IF(VLOOKUP(K251,Inputs!$A$20:$G$29,5,FALSE)="Base Increase",VLOOKUP(K251,Inputs!$A$7:$G$16,5,FALSE),0),0),0)</f>
        <v>0</v>
      </c>
      <c r="T251" s="48">
        <f ca="1">IFERROR(IF(I251=1,IF(VLOOKUP(K251,Inputs!$A$20:$G$29,6,FALSE)="Base Increase",VLOOKUP(K251,Inputs!$A$7:$G$16,6,FALSE),0),0),0)</f>
        <v>0</v>
      </c>
      <c r="U251" s="48">
        <f ca="1">IFERROR(IF(J251=1,IF(VLOOKUP(K251,Inputs!$A$20:$G$29,7,FALSE)="Base Increase",VLOOKUP(K251,Inputs!$A$7:$G$16,7,FALSE),0),0),0)</f>
        <v>0</v>
      </c>
      <c r="V251" s="48">
        <f t="shared" ca="1" si="20"/>
        <v>0</v>
      </c>
      <c r="W251" s="48">
        <f t="shared" ca="1" si="21"/>
        <v>0</v>
      </c>
      <c r="X251" s="48">
        <f t="shared" ca="1" si="22"/>
        <v>0</v>
      </c>
      <c r="Y251" s="48">
        <f t="shared" ca="1" si="23"/>
        <v>0</v>
      </c>
      <c r="Z251" s="48">
        <f ca="1">IF(AND(K251&lt;=4,X251&gt;Inputs!$B$32),MAX(C251,Inputs!$B$32),X251)</f>
        <v>0</v>
      </c>
      <c r="AA251" s="48">
        <f ca="1">IF(AND(K251&lt;=4,Y251&gt;Inputs!$B$32),MAX(C251,Inputs!$B$32),Y251)</f>
        <v>0</v>
      </c>
      <c r="AB251" s="48">
        <f ca="1">IF(AND(K251&lt;=7,Z251&gt;Inputs!$B$33),MAX(C251,Inputs!$B$33),Z251)</f>
        <v>0</v>
      </c>
      <c r="AC251" s="48">
        <f ca="1">IF(Y251&gt;Inputs!$B$34,Inputs!$B$34,AA251)</f>
        <v>0</v>
      </c>
      <c r="AD251" s="48">
        <f ca="1">IF(AB251&gt;Inputs!$B$34,Inputs!$B$34,AB251)</f>
        <v>0</v>
      </c>
      <c r="AE251" s="48">
        <f ca="1">IF(AC251&gt;Inputs!$B$34,Inputs!$B$34,AC251)</f>
        <v>0</v>
      </c>
      <c r="AF251" s="49">
        <f ca="1">IF(AND(E251=1,G251=0),Inputs!$B$3,AD251)</f>
        <v>0</v>
      </c>
      <c r="AG251" s="49">
        <f ca="1">IF(AND(E251=1,G251=0),Inputs!$B$3,AE251)</f>
        <v>0</v>
      </c>
    </row>
    <row r="252" spans="1:33" x14ac:dyDescent="0.25">
      <c r="A252" s="6">
        <f>'Salary and Rating'!A253</f>
        <v>0</v>
      </c>
      <c r="B252" s="6">
        <f>'Salary and Rating'!B253</f>
        <v>0</v>
      </c>
      <c r="C252" s="14">
        <f>'Salary and Rating'!C253</f>
        <v>0</v>
      </c>
      <c r="D252" s="44">
        <f>'Salary and Rating'!D253</f>
        <v>0</v>
      </c>
      <c r="E252" s="48">
        <f t="shared" si="18"/>
        <v>0</v>
      </c>
      <c r="F252" s="42">
        <f>IF('Salary and Rating'!E253=1,VLOOKUP(D252,'Attrition Probabilities'!$A$5:$E$45,2,TRUE),IF('Salary and Rating'!E253=2,VLOOKUP(D252,'Attrition Probabilities'!$A$5:$E$45,3,TRUE),IF('Salary and Rating'!E253=3,VLOOKUP(D252,'Attrition Probabilities'!$A$5:$E$45,4,TRUE),IF('Salary and Rating'!E253=4,VLOOKUP(D252,'Attrition Probabilities'!$A$5:$E$45,5,TRUE),0))))</f>
        <v>0</v>
      </c>
      <c r="G252" s="48">
        <f t="shared" ca="1" si="19"/>
        <v>0</v>
      </c>
      <c r="H252" s="48">
        <f ca="1">IF(E252=0,0,IF(RAND()&lt;'Demand Component Probability'!$B$4,1,0))</f>
        <v>0</v>
      </c>
      <c r="I252" s="48">
        <f ca="1">IF(E252=0,0,IF(RAND()&lt;'Demand Component Probability'!$B$5,1,0))</f>
        <v>0</v>
      </c>
      <c r="J252" s="48">
        <f ca="1">IF(E252=0,0,IF(RAND()&lt;'Demand Component Probability'!$B$6,1,0))</f>
        <v>0</v>
      </c>
      <c r="K252" s="48">
        <f>'Salary and Rating'!K253</f>
        <v>0</v>
      </c>
      <c r="L252" s="48">
        <f>IFERROR(IF(VLOOKUP(K252,Inputs!$A$20:$G$29,3,FALSE)="Stipend Award",VLOOKUP(K252,Inputs!$A$7:$G$16,3,FALSE),0),0)</f>
        <v>0</v>
      </c>
      <c r="M252" s="48">
        <f>IFERROR(IF(VLOOKUP(K252,Inputs!$A$20:$G$29,4,FALSE)="Stipend Award",VLOOKUP(K252,Inputs!$A$7:$G$16,4,FALSE),0),0)</f>
        <v>0</v>
      </c>
      <c r="N252" s="48">
        <f ca="1">IFERROR(IF(H252=1,IF(VLOOKUP(K252,Inputs!$A$20:$G$29,5,FALSE)="Stipend Award",VLOOKUP(K252,Inputs!$A$7:$G$16,5,FALSE),0),0),0)</f>
        <v>0</v>
      </c>
      <c r="O252" s="48">
        <f ca="1">IFERROR(IF(I252=1,IF(VLOOKUP(K252,Inputs!$A$20:$G$29,6,FALSE)="Stipend Award",VLOOKUP(K252,Inputs!$A$7:$G$16,6,FALSE),0),0),0)</f>
        <v>0</v>
      </c>
      <c r="P252" s="48">
        <f ca="1">IFERROR(IF(J252=1,IF(VLOOKUP(K252,Inputs!$A$20:$G$29,7,FALSE)="Stipend Award",VLOOKUP(K252,Inputs!$A$7:$G$16,7,FALSE),0),0),0)</f>
        <v>0</v>
      </c>
      <c r="Q252" s="48">
        <f>IFERROR(IF(VLOOKUP(K252,Inputs!$A$20:$G$29,3,FALSE)="Base Increase",VLOOKUP(K252,Inputs!$A$7:$G$16,3,FALSE),0),0)</f>
        <v>0</v>
      </c>
      <c r="R252" s="48">
        <f>IFERROR(IF(VLOOKUP(K252,Inputs!$A$20:$G$29,4,FALSE)="Base Increase",VLOOKUP(K252,Inputs!$A$7:$G$16,4,FALSE),0),0)</f>
        <v>0</v>
      </c>
      <c r="S252" s="48">
        <f ca="1">IFERROR(IF(H252=1,IF(VLOOKUP(K252,Inputs!$A$20:$G$29,5,FALSE)="Base Increase",VLOOKUP(K252,Inputs!$A$7:$G$16,5,FALSE),0),0),0)</f>
        <v>0</v>
      </c>
      <c r="T252" s="48">
        <f ca="1">IFERROR(IF(I252=1,IF(VLOOKUP(K252,Inputs!$A$20:$G$29,6,FALSE)="Base Increase",VLOOKUP(K252,Inputs!$A$7:$G$16,6,FALSE),0),0),0)</f>
        <v>0</v>
      </c>
      <c r="U252" s="48">
        <f ca="1">IFERROR(IF(J252=1,IF(VLOOKUP(K252,Inputs!$A$20:$G$29,7,FALSE)="Base Increase",VLOOKUP(K252,Inputs!$A$7:$G$16,7,FALSE),0),0),0)</f>
        <v>0</v>
      </c>
      <c r="V252" s="48">
        <f t="shared" ca="1" si="20"/>
        <v>0</v>
      </c>
      <c r="W252" s="48">
        <f t="shared" ca="1" si="21"/>
        <v>0</v>
      </c>
      <c r="X252" s="48">
        <f t="shared" ca="1" si="22"/>
        <v>0</v>
      </c>
      <c r="Y252" s="48">
        <f t="shared" ca="1" si="23"/>
        <v>0</v>
      </c>
      <c r="Z252" s="48">
        <f ca="1">IF(AND(K252&lt;=4,X252&gt;Inputs!$B$32),MAX(C252,Inputs!$B$32),X252)</f>
        <v>0</v>
      </c>
      <c r="AA252" s="48">
        <f ca="1">IF(AND(K252&lt;=4,Y252&gt;Inputs!$B$32),MAX(C252,Inputs!$B$32),Y252)</f>
        <v>0</v>
      </c>
      <c r="AB252" s="48">
        <f ca="1">IF(AND(K252&lt;=7,Z252&gt;Inputs!$B$33),MAX(C252,Inputs!$B$33),Z252)</f>
        <v>0</v>
      </c>
      <c r="AC252" s="48">
        <f ca="1">IF(Y252&gt;Inputs!$B$34,Inputs!$B$34,AA252)</f>
        <v>0</v>
      </c>
      <c r="AD252" s="48">
        <f ca="1">IF(AB252&gt;Inputs!$B$34,Inputs!$B$34,AB252)</f>
        <v>0</v>
      </c>
      <c r="AE252" s="48">
        <f ca="1">IF(AC252&gt;Inputs!$B$34,Inputs!$B$34,AC252)</f>
        <v>0</v>
      </c>
      <c r="AF252" s="49">
        <f ca="1">IF(AND(E252=1,G252=0),Inputs!$B$3,AD252)</f>
        <v>0</v>
      </c>
      <c r="AG252" s="49">
        <f ca="1">IF(AND(E252=1,G252=0),Inputs!$B$3,AE252)</f>
        <v>0</v>
      </c>
    </row>
    <row r="253" spans="1:33" x14ac:dyDescent="0.25">
      <c r="A253" s="6">
        <f>'Salary and Rating'!A254</f>
        <v>0</v>
      </c>
      <c r="B253" s="6">
        <f>'Salary and Rating'!B254</f>
        <v>0</v>
      </c>
      <c r="C253" s="14">
        <f>'Salary and Rating'!C254</f>
        <v>0</v>
      </c>
      <c r="D253" s="44">
        <f>'Salary and Rating'!D254</f>
        <v>0</v>
      </c>
      <c r="E253" s="48">
        <f t="shared" si="18"/>
        <v>0</v>
      </c>
      <c r="F253" s="42">
        <f>IF('Salary and Rating'!E254=1,VLOOKUP(D253,'Attrition Probabilities'!$A$5:$E$45,2,TRUE),IF('Salary and Rating'!E254=2,VLOOKUP(D253,'Attrition Probabilities'!$A$5:$E$45,3,TRUE),IF('Salary and Rating'!E254=3,VLOOKUP(D253,'Attrition Probabilities'!$A$5:$E$45,4,TRUE),IF('Salary and Rating'!E254=4,VLOOKUP(D253,'Attrition Probabilities'!$A$5:$E$45,5,TRUE),0))))</f>
        <v>0</v>
      </c>
      <c r="G253" s="48">
        <f t="shared" ca="1" si="19"/>
        <v>0</v>
      </c>
      <c r="H253" s="48">
        <f ca="1">IF(E253=0,0,IF(RAND()&lt;'Demand Component Probability'!$B$4,1,0))</f>
        <v>0</v>
      </c>
      <c r="I253" s="48">
        <f ca="1">IF(E253=0,0,IF(RAND()&lt;'Demand Component Probability'!$B$5,1,0))</f>
        <v>0</v>
      </c>
      <c r="J253" s="48">
        <f ca="1">IF(E253=0,0,IF(RAND()&lt;'Demand Component Probability'!$B$6,1,0))</f>
        <v>0</v>
      </c>
      <c r="K253" s="48">
        <f>'Salary and Rating'!K254</f>
        <v>0</v>
      </c>
      <c r="L253" s="48">
        <f>IFERROR(IF(VLOOKUP(K253,Inputs!$A$20:$G$29,3,FALSE)="Stipend Award",VLOOKUP(K253,Inputs!$A$7:$G$16,3,FALSE),0),0)</f>
        <v>0</v>
      </c>
      <c r="M253" s="48">
        <f>IFERROR(IF(VLOOKUP(K253,Inputs!$A$20:$G$29,4,FALSE)="Stipend Award",VLOOKUP(K253,Inputs!$A$7:$G$16,4,FALSE),0),0)</f>
        <v>0</v>
      </c>
      <c r="N253" s="48">
        <f ca="1">IFERROR(IF(H253=1,IF(VLOOKUP(K253,Inputs!$A$20:$G$29,5,FALSE)="Stipend Award",VLOOKUP(K253,Inputs!$A$7:$G$16,5,FALSE),0),0),0)</f>
        <v>0</v>
      </c>
      <c r="O253" s="48">
        <f ca="1">IFERROR(IF(I253=1,IF(VLOOKUP(K253,Inputs!$A$20:$G$29,6,FALSE)="Stipend Award",VLOOKUP(K253,Inputs!$A$7:$G$16,6,FALSE),0),0),0)</f>
        <v>0</v>
      </c>
      <c r="P253" s="48">
        <f ca="1">IFERROR(IF(J253=1,IF(VLOOKUP(K253,Inputs!$A$20:$G$29,7,FALSE)="Stipend Award",VLOOKUP(K253,Inputs!$A$7:$G$16,7,FALSE),0),0),0)</f>
        <v>0</v>
      </c>
      <c r="Q253" s="48">
        <f>IFERROR(IF(VLOOKUP(K253,Inputs!$A$20:$G$29,3,FALSE)="Base Increase",VLOOKUP(K253,Inputs!$A$7:$G$16,3,FALSE),0),0)</f>
        <v>0</v>
      </c>
      <c r="R253" s="48">
        <f>IFERROR(IF(VLOOKUP(K253,Inputs!$A$20:$G$29,4,FALSE)="Base Increase",VLOOKUP(K253,Inputs!$A$7:$G$16,4,FALSE),0),0)</f>
        <v>0</v>
      </c>
      <c r="S253" s="48">
        <f ca="1">IFERROR(IF(H253=1,IF(VLOOKUP(K253,Inputs!$A$20:$G$29,5,FALSE)="Base Increase",VLOOKUP(K253,Inputs!$A$7:$G$16,5,FALSE),0),0),0)</f>
        <v>0</v>
      </c>
      <c r="T253" s="48">
        <f ca="1">IFERROR(IF(I253=1,IF(VLOOKUP(K253,Inputs!$A$20:$G$29,6,FALSE)="Base Increase",VLOOKUP(K253,Inputs!$A$7:$G$16,6,FALSE),0),0),0)</f>
        <v>0</v>
      </c>
      <c r="U253" s="48">
        <f ca="1">IFERROR(IF(J253=1,IF(VLOOKUP(K253,Inputs!$A$20:$G$29,7,FALSE)="Base Increase",VLOOKUP(K253,Inputs!$A$7:$G$16,7,FALSE),0),0),0)</f>
        <v>0</v>
      </c>
      <c r="V253" s="48">
        <f t="shared" ca="1" si="20"/>
        <v>0</v>
      </c>
      <c r="W253" s="48">
        <f t="shared" ca="1" si="21"/>
        <v>0</v>
      </c>
      <c r="X253" s="48">
        <f t="shared" ca="1" si="22"/>
        <v>0</v>
      </c>
      <c r="Y253" s="48">
        <f t="shared" ca="1" si="23"/>
        <v>0</v>
      </c>
      <c r="Z253" s="48">
        <f ca="1">IF(AND(K253&lt;=4,X253&gt;Inputs!$B$32),MAX(C253,Inputs!$B$32),X253)</f>
        <v>0</v>
      </c>
      <c r="AA253" s="48">
        <f ca="1">IF(AND(K253&lt;=4,Y253&gt;Inputs!$B$32),MAX(C253,Inputs!$B$32),Y253)</f>
        <v>0</v>
      </c>
      <c r="AB253" s="48">
        <f ca="1">IF(AND(K253&lt;=7,Z253&gt;Inputs!$B$33),MAX(C253,Inputs!$B$33),Z253)</f>
        <v>0</v>
      </c>
      <c r="AC253" s="48">
        <f ca="1">IF(Y253&gt;Inputs!$B$34,Inputs!$B$34,AA253)</f>
        <v>0</v>
      </c>
      <c r="AD253" s="48">
        <f ca="1">IF(AB253&gt;Inputs!$B$34,Inputs!$B$34,AB253)</f>
        <v>0</v>
      </c>
      <c r="AE253" s="48">
        <f ca="1">IF(AC253&gt;Inputs!$B$34,Inputs!$B$34,AC253)</f>
        <v>0</v>
      </c>
      <c r="AF253" s="49">
        <f ca="1">IF(AND(E253=1,G253=0),Inputs!$B$3,AD253)</f>
        <v>0</v>
      </c>
      <c r="AG253" s="49">
        <f ca="1">IF(AND(E253=1,G253=0),Inputs!$B$3,AE253)</f>
        <v>0</v>
      </c>
    </row>
    <row r="254" spans="1:33" x14ac:dyDescent="0.25">
      <c r="A254" s="6">
        <f>'Salary and Rating'!A255</f>
        <v>0</v>
      </c>
      <c r="B254" s="6">
        <f>'Salary and Rating'!B255</f>
        <v>0</v>
      </c>
      <c r="C254" s="14">
        <f>'Salary and Rating'!C255</f>
        <v>0</v>
      </c>
      <c r="D254" s="44">
        <f>'Salary and Rating'!D255</f>
        <v>0</v>
      </c>
      <c r="E254" s="48">
        <f t="shared" si="18"/>
        <v>0</v>
      </c>
      <c r="F254" s="42">
        <f>IF('Salary and Rating'!E255=1,VLOOKUP(D254,'Attrition Probabilities'!$A$5:$E$45,2,TRUE),IF('Salary and Rating'!E255=2,VLOOKUP(D254,'Attrition Probabilities'!$A$5:$E$45,3,TRUE),IF('Salary and Rating'!E255=3,VLOOKUP(D254,'Attrition Probabilities'!$A$5:$E$45,4,TRUE),IF('Salary and Rating'!E255=4,VLOOKUP(D254,'Attrition Probabilities'!$A$5:$E$45,5,TRUE),0))))</f>
        <v>0</v>
      </c>
      <c r="G254" s="48">
        <f t="shared" ca="1" si="19"/>
        <v>0</v>
      </c>
      <c r="H254" s="48">
        <f ca="1">IF(E254=0,0,IF(RAND()&lt;'Demand Component Probability'!$B$4,1,0))</f>
        <v>0</v>
      </c>
      <c r="I254" s="48">
        <f ca="1">IF(E254=0,0,IF(RAND()&lt;'Demand Component Probability'!$B$5,1,0))</f>
        <v>0</v>
      </c>
      <c r="J254" s="48">
        <f ca="1">IF(E254=0,0,IF(RAND()&lt;'Demand Component Probability'!$B$6,1,0))</f>
        <v>0</v>
      </c>
      <c r="K254" s="48">
        <f>'Salary and Rating'!K255</f>
        <v>0</v>
      </c>
      <c r="L254" s="48">
        <f>IFERROR(IF(VLOOKUP(K254,Inputs!$A$20:$G$29,3,FALSE)="Stipend Award",VLOOKUP(K254,Inputs!$A$7:$G$16,3,FALSE),0),0)</f>
        <v>0</v>
      </c>
      <c r="M254" s="48">
        <f>IFERROR(IF(VLOOKUP(K254,Inputs!$A$20:$G$29,4,FALSE)="Stipend Award",VLOOKUP(K254,Inputs!$A$7:$G$16,4,FALSE),0),0)</f>
        <v>0</v>
      </c>
      <c r="N254" s="48">
        <f ca="1">IFERROR(IF(H254=1,IF(VLOOKUP(K254,Inputs!$A$20:$G$29,5,FALSE)="Stipend Award",VLOOKUP(K254,Inputs!$A$7:$G$16,5,FALSE),0),0),0)</f>
        <v>0</v>
      </c>
      <c r="O254" s="48">
        <f ca="1">IFERROR(IF(I254=1,IF(VLOOKUP(K254,Inputs!$A$20:$G$29,6,FALSE)="Stipend Award",VLOOKUP(K254,Inputs!$A$7:$G$16,6,FALSE),0),0),0)</f>
        <v>0</v>
      </c>
      <c r="P254" s="48">
        <f ca="1">IFERROR(IF(J254=1,IF(VLOOKUP(K254,Inputs!$A$20:$G$29,7,FALSE)="Stipend Award",VLOOKUP(K254,Inputs!$A$7:$G$16,7,FALSE),0),0),0)</f>
        <v>0</v>
      </c>
      <c r="Q254" s="48">
        <f>IFERROR(IF(VLOOKUP(K254,Inputs!$A$20:$G$29,3,FALSE)="Base Increase",VLOOKUP(K254,Inputs!$A$7:$G$16,3,FALSE),0),0)</f>
        <v>0</v>
      </c>
      <c r="R254" s="48">
        <f>IFERROR(IF(VLOOKUP(K254,Inputs!$A$20:$G$29,4,FALSE)="Base Increase",VLOOKUP(K254,Inputs!$A$7:$G$16,4,FALSE),0),0)</f>
        <v>0</v>
      </c>
      <c r="S254" s="48">
        <f ca="1">IFERROR(IF(H254=1,IF(VLOOKUP(K254,Inputs!$A$20:$G$29,5,FALSE)="Base Increase",VLOOKUP(K254,Inputs!$A$7:$G$16,5,FALSE),0),0),0)</f>
        <v>0</v>
      </c>
      <c r="T254" s="48">
        <f ca="1">IFERROR(IF(I254=1,IF(VLOOKUP(K254,Inputs!$A$20:$G$29,6,FALSE)="Base Increase",VLOOKUP(K254,Inputs!$A$7:$G$16,6,FALSE),0),0),0)</f>
        <v>0</v>
      </c>
      <c r="U254" s="48">
        <f ca="1">IFERROR(IF(J254=1,IF(VLOOKUP(K254,Inputs!$A$20:$G$29,7,FALSE)="Base Increase",VLOOKUP(K254,Inputs!$A$7:$G$16,7,FALSE),0),0),0)</f>
        <v>0</v>
      </c>
      <c r="V254" s="48">
        <f t="shared" ca="1" si="20"/>
        <v>0</v>
      </c>
      <c r="W254" s="48">
        <f t="shared" ca="1" si="21"/>
        <v>0</v>
      </c>
      <c r="X254" s="48">
        <f t="shared" ca="1" si="22"/>
        <v>0</v>
      </c>
      <c r="Y254" s="48">
        <f t="shared" ca="1" si="23"/>
        <v>0</v>
      </c>
      <c r="Z254" s="48">
        <f ca="1">IF(AND(K254&lt;=4,X254&gt;Inputs!$B$32),MAX(C254,Inputs!$B$32),X254)</f>
        <v>0</v>
      </c>
      <c r="AA254" s="48">
        <f ca="1">IF(AND(K254&lt;=4,Y254&gt;Inputs!$B$32),MAX(C254,Inputs!$B$32),Y254)</f>
        <v>0</v>
      </c>
      <c r="AB254" s="48">
        <f ca="1">IF(AND(K254&lt;=7,Z254&gt;Inputs!$B$33),MAX(C254,Inputs!$B$33),Z254)</f>
        <v>0</v>
      </c>
      <c r="AC254" s="48">
        <f ca="1">IF(Y254&gt;Inputs!$B$34,Inputs!$B$34,AA254)</f>
        <v>0</v>
      </c>
      <c r="AD254" s="48">
        <f ca="1">IF(AB254&gt;Inputs!$B$34,Inputs!$B$34,AB254)</f>
        <v>0</v>
      </c>
      <c r="AE254" s="48">
        <f ca="1">IF(AC254&gt;Inputs!$B$34,Inputs!$B$34,AC254)</f>
        <v>0</v>
      </c>
      <c r="AF254" s="49">
        <f ca="1">IF(AND(E254=1,G254=0),Inputs!$B$3,AD254)</f>
        <v>0</v>
      </c>
      <c r="AG254" s="49">
        <f ca="1">IF(AND(E254=1,G254=0),Inputs!$B$3,AE254)</f>
        <v>0</v>
      </c>
    </row>
    <row r="255" spans="1:33" x14ac:dyDescent="0.25">
      <c r="A255" s="6">
        <f>'Salary and Rating'!A256</f>
        <v>0</v>
      </c>
      <c r="B255" s="6">
        <f>'Salary and Rating'!B256</f>
        <v>0</v>
      </c>
      <c r="C255" s="14">
        <f>'Salary and Rating'!C256</f>
        <v>0</v>
      </c>
      <c r="D255" s="44">
        <f>'Salary and Rating'!D256</f>
        <v>0</v>
      </c>
      <c r="E255" s="48">
        <f t="shared" si="18"/>
        <v>0</v>
      </c>
      <c r="F255" s="42">
        <f>IF('Salary and Rating'!E256=1,VLOOKUP(D255,'Attrition Probabilities'!$A$5:$E$45,2,TRUE),IF('Salary and Rating'!E256=2,VLOOKUP(D255,'Attrition Probabilities'!$A$5:$E$45,3,TRUE),IF('Salary and Rating'!E256=3,VLOOKUP(D255,'Attrition Probabilities'!$A$5:$E$45,4,TRUE),IF('Salary and Rating'!E256=4,VLOOKUP(D255,'Attrition Probabilities'!$A$5:$E$45,5,TRUE),0))))</f>
        <v>0</v>
      </c>
      <c r="G255" s="48">
        <f t="shared" ca="1" si="19"/>
        <v>0</v>
      </c>
      <c r="H255" s="48">
        <f ca="1">IF(E255=0,0,IF(RAND()&lt;'Demand Component Probability'!$B$4,1,0))</f>
        <v>0</v>
      </c>
      <c r="I255" s="48">
        <f ca="1">IF(E255=0,0,IF(RAND()&lt;'Demand Component Probability'!$B$5,1,0))</f>
        <v>0</v>
      </c>
      <c r="J255" s="48">
        <f ca="1">IF(E255=0,0,IF(RAND()&lt;'Demand Component Probability'!$B$6,1,0))</f>
        <v>0</v>
      </c>
      <c r="K255" s="48">
        <f>'Salary and Rating'!K256</f>
        <v>0</v>
      </c>
      <c r="L255" s="48">
        <f>IFERROR(IF(VLOOKUP(K255,Inputs!$A$20:$G$29,3,FALSE)="Stipend Award",VLOOKUP(K255,Inputs!$A$7:$G$16,3,FALSE),0),0)</f>
        <v>0</v>
      </c>
      <c r="M255" s="48">
        <f>IFERROR(IF(VLOOKUP(K255,Inputs!$A$20:$G$29,4,FALSE)="Stipend Award",VLOOKUP(K255,Inputs!$A$7:$G$16,4,FALSE),0),0)</f>
        <v>0</v>
      </c>
      <c r="N255" s="48">
        <f ca="1">IFERROR(IF(H255=1,IF(VLOOKUP(K255,Inputs!$A$20:$G$29,5,FALSE)="Stipend Award",VLOOKUP(K255,Inputs!$A$7:$G$16,5,FALSE),0),0),0)</f>
        <v>0</v>
      </c>
      <c r="O255" s="48">
        <f ca="1">IFERROR(IF(I255=1,IF(VLOOKUP(K255,Inputs!$A$20:$G$29,6,FALSE)="Stipend Award",VLOOKUP(K255,Inputs!$A$7:$G$16,6,FALSE),0),0),0)</f>
        <v>0</v>
      </c>
      <c r="P255" s="48">
        <f ca="1">IFERROR(IF(J255=1,IF(VLOOKUP(K255,Inputs!$A$20:$G$29,7,FALSE)="Stipend Award",VLOOKUP(K255,Inputs!$A$7:$G$16,7,FALSE),0),0),0)</f>
        <v>0</v>
      </c>
      <c r="Q255" s="48">
        <f>IFERROR(IF(VLOOKUP(K255,Inputs!$A$20:$G$29,3,FALSE)="Base Increase",VLOOKUP(K255,Inputs!$A$7:$G$16,3,FALSE),0),0)</f>
        <v>0</v>
      </c>
      <c r="R255" s="48">
        <f>IFERROR(IF(VLOOKUP(K255,Inputs!$A$20:$G$29,4,FALSE)="Base Increase",VLOOKUP(K255,Inputs!$A$7:$G$16,4,FALSE),0),0)</f>
        <v>0</v>
      </c>
      <c r="S255" s="48">
        <f ca="1">IFERROR(IF(H255=1,IF(VLOOKUP(K255,Inputs!$A$20:$G$29,5,FALSE)="Base Increase",VLOOKUP(K255,Inputs!$A$7:$G$16,5,FALSE),0),0),0)</f>
        <v>0</v>
      </c>
      <c r="T255" s="48">
        <f ca="1">IFERROR(IF(I255=1,IF(VLOOKUP(K255,Inputs!$A$20:$G$29,6,FALSE)="Base Increase",VLOOKUP(K255,Inputs!$A$7:$G$16,6,FALSE),0),0),0)</f>
        <v>0</v>
      </c>
      <c r="U255" s="48">
        <f ca="1">IFERROR(IF(J255=1,IF(VLOOKUP(K255,Inputs!$A$20:$G$29,7,FALSE)="Base Increase",VLOOKUP(K255,Inputs!$A$7:$G$16,7,FALSE),0),0),0)</f>
        <v>0</v>
      </c>
      <c r="V255" s="48">
        <f t="shared" ca="1" si="20"/>
        <v>0</v>
      </c>
      <c r="W255" s="48">
        <f t="shared" ca="1" si="21"/>
        <v>0</v>
      </c>
      <c r="X255" s="48">
        <f t="shared" ca="1" si="22"/>
        <v>0</v>
      </c>
      <c r="Y255" s="48">
        <f t="shared" ca="1" si="23"/>
        <v>0</v>
      </c>
      <c r="Z255" s="48">
        <f ca="1">IF(AND(K255&lt;=4,X255&gt;Inputs!$B$32),MAX(C255,Inputs!$B$32),X255)</f>
        <v>0</v>
      </c>
      <c r="AA255" s="48">
        <f ca="1">IF(AND(K255&lt;=4,Y255&gt;Inputs!$B$32),MAX(C255,Inputs!$B$32),Y255)</f>
        <v>0</v>
      </c>
      <c r="AB255" s="48">
        <f ca="1">IF(AND(K255&lt;=7,Z255&gt;Inputs!$B$33),MAX(C255,Inputs!$B$33),Z255)</f>
        <v>0</v>
      </c>
      <c r="AC255" s="48">
        <f ca="1">IF(Y255&gt;Inputs!$B$34,Inputs!$B$34,AA255)</f>
        <v>0</v>
      </c>
      <c r="AD255" s="48">
        <f ca="1">IF(AB255&gt;Inputs!$B$34,Inputs!$B$34,AB255)</f>
        <v>0</v>
      </c>
      <c r="AE255" s="48">
        <f ca="1">IF(AC255&gt;Inputs!$B$34,Inputs!$B$34,AC255)</f>
        <v>0</v>
      </c>
      <c r="AF255" s="49">
        <f ca="1">IF(AND(E255=1,G255=0),Inputs!$B$3,AD255)</f>
        <v>0</v>
      </c>
      <c r="AG255" s="49">
        <f ca="1">IF(AND(E255=1,G255=0),Inputs!$B$3,AE255)</f>
        <v>0</v>
      </c>
    </row>
    <row r="256" spans="1:33" x14ac:dyDescent="0.25">
      <c r="A256" s="6">
        <f>'Salary and Rating'!A257</f>
        <v>0</v>
      </c>
      <c r="B256" s="6">
        <f>'Salary and Rating'!B257</f>
        <v>0</v>
      </c>
      <c r="C256" s="14">
        <f>'Salary and Rating'!C257</f>
        <v>0</v>
      </c>
      <c r="D256" s="44">
        <f>'Salary and Rating'!D257</f>
        <v>0</v>
      </c>
      <c r="E256" s="48">
        <f t="shared" si="18"/>
        <v>0</v>
      </c>
      <c r="F256" s="42">
        <f>IF('Salary and Rating'!E257=1,VLOOKUP(D256,'Attrition Probabilities'!$A$5:$E$45,2,TRUE),IF('Salary and Rating'!E257=2,VLOOKUP(D256,'Attrition Probabilities'!$A$5:$E$45,3,TRUE),IF('Salary and Rating'!E257=3,VLOOKUP(D256,'Attrition Probabilities'!$A$5:$E$45,4,TRUE),IF('Salary and Rating'!E257=4,VLOOKUP(D256,'Attrition Probabilities'!$A$5:$E$45,5,TRUE),0))))</f>
        <v>0</v>
      </c>
      <c r="G256" s="48">
        <f t="shared" ca="1" si="19"/>
        <v>0</v>
      </c>
      <c r="H256" s="48">
        <f ca="1">IF(E256=0,0,IF(RAND()&lt;'Demand Component Probability'!$B$4,1,0))</f>
        <v>0</v>
      </c>
      <c r="I256" s="48">
        <f ca="1">IF(E256=0,0,IF(RAND()&lt;'Demand Component Probability'!$B$5,1,0))</f>
        <v>0</v>
      </c>
      <c r="J256" s="48">
        <f ca="1">IF(E256=0,0,IF(RAND()&lt;'Demand Component Probability'!$B$6,1,0))</f>
        <v>0</v>
      </c>
      <c r="K256" s="48">
        <f>'Salary and Rating'!K257</f>
        <v>0</v>
      </c>
      <c r="L256" s="48">
        <f>IFERROR(IF(VLOOKUP(K256,Inputs!$A$20:$G$29,3,FALSE)="Stipend Award",VLOOKUP(K256,Inputs!$A$7:$G$16,3,FALSE),0),0)</f>
        <v>0</v>
      </c>
      <c r="M256" s="48">
        <f>IFERROR(IF(VLOOKUP(K256,Inputs!$A$20:$G$29,4,FALSE)="Stipend Award",VLOOKUP(K256,Inputs!$A$7:$G$16,4,FALSE),0),0)</f>
        <v>0</v>
      </c>
      <c r="N256" s="48">
        <f ca="1">IFERROR(IF(H256=1,IF(VLOOKUP(K256,Inputs!$A$20:$G$29,5,FALSE)="Stipend Award",VLOOKUP(K256,Inputs!$A$7:$G$16,5,FALSE),0),0),0)</f>
        <v>0</v>
      </c>
      <c r="O256" s="48">
        <f ca="1">IFERROR(IF(I256=1,IF(VLOOKUP(K256,Inputs!$A$20:$G$29,6,FALSE)="Stipend Award",VLOOKUP(K256,Inputs!$A$7:$G$16,6,FALSE),0),0),0)</f>
        <v>0</v>
      </c>
      <c r="P256" s="48">
        <f ca="1">IFERROR(IF(J256=1,IF(VLOOKUP(K256,Inputs!$A$20:$G$29,7,FALSE)="Stipend Award",VLOOKUP(K256,Inputs!$A$7:$G$16,7,FALSE),0),0),0)</f>
        <v>0</v>
      </c>
      <c r="Q256" s="48">
        <f>IFERROR(IF(VLOOKUP(K256,Inputs!$A$20:$G$29,3,FALSE)="Base Increase",VLOOKUP(K256,Inputs!$A$7:$G$16,3,FALSE),0),0)</f>
        <v>0</v>
      </c>
      <c r="R256" s="48">
        <f>IFERROR(IF(VLOOKUP(K256,Inputs!$A$20:$G$29,4,FALSE)="Base Increase",VLOOKUP(K256,Inputs!$A$7:$G$16,4,FALSE),0),0)</f>
        <v>0</v>
      </c>
      <c r="S256" s="48">
        <f ca="1">IFERROR(IF(H256=1,IF(VLOOKUP(K256,Inputs!$A$20:$G$29,5,FALSE)="Base Increase",VLOOKUP(K256,Inputs!$A$7:$G$16,5,FALSE),0),0),0)</f>
        <v>0</v>
      </c>
      <c r="T256" s="48">
        <f ca="1">IFERROR(IF(I256=1,IF(VLOOKUP(K256,Inputs!$A$20:$G$29,6,FALSE)="Base Increase",VLOOKUP(K256,Inputs!$A$7:$G$16,6,FALSE),0),0),0)</f>
        <v>0</v>
      </c>
      <c r="U256" s="48">
        <f ca="1">IFERROR(IF(J256=1,IF(VLOOKUP(K256,Inputs!$A$20:$G$29,7,FALSE)="Base Increase",VLOOKUP(K256,Inputs!$A$7:$G$16,7,FALSE),0),0),0)</f>
        <v>0</v>
      </c>
      <c r="V256" s="48">
        <f t="shared" ca="1" si="20"/>
        <v>0</v>
      </c>
      <c r="W256" s="48">
        <f t="shared" ca="1" si="21"/>
        <v>0</v>
      </c>
      <c r="X256" s="48">
        <f t="shared" ca="1" si="22"/>
        <v>0</v>
      </c>
      <c r="Y256" s="48">
        <f t="shared" ca="1" si="23"/>
        <v>0</v>
      </c>
      <c r="Z256" s="48">
        <f ca="1">IF(AND(K256&lt;=4,X256&gt;Inputs!$B$32),MAX(C256,Inputs!$B$32),X256)</f>
        <v>0</v>
      </c>
      <c r="AA256" s="48">
        <f ca="1">IF(AND(K256&lt;=4,Y256&gt;Inputs!$B$32),MAX(C256,Inputs!$B$32),Y256)</f>
        <v>0</v>
      </c>
      <c r="AB256" s="48">
        <f ca="1">IF(AND(K256&lt;=7,Z256&gt;Inputs!$B$33),MAX(C256,Inputs!$B$33),Z256)</f>
        <v>0</v>
      </c>
      <c r="AC256" s="48">
        <f ca="1">IF(Y256&gt;Inputs!$B$34,Inputs!$B$34,AA256)</f>
        <v>0</v>
      </c>
      <c r="AD256" s="48">
        <f ca="1">IF(AB256&gt;Inputs!$B$34,Inputs!$B$34,AB256)</f>
        <v>0</v>
      </c>
      <c r="AE256" s="48">
        <f ca="1">IF(AC256&gt;Inputs!$B$34,Inputs!$B$34,AC256)</f>
        <v>0</v>
      </c>
      <c r="AF256" s="49">
        <f ca="1">IF(AND(E256=1,G256=0),Inputs!$B$3,AD256)</f>
        <v>0</v>
      </c>
      <c r="AG256" s="49">
        <f ca="1">IF(AND(E256=1,G256=0),Inputs!$B$3,AE256)</f>
        <v>0</v>
      </c>
    </row>
    <row r="257" spans="1:33" x14ac:dyDescent="0.25">
      <c r="A257" s="6">
        <f>'Salary and Rating'!A258</f>
        <v>0</v>
      </c>
      <c r="B257" s="6">
        <f>'Salary and Rating'!B258</f>
        <v>0</v>
      </c>
      <c r="C257" s="14">
        <f>'Salary and Rating'!C258</f>
        <v>0</v>
      </c>
      <c r="D257" s="44">
        <f>'Salary and Rating'!D258</f>
        <v>0</v>
      </c>
      <c r="E257" s="48">
        <f t="shared" si="18"/>
        <v>0</v>
      </c>
      <c r="F257" s="42">
        <f>IF('Salary and Rating'!E258=1,VLOOKUP(D257,'Attrition Probabilities'!$A$5:$E$45,2,TRUE),IF('Salary and Rating'!E258=2,VLOOKUP(D257,'Attrition Probabilities'!$A$5:$E$45,3,TRUE),IF('Salary and Rating'!E258=3,VLOOKUP(D257,'Attrition Probabilities'!$A$5:$E$45,4,TRUE),IF('Salary and Rating'!E258=4,VLOOKUP(D257,'Attrition Probabilities'!$A$5:$E$45,5,TRUE),0))))</f>
        <v>0</v>
      </c>
      <c r="G257" s="48">
        <f t="shared" ca="1" si="19"/>
        <v>0</v>
      </c>
      <c r="H257" s="48">
        <f ca="1">IF(E257=0,0,IF(RAND()&lt;'Demand Component Probability'!$B$4,1,0))</f>
        <v>0</v>
      </c>
      <c r="I257" s="48">
        <f ca="1">IF(E257=0,0,IF(RAND()&lt;'Demand Component Probability'!$B$5,1,0))</f>
        <v>0</v>
      </c>
      <c r="J257" s="48">
        <f ca="1">IF(E257=0,0,IF(RAND()&lt;'Demand Component Probability'!$B$6,1,0))</f>
        <v>0</v>
      </c>
      <c r="K257" s="48">
        <f>'Salary and Rating'!K258</f>
        <v>0</v>
      </c>
      <c r="L257" s="48">
        <f>IFERROR(IF(VLOOKUP(K257,Inputs!$A$20:$G$29,3,FALSE)="Stipend Award",VLOOKUP(K257,Inputs!$A$7:$G$16,3,FALSE),0),0)</f>
        <v>0</v>
      </c>
      <c r="M257" s="48">
        <f>IFERROR(IF(VLOOKUP(K257,Inputs!$A$20:$G$29,4,FALSE)="Stipend Award",VLOOKUP(K257,Inputs!$A$7:$G$16,4,FALSE),0),0)</f>
        <v>0</v>
      </c>
      <c r="N257" s="48">
        <f ca="1">IFERROR(IF(H257=1,IF(VLOOKUP(K257,Inputs!$A$20:$G$29,5,FALSE)="Stipend Award",VLOOKUP(K257,Inputs!$A$7:$G$16,5,FALSE),0),0),0)</f>
        <v>0</v>
      </c>
      <c r="O257" s="48">
        <f ca="1">IFERROR(IF(I257=1,IF(VLOOKUP(K257,Inputs!$A$20:$G$29,6,FALSE)="Stipend Award",VLOOKUP(K257,Inputs!$A$7:$G$16,6,FALSE),0),0),0)</f>
        <v>0</v>
      </c>
      <c r="P257" s="48">
        <f ca="1">IFERROR(IF(J257=1,IF(VLOOKUP(K257,Inputs!$A$20:$G$29,7,FALSE)="Stipend Award",VLOOKUP(K257,Inputs!$A$7:$G$16,7,FALSE),0),0),0)</f>
        <v>0</v>
      </c>
      <c r="Q257" s="48">
        <f>IFERROR(IF(VLOOKUP(K257,Inputs!$A$20:$G$29,3,FALSE)="Base Increase",VLOOKUP(K257,Inputs!$A$7:$G$16,3,FALSE),0),0)</f>
        <v>0</v>
      </c>
      <c r="R257" s="48">
        <f>IFERROR(IF(VLOOKUP(K257,Inputs!$A$20:$G$29,4,FALSE)="Base Increase",VLOOKUP(K257,Inputs!$A$7:$G$16,4,FALSE),0),0)</f>
        <v>0</v>
      </c>
      <c r="S257" s="48">
        <f ca="1">IFERROR(IF(H257=1,IF(VLOOKUP(K257,Inputs!$A$20:$G$29,5,FALSE)="Base Increase",VLOOKUP(K257,Inputs!$A$7:$G$16,5,FALSE),0),0),0)</f>
        <v>0</v>
      </c>
      <c r="T257" s="48">
        <f ca="1">IFERROR(IF(I257=1,IF(VLOOKUP(K257,Inputs!$A$20:$G$29,6,FALSE)="Base Increase",VLOOKUP(K257,Inputs!$A$7:$G$16,6,FALSE),0),0),0)</f>
        <v>0</v>
      </c>
      <c r="U257" s="48">
        <f ca="1">IFERROR(IF(J257=1,IF(VLOOKUP(K257,Inputs!$A$20:$G$29,7,FALSE)="Base Increase",VLOOKUP(K257,Inputs!$A$7:$G$16,7,FALSE),0),0),0)</f>
        <v>0</v>
      </c>
      <c r="V257" s="48">
        <f t="shared" ca="1" si="20"/>
        <v>0</v>
      </c>
      <c r="W257" s="48">
        <f t="shared" ca="1" si="21"/>
        <v>0</v>
      </c>
      <c r="X257" s="48">
        <f t="shared" ca="1" si="22"/>
        <v>0</v>
      </c>
      <c r="Y257" s="48">
        <f t="shared" ca="1" si="23"/>
        <v>0</v>
      </c>
      <c r="Z257" s="48">
        <f ca="1">IF(AND(K257&lt;=4,X257&gt;Inputs!$B$32),MAX(C257,Inputs!$B$32),X257)</f>
        <v>0</v>
      </c>
      <c r="AA257" s="48">
        <f ca="1">IF(AND(K257&lt;=4,Y257&gt;Inputs!$B$32),MAX(C257,Inputs!$B$32),Y257)</f>
        <v>0</v>
      </c>
      <c r="AB257" s="48">
        <f ca="1">IF(AND(K257&lt;=7,Z257&gt;Inputs!$B$33),MAX(C257,Inputs!$B$33),Z257)</f>
        <v>0</v>
      </c>
      <c r="AC257" s="48">
        <f ca="1">IF(Y257&gt;Inputs!$B$34,Inputs!$B$34,AA257)</f>
        <v>0</v>
      </c>
      <c r="AD257" s="48">
        <f ca="1">IF(AB257&gt;Inputs!$B$34,Inputs!$B$34,AB257)</f>
        <v>0</v>
      </c>
      <c r="AE257" s="48">
        <f ca="1">IF(AC257&gt;Inputs!$B$34,Inputs!$B$34,AC257)</f>
        <v>0</v>
      </c>
      <c r="AF257" s="49">
        <f ca="1">IF(AND(E257=1,G257=0),Inputs!$B$3,AD257)</f>
        <v>0</v>
      </c>
      <c r="AG257" s="49">
        <f ca="1">IF(AND(E257=1,G257=0),Inputs!$B$3,AE257)</f>
        <v>0</v>
      </c>
    </row>
    <row r="258" spans="1:33" x14ac:dyDescent="0.25">
      <c r="A258" s="6">
        <f>'Salary and Rating'!A259</f>
        <v>0</v>
      </c>
      <c r="B258" s="6">
        <f>'Salary and Rating'!B259</f>
        <v>0</v>
      </c>
      <c r="C258" s="14">
        <f>'Salary and Rating'!C259</f>
        <v>0</v>
      </c>
      <c r="D258" s="44">
        <f>'Salary and Rating'!D259</f>
        <v>0</v>
      </c>
      <c r="E258" s="48">
        <f t="shared" si="18"/>
        <v>0</v>
      </c>
      <c r="F258" s="42">
        <f>IF('Salary and Rating'!E259=1,VLOOKUP(D258,'Attrition Probabilities'!$A$5:$E$45,2,TRUE),IF('Salary and Rating'!E259=2,VLOOKUP(D258,'Attrition Probabilities'!$A$5:$E$45,3,TRUE),IF('Salary and Rating'!E259=3,VLOOKUP(D258,'Attrition Probabilities'!$A$5:$E$45,4,TRUE),IF('Salary and Rating'!E259=4,VLOOKUP(D258,'Attrition Probabilities'!$A$5:$E$45,5,TRUE),0))))</f>
        <v>0</v>
      </c>
      <c r="G258" s="48">
        <f t="shared" ca="1" si="19"/>
        <v>0</v>
      </c>
      <c r="H258" s="48">
        <f ca="1">IF(E258=0,0,IF(RAND()&lt;'Demand Component Probability'!$B$4,1,0))</f>
        <v>0</v>
      </c>
      <c r="I258" s="48">
        <f ca="1">IF(E258=0,0,IF(RAND()&lt;'Demand Component Probability'!$B$5,1,0))</f>
        <v>0</v>
      </c>
      <c r="J258" s="48">
        <f ca="1">IF(E258=0,0,IF(RAND()&lt;'Demand Component Probability'!$B$6,1,0))</f>
        <v>0</v>
      </c>
      <c r="K258" s="48">
        <f>'Salary and Rating'!K259</f>
        <v>0</v>
      </c>
      <c r="L258" s="48">
        <f>IFERROR(IF(VLOOKUP(K258,Inputs!$A$20:$G$29,3,FALSE)="Stipend Award",VLOOKUP(K258,Inputs!$A$7:$G$16,3,FALSE),0),0)</f>
        <v>0</v>
      </c>
      <c r="M258" s="48">
        <f>IFERROR(IF(VLOOKUP(K258,Inputs!$A$20:$G$29,4,FALSE)="Stipend Award",VLOOKUP(K258,Inputs!$A$7:$G$16,4,FALSE),0),0)</f>
        <v>0</v>
      </c>
      <c r="N258" s="48">
        <f ca="1">IFERROR(IF(H258=1,IF(VLOOKUP(K258,Inputs!$A$20:$G$29,5,FALSE)="Stipend Award",VLOOKUP(K258,Inputs!$A$7:$G$16,5,FALSE),0),0),0)</f>
        <v>0</v>
      </c>
      <c r="O258" s="48">
        <f ca="1">IFERROR(IF(I258=1,IF(VLOOKUP(K258,Inputs!$A$20:$G$29,6,FALSE)="Stipend Award",VLOOKUP(K258,Inputs!$A$7:$G$16,6,FALSE),0),0),0)</f>
        <v>0</v>
      </c>
      <c r="P258" s="48">
        <f ca="1">IFERROR(IF(J258=1,IF(VLOOKUP(K258,Inputs!$A$20:$G$29,7,FALSE)="Stipend Award",VLOOKUP(K258,Inputs!$A$7:$G$16,7,FALSE),0),0),0)</f>
        <v>0</v>
      </c>
      <c r="Q258" s="48">
        <f>IFERROR(IF(VLOOKUP(K258,Inputs!$A$20:$G$29,3,FALSE)="Base Increase",VLOOKUP(K258,Inputs!$A$7:$G$16,3,FALSE),0),0)</f>
        <v>0</v>
      </c>
      <c r="R258" s="48">
        <f>IFERROR(IF(VLOOKUP(K258,Inputs!$A$20:$G$29,4,FALSE)="Base Increase",VLOOKUP(K258,Inputs!$A$7:$G$16,4,FALSE),0),0)</f>
        <v>0</v>
      </c>
      <c r="S258" s="48">
        <f ca="1">IFERROR(IF(H258=1,IF(VLOOKUP(K258,Inputs!$A$20:$G$29,5,FALSE)="Base Increase",VLOOKUP(K258,Inputs!$A$7:$G$16,5,FALSE),0),0),0)</f>
        <v>0</v>
      </c>
      <c r="T258" s="48">
        <f ca="1">IFERROR(IF(I258=1,IF(VLOOKUP(K258,Inputs!$A$20:$G$29,6,FALSE)="Base Increase",VLOOKUP(K258,Inputs!$A$7:$G$16,6,FALSE),0),0),0)</f>
        <v>0</v>
      </c>
      <c r="U258" s="48">
        <f ca="1">IFERROR(IF(J258=1,IF(VLOOKUP(K258,Inputs!$A$20:$G$29,7,FALSE)="Base Increase",VLOOKUP(K258,Inputs!$A$7:$G$16,7,FALSE),0),0),0)</f>
        <v>0</v>
      </c>
      <c r="V258" s="48">
        <f t="shared" ca="1" si="20"/>
        <v>0</v>
      </c>
      <c r="W258" s="48">
        <f t="shared" ca="1" si="21"/>
        <v>0</v>
      </c>
      <c r="X258" s="48">
        <f t="shared" ca="1" si="22"/>
        <v>0</v>
      </c>
      <c r="Y258" s="48">
        <f t="shared" ca="1" si="23"/>
        <v>0</v>
      </c>
      <c r="Z258" s="48">
        <f ca="1">IF(AND(K258&lt;=4,X258&gt;Inputs!$B$32),MAX(C258,Inputs!$B$32),X258)</f>
        <v>0</v>
      </c>
      <c r="AA258" s="48">
        <f ca="1">IF(AND(K258&lt;=4,Y258&gt;Inputs!$B$32),MAX(C258,Inputs!$B$32),Y258)</f>
        <v>0</v>
      </c>
      <c r="AB258" s="48">
        <f ca="1">IF(AND(K258&lt;=7,Z258&gt;Inputs!$B$33),MAX(C258,Inputs!$B$33),Z258)</f>
        <v>0</v>
      </c>
      <c r="AC258" s="48">
        <f ca="1">IF(Y258&gt;Inputs!$B$34,Inputs!$B$34,AA258)</f>
        <v>0</v>
      </c>
      <c r="AD258" s="48">
        <f ca="1">IF(AB258&gt;Inputs!$B$34,Inputs!$B$34,AB258)</f>
        <v>0</v>
      </c>
      <c r="AE258" s="48">
        <f ca="1">IF(AC258&gt;Inputs!$B$34,Inputs!$B$34,AC258)</f>
        <v>0</v>
      </c>
      <c r="AF258" s="49">
        <f ca="1">IF(AND(E258=1,G258=0),Inputs!$B$3,AD258)</f>
        <v>0</v>
      </c>
      <c r="AG258" s="49">
        <f ca="1">IF(AND(E258=1,G258=0),Inputs!$B$3,AE258)</f>
        <v>0</v>
      </c>
    </row>
    <row r="259" spans="1:33" x14ac:dyDescent="0.25">
      <c r="A259" s="6">
        <f>'Salary and Rating'!A260</f>
        <v>0</v>
      </c>
      <c r="B259" s="6">
        <f>'Salary and Rating'!B260</f>
        <v>0</v>
      </c>
      <c r="C259" s="14">
        <f>'Salary and Rating'!C260</f>
        <v>0</v>
      </c>
      <c r="D259" s="44">
        <f>'Salary and Rating'!D260</f>
        <v>0</v>
      </c>
      <c r="E259" s="48">
        <f t="shared" si="18"/>
        <v>0</v>
      </c>
      <c r="F259" s="42">
        <f>IF('Salary and Rating'!E260=1,VLOOKUP(D259,'Attrition Probabilities'!$A$5:$E$45,2,TRUE),IF('Salary and Rating'!E260=2,VLOOKUP(D259,'Attrition Probabilities'!$A$5:$E$45,3,TRUE),IF('Salary and Rating'!E260=3,VLOOKUP(D259,'Attrition Probabilities'!$A$5:$E$45,4,TRUE),IF('Salary and Rating'!E260=4,VLOOKUP(D259,'Attrition Probabilities'!$A$5:$E$45,5,TRUE),0))))</f>
        <v>0</v>
      </c>
      <c r="G259" s="48">
        <f t="shared" ca="1" si="19"/>
        <v>0</v>
      </c>
      <c r="H259" s="48">
        <f ca="1">IF(E259=0,0,IF(RAND()&lt;'Demand Component Probability'!$B$4,1,0))</f>
        <v>0</v>
      </c>
      <c r="I259" s="48">
        <f ca="1">IF(E259=0,0,IF(RAND()&lt;'Demand Component Probability'!$B$5,1,0))</f>
        <v>0</v>
      </c>
      <c r="J259" s="48">
        <f ca="1">IF(E259=0,0,IF(RAND()&lt;'Demand Component Probability'!$B$6,1,0))</f>
        <v>0</v>
      </c>
      <c r="K259" s="48">
        <f>'Salary and Rating'!K260</f>
        <v>0</v>
      </c>
      <c r="L259" s="48">
        <f>IFERROR(IF(VLOOKUP(K259,Inputs!$A$20:$G$29,3,FALSE)="Stipend Award",VLOOKUP(K259,Inputs!$A$7:$G$16,3,FALSE),0),0)</f>
        <v>0</v>
      </c>
      <c r="M259" s="48">
        <f>IFERROR(IF(VLOOKUP(K259,Inputs!$A$20:$G$29,4,FALSE)="Stipend Award",VLOOKUP(K259,Inputs!$A$7:$G$16,4,FALSE),0),0)</f>
        <v>0</v>
      </c>
      <c r="N259" s="48">
        <f ca="1">IFERROR(IF(H259=1,IF(VLOOKUP(K259,Inputs!$A$20:$G$29,5,FALSE)="Stipend Award",VLOOKUP(K259,Inputs!$A$7:$G$16,5,FALSE),0),0),0)</f>
        <v>0</v>
      </c>
      <c r="O259" s="48">
        <f ca="1">IFERROR(IF(I259=1,IF(VLOOKUP(K259,Inputs!$A$20:$G$29,6,FALSE)="Stipend Award",VLOOKUP(K259,Inputs!$A$7:$G$16,6,FALSE),0),0),0)</f>
        <v>0</v>
      </c>
      <c r="P259" s="48">
        <f ca="1">IFERROR(IF(J259=1,IF(VLOOKUP(K259,Inputs!$A$20:$G$29,7,FALSE)="Stipend Award",VLOOKUP(K259,Inputs!$A$7:$G$16,7,FALSE),0),0),0)</f>
        <v>0</v>
      </c>
      <c r="Q259" s="48">
        <f>IFERROR(IF(VLOOKUP(K259,Inputs!$A$20:$G$29,3,FALSE)="Base Increase",VLOOKUP(K259,Inputs!$A$7:$G$16,3,FALSE),0),0)</f>
        <v>0</v>
      </c>
      <c r="R259" s="48">
        <f>IFERROR(IF(VLOOKUP(K259,Inputs!$A$20:$G$29,4,FALSE)="Base Increase",VLOOKUP(K259,Inputs!$A$7:$G$16,4,FALSE),0),0)</f>
        <v>0</v>
      </c>
      <c r="S259" s="48">
        <f ca="1">IFERROR(IF(H259=1,IF(VLOOKUP(K259,Inputs!$A$20:$G$29,5,FALSE)="Base Increase",VLOOKUP(K259,Inputs!$A$7:$G$16,5,FALSE),0),0),0)</f>
        <v>0</v>
      </c>
      <c r="T259" s="48">
        <f ca="1">IFERROR(IF(I259=1,IF(VLOOKUP(K259,Inputs!$A$20:$G$29,6,FALSE)="Base Increase",VLOOKUP(K259,Inputs!$A$7:$G$16,6,FALSE),0),0),0)</f>
        <v>0</v>
      </c>
      <c r="U259" s="48">
        <f ca="1">IFERROR(IF(J259=1,IF(VLOOKUP(K259,Inputs!$A$20:$G$29,7,FALSE)="Base Increase",VLOOKUP(K259,Inputs!$A$7:$G$16,7,FALSE),0),0),0)</f>
        <v>0</v>
      </c>
      <c r="V259" s="48">
        <f t="shared" ca="1" si="20"/>
        <v>0</v>
      </c>
      <c r="W259" s="48">
        <f t="shared" ca="1" si="21"/>
        <v>0</v>
      </c>
      <c r="X259" s="48">
        <f t="shared" ca="1" si="22"/>
        <v>0</v>
      </c>
      <c r="Y259" s="48">
        <f t="shared" ca="1" si="23"/>
        <v>0</v>
      </c>
      <c r="Z259" s="48">
        <f ca="1">IF(AND(K259&lt;=4,X259&gt;Inputs!$B$32),MAX(C259,Inputs!$B$32),X259)</f>
        <v>0</v>
      </c>
      <c r="AA259" s="48">
        <f ca="1">IF(AND(K259&lt;=4,Y259&gt;Inputs!$B$32),MAX(C259,Inputs!$B$32),Y259)</f>
        <v>0</v>
      </c>
      <c r="AB259" s="48">
        <f ca="1">IF(AND(K259&lt;=7,Z259&gt;Inputs!$B$33),MAX(C259,Inputs!$B$33),Z259)</f>
        <v>0</v>
      </c>
      <c r="AC259" s="48">
        <f ca="1">IF(Y259&gt;Inputs!$B$34,Inputs!$B$34,AA259)</f>
        <v>0</v>
      </c>
      <c r="AD259" s="48">
        <f ca="1">IF(AB259&gt;Inputs!$B$34,Inputs!$B$34,AB259)</f>
        <v>0</v>
      </c>
      <c r="AE259" s="48">
        <f ca="1">IF(AC259&gt;Inputs!$B$34,Inputs!$B$34,AC259)</f>
        <v>0</v>
      </c>
      <c r="AF259" s="49">
        <f ca="1">IF(AND(E259=1,G259=0),Inputs!$B$3,AD259)</f>
        <v>0</v>
      </c>
      <c r="AG259" s="49">
        <f ca="1">IF(AND(E259=1,G259=0),Inputs!$B$3,AE259)</f>
        <v>0</v>
      </c>
    </row>
    <row r="260" spans="1:33" x14ac:dyDescent="0.25">
      <c r="A260" s="6">
        <f>'Salary and Rating'!A261</f>
        <v>0</v>
      </c>
      <c r="B260" s="6">
        <f>'Salary and Rating'!B261</f>
        <v>0</v>
      </c>
      <c r="C260" s="14">
        <f>'Salary and Rating'!C261</f>
        <v>0</v>
      </c>
      <c r="D260" s="44">
        <f>'Salary and Rating'!D261</f>
        <v>0</v>
      </c>
      <c r="E260" s="48">
        <f t="shared" si="18"/>
        <v>0</v>
      </c>
      <c r="F260" s="42">
        <f>IF('Salary and Rating'!E261=1,VLOOKUP(D260,'Attrition Probabilities'!$A$5:$E$45,2,TRUE),IF('Salary and Rating'!E261=2,VLOOKUP(D260,'Attrition Probabilities'!$A$5:$E$45,3,TRUE),IF('Salary and Rating'!E261=3,VLOOKUP(D260,'Attrition Probabilities'!$A$5:$E$45,4,TRUE),IF('Salary and Rating'!E261=4,VLOOKUP(D260,'Attrition Probabilities'!$A$5:$E$45,5,TRUE),0))))</f>
        <v>0</v>
      </c>
      <c r="G260" s="48">
        <f t="shared" ca="1" si="19"/>
        <v>0</v>
      </c>
      <c r="H260" s="48">
        <f ca="1">IF(E260=0,0,IF(RAND()&lt;'Demand Component Probability'!$B$4,1,0))</f>
        <v>0</v>
      </c>
      <c r="I260" s="48">
        <f ca="1">IF(E260=0,0,IF(RAND()&lt;'Demand Component Probability'!$B$5,1,0))</f>
        <v>0</v>
      </c>
      <c r="J260" s="48">
        <f ca="1">IF(E260=0,0,IF(RAND()&lt;'Demand Component Probability'!$B$6,1,0))</f>
        <v>0</v>
      </c>
      <c r="K260" s="48">
        <f>'Salary and Rating'!K261</f>
        <v>0</v>
      </c>
      <c r="L260" s="48">
        <f>IFERROR(IF(VLOOKUP(K260,Inputs!$A$20:$G$29,3,FALSE)="Stipend Award",VLOOKUP(K260,Inputs!$A$7:$G$16,3,FALSE),0),0)</f>
        <v>0</v>
      </c>
      <c r="M260" s="48">
        <f>IFERROR(IF(VLOOKUP(K260,Inputs!$A$20:$G$29,4,FALSE)="Stipend Award",VLOOKUP(K260,Inputs!$A$7:$G$16,4,FALSE),0),0)</f>
        <v>0</v>
      </c>
      <c r="N260" s="48">
        <f ca="1">IFERROR(IF(H260=1,IF(VLOOKUP(K260,Inputs!$A$20:$G$29,5,FALSE)="Stipend Award",VLOOKUP(K260,Inputs!$A$7:$G$16,5,FALSE),0),0),0)</f>
        <v>0</v>
      </c>
      <c r="O260" s="48">
        <f ca="1">IFERROR(IF(I260=1,IF(VLOOKUP(K260,Inputs!$A$20:$G$29,6,FALSE)="Stipend Award",VLOOKUP(K260,Inputs!$A$7:$G$16,6,FALSE),0),0),0)</f>
        <v>0</v>
      </c>
      <c r="P260" s="48">
        <f ca="1">IFERROR(IF(J260=1,IF(VLOOKUP(K260,Inputs!$A$20:$G$29,7,FALSE)="Stipend Award",VLOOKUP(K260,Inputs!$A$7:$G$16,7,FALSE),0),0),0)</f>
        <v>0</v>
      </c>
      <c r="Q260" s="48">
        <f>IFERROR(IF(VLOOKUP(K260,Inputs!$A$20:$G$29,3,FALSE)="Base Increase",VLOOKUP(K260,Inputs!$A$7:$G$16,3,FALSE),0),0)</f>
        <v>0</v>
      </c>
      <c r="R260" s="48">
        <f>IFERROR(IF(VLOOKUP(K260,Inputs!$A$20:$G$29,4,FALSE)="Base Increase",VLOOKUP(K260,Inputs!$A$7:$G$16,4,FALSE),0),0)</f>
        <v>0</v>
      </c>
      <c r="S260" s="48">
        <f ca="1">IFERROR(IF(H260=1,IF(VLOOKUP(K260,Inputs!$A$20:$G$29,5,FALSE)="Base Increase",VLOOKUP(K260,Inputs!$A$7:$G$16,5,FALSE),0),0),0)</f>
        <v>0</v>
      </c>
      <c r="T260" s="48">
        <f ca="1">IFERROR(IF(I260=1,IF(VLOOKUP(K260,Inputs!$A$20:$G$29,6,FALSE)="Base Increase",VLOOKUP(K260,Inputs!$A$7:$G$16,6,FALSE),0),0),0)</f>
        <v>0</v>
      </c>
      <c r="U260" s="48">
        <f ca="1">IFERROR(IF(J260=1,IF(VLOOKUP(K260,Inputs!$A$20:$G$29,7,FALSE)="Base Increase",VLOOKUP(K260,Inputs!$A$7:$G$16,7,FALSE),0),0),0)</f>
        <v>0</v>
      </c>
      <c r="V260" s="48">
        <f t="shared" ca="1" si="20"/>
        <v>0</v>
      </c>
      <c r="W260" s="48">
        <f t="shared" ca="1" si="21"/>
        <v>0</v>
      </c>
      <c r="X260" s="48">
        <f t="shared" ca="1" si="22"/>
        <v>0</v>
      </c>
      <c r="Y260" s="48">
        <f t="shared" ca="1" si="23"/>
        <v>0</v>
      </c>
      <c r="Z260" s="48">
        <f ca="1">IF(AND(K260&lt;=4,X260&gt;Inputs!$B$32),MAX(C260,Inputs!$B$32),X260)</f>
        <v>0</v>
      </c>
      <c r="AA260" s="48">
        <f ca="1">IF(AND(K260&lt;=4,Y260&gt;Inputs!$B$32),MAX(C260,Inputs!$B$32),Y260)</f>
        <v>0</v>
      </c>
      <c r="AB260" s="48">
        <f ca="1">IF(AND(K260&lt;=7,Z260&gt;Inputs!$B$33),MAX(C260,Inputs!$B$33),Z260)</f>
        <v>0</v>
      </c>
      <c r="AC260" s="48">
        <f ca="1">IF(Y260&gt;Inputs!$B$34,Inputs!$B$34,AA260)</f>
        <v>0</v>
      </c>
      <c r="AD260" s="48">
        <f ca="1">IF(AB260&gt;Inputs!$B$34,Inputs!$B$34,AB260)</f>
        <v>0</v>
      </c>
      <c r="AE260" s="48">
        <f ca="1">IF(AC260&gt;Inputs!$B$34,Inputs!$B$34,AC260)</f>
        <v>0</v>
      </c>
      <c r="AF260" s="49">
        <f ca="1">IF(AND(E260=1,G260=0),Inputs!$B$3,AD260)</f>
        <v>0</v>
      </c>
      <c r="AG260" s="49">
        <f ca="1">IF(AND(E260=1,G260=0),Inputs!$B$3,AE260)</f>
        <v>0</v>
      </c>
    </row>
    <row r="261" spans="1:33" x14ac:dyDescent="0.25">
      <c r="A261" s="6">
        <f>'Salary and Rating'!A262</f>
        <v>0</v>
      </c>
      <c r="B261" s="6">
        <f>'Salary and Rating'!B262</f>
        <v>0</v>
      </c>
      <c r="C261" s="14">
        <f>'Salary and Rating'!C262</f>
        <v>0</v>
      </c>
      <c r="D261" s="44">
        <f>'Salary and Rating'!D262</f>
        <v>0</v>
      </c>
      <c r="E261" s="48">
        <f t="shared" ref="E261:E303" si="24">IF(C261&gt;0,1,0)</f>
        <v>0</v>
      </c>
      <c r="F261" s="42">
        <f>IF('Salary and Rating'!E262=1,VLOOKUP(D261,'Attrition Probabilities'!$A$5:$E$45,2,TRUE),IF('Salary and Rating'!E262=2,VLOOKUP(D261,'Attrition Probabilities'!$A$5:$E$45,3,TRUE),IF('Salary and Rating'!E262=3,VLOOKUP(D261,'Attrition Probabilities'!$A$5:$E$45,4,TRUE),IF('Salary and Rating'!E262=4,VLOOKUP(D261,'Attrition Probabilities'!$A$5:$E$45,5,TRUE),0))))</f>
        <v>0</v>
      </c>
      <c r="G261" s="48">
        <f t="shared" ref="G261:G303" ca="1" si="25">IF(E261=0,0,IF(RAND()&lt;F261,0,1))</f>
        <v>0</v>
      </c>
      <c r="H261" s="48">
        <f ca="1">IF(E261=0,0,IF(RAND()&lt;'Demand Component Probability'!$B$4,1,0))</f>
        <v>0</v>
      </c>
      <c r="I261" s="48">
        <f ca="1">IF(E261=0,0,IF(RAND()&lt;'Demand Component Probability'!$B$5,1,0))</f>
        <v>0</v>
      </c>
      <c r="J261" s="48">
        <f ca="1">IF(E261=0,0,IF(RAND()&lt;'Demand Component Probability'!$B$6,1,0))</f>
        <v>0</v>
      </c>
      <c r="K261" s="48">
        <f>'Salary and Rating'!K262</f>
        <v>0</v>
      </c>
      <c r="L261" s="48">
        <f>IFERROR(IF(VLOOKUP(K261,Inputs!$A$20:$G$29,3,FALSE)="Stipend Award",VLOOKUP(K261,Inputs!$A$7:$G$16,3,FALSE),0),0)</f>
        <v>0</v>
      </c>
      <c r="M261" s="48">
        <f>IFERROR(IF(VLOOKUP(K261,Inputs!$A$20:$G$29,4,FALSE)="Stipend Award",VLOOKUP(K261,Inputs!$A$7:$G$16,4,FALSE),0),0)</f>
        <v>0</v>
      </c>
      <c r="N261" s="48">
        <f ca="1">IFERROR(IF(H261=1,IF(VLOOKUP(K261,Inputs!$A$20:$G$29,5,FALSE)="Stipend Award",VLOOKUP(K261,Inputs!$A$7:$G$16,5,FALSE),0),0),0)</f>
        <v>0</v>
      </c>
      <c r="O261" s="48">
        <f ca="1">IFERROR(IF(I261=1,IF(VLOOKUP(K261,Inputs!$A$20:$G$29,6,FALSE)="Stipend Award",VLOOKUP(K261,Inputs!$A$7:$G$16,6,FALSE),0),0),0)</f>
        <v>0</v>
      </c>
      <c r="P261" s="48">
        <f ca="1">IFERROR(IF(J261=1,IF(VLOOKUP(K261,Inputs!$A$20:$G$29,7,FALSE)="Stipend Award",VLOOKUP(K261,Inputs!$A$7:$G$16,7,FALSE),0),0),0)</f>
        <v>0</v>
      </c>
      <c r="Q261" s="48">
        <f>IFERROR(IF(VLOOKUP(K261,Inputs!$A$20:$G$29,3,FALSE)="Base Increase",VLOOKUP(K261,Inputs!$A$7:$G$16,3,FALSE),0),0)</f>
        <v>0</v>
      </c>
      <c r="R261" s="48">
        <f>IFERROR(IF(VLOOKUP(K261,Inputs!$A$20:$G$29,4,FALSE)="Base Increase",VLOOKUP(K261,Inputs!$A$7:$G$16,4,FALSE),0),0)</f>
        <v>0</v>
      </c>
      <c r="S261" s="48">
        <f ca="1">IFERROR(IF(H261=1,IF(VLOOKUP(K261,Inputs!$A$20:$G$29,5,FALSE)="Base Increase",VLOOKUP(K261,Inputs!$A$7:$G$16,5,FALSE),0),0),0)</f>
        <v>0</v>
      </c>
      <c r="T261" s="48">
        <f ca="1">IFERROR(IF(I261=1,IF(VLOOKUP(K261,Inputs!$A$20:$G$29,6,FALSE)="Base Increase",VLOOKUP(K261,Inputs!$A$7:$G$16,6,FALSE),0),0),0)</f>
        <v>0</v>
      </c>
      <c r="U261" s="48">
        <f ca="1">IFERROR(IF(J261=1,IF(VLOOKUP(K261,Inputs!$A$20:$G$29,7,FALSE)="Base Increase",VLOOKUP(K261,Inputs!$A$7:$G$16,7,FALSE),0),0),0)</f>
        <v>0</v>
      </c>
      <c r="V261" s="48">
        <f t="shared" ref="V261:V303" ca="1" si="26">SUM(L261:P261)</f>
        <v>0</v>
      </c>
      <c r="W261" s="48">
        <f t="shared" ref="W261:W303" ca="1" si="27">SUM(Q261:U261)</f>
        <v>0</v>
      </c>
      <c r="X261" s="48">
        <f t="shared" ref="X261:X303" ca="1" si="28">W261+C261</f>
        <v>0</v>
      </c>
      <c r="Y261" s="48">
        <f t="shared" ref="Y261:Y303" ca="1" si="29">W261+V261+C261</f>
        <v>0</v>
      </c>
      <c r="Z261" s="48">
        <f ca="1">IF(AND(K261&lt;=4,X261&gt;Inputs!$B$32),MAX(C261,Inputs!$B$32),X261)</f>
        <v>0</v>
      </c>
      <c r="AA261" s="48">
        <f ca="1">IF(AND(K261&lt;=4,Y261&gt;Inputs!$B$32),MAX(C261,Inputs!$B$32),Y261)</f>
        <v>0</v>
      </c>
      <c r="AB261" s="48">
        <f ca="1">IF(AND(K261&lt;=7,Z261&gt;Inputs!$B$33),MAX(C261,Inputs!$B$33),Z261)</f>
        <v>0</v>
      </c>
      <c r="AC261" s="48">
        <f ca="1">IF(Y261&gt;Inputs!$B$34,Inputs!$B$34,AA261)</f>
        <v>0</v>
      </c>
      <c r="AD261" s="48">
        <f ca="1">IF(AB261&gt;Inputs!$B$34,Inputs!$B$34,AB261)</f>
        <v>0</v>
      </c>
      <c r="AE261" s="48">
        <f ca="1">IF(AC261&gt;Inputs!$B$34,Inputs!$B$34,AC261)</f>
        <v>0</v>
      </c>
      <c r="AF261" s="49">
        <f ca="1">IF(AND(E261=1,G261=0),Inputs!$B$3,AD261)</f>
        <v>0</v>
      </c>
      <c r="AG261" s="49">
        <f ca="1">IF(AND(E261=1,G261=0),Inputs!$B$3,AE261)</f>
        <v>0</v>
      </c>
    </row>
    <row r="262" spans="1:33" x14ac:dyDescent="0.25">
      <c r="A262" s="6">
        <f>'Salary and Rating'!A263</f>
        <v>0</v>
      </c>
      <c r="B262" s="6">
        <f>'Salary and Rating'!B263</f>
        <v>0</v>
      </c>
      <c r="C262" s="14">
        <f>'Salary and Rating'!C263</f>
        <v>0</v>
      </c>
      <c r="D262" s="44">
        <f>'Salary and Rating'!D263</f>
        <v>0</v>
      </c>
      <c r="E262" s="48">
        <f t="shared" si="24"/>
        <v>0</v>
      </c>
      <c r="F262" s="42">
        <f>IF('Salary and Rating'!E263=1,VLOOKUP(D262,'Attrition Probabilities'!$A$5:$E$45,2,TRUE),IF('Salary and Rating'!E263=2,VLOOKUP(D262,'Attrition Probabilities'!$A$5:$E$45,3,TRUE),IF('Salary and Rating'!E263=3,VLOOKUP(D262,'Attrition Probabilities'!$A$5:$E$45,4,TRUE),IF('Salary and Rating'!E263=4,VLOOKUP(D262,'Attrition Probabilities'!$A$5:$E$45,5,TRUE),0))))</f>
        <v>0</v>
      </c>
      <c r="G262" s="48">
        <f t="shared" ca="1" si="25"/>
        <v>0</v>
      </c>
      <c r="H262" s="48">
        <f ca="1">IF(E262=0,0,IF(RAND()&lt;'Demand Component Probability'!$B$4,1,0))</f>
        <v>0</v>
      </c>
      <c r="I262" s="48">
        <f ca="1">IF(E262=0,0,IF(RAND()&lt;'Demand Component Probability'!$B$5,1,0))</f>
        <v>0</v>
      </c>
      <c r="J262" s="48">
        <f ca="1">IF(E262=0,0,IF(RAND()&lt;'Demand Component Probability'!$B$6,1,0))</f>
        <v>0</v>
      </c>
      <c r="K262" s="48">
        <f>'Salary and Rating'!K263</f>
        <v>0</v>
      </c>
      <c r="L262" s="48">
        <f>IFERROR(IF(VLOOKUP(K262,Inputs!$A$20:$G$29,3,FALSE)="Stipend Award",VLOOKUP(K262,Inputs!$A$7:$G$16,3,FALSE),0),0)</f>
        <v>0</v>
      </c>
      <c r="M262" s="48">
        <f>IFERROR(IF(VLOOKUP(K262,Inputs!$A$20:$G$29,4,FALSE)="Stipend Award",VLOOKUP(K262,Inputs!$A$7:$G$16,4,FALSE),0),0)</f>
        <v>0</v>
      </c>
      <c r="N262" s="48">
        <f ca="1">IFERROR(IF(H262=1,IF(VLOOKUP(K262,Inputs!$A$20:$G$29,5,FALSE)="Stipend Award",VLOOKUP(K262,Inputs!$A$7:$G$16,5,FALSE),0),0),0)</f>
        <v>0</v>
      </c>
      <c r="O262" s="48">
        <f ca="1">IFERROR(IF(I262=1,IF(VLOOKUP(K262,Inputs!$A$20:$G$29,6,FALSE)="Stipend Award",VLOOKUP(K262,Inputs!$A$7:$G$16,6,FALSE),0),0),0)</f>
        <v>0</v>
      </c>
      <c r="P262" s="48">
        <f ca="1">IFERROR(IF(J262=1,IF(VLOOKUP(K262,Inputs!$A$20:$G$29,7,FALSE)="Stipend Award",VLOOKUP(K262,Inputs!$A$7:$G$16,7,FALSE),0),0),0)</f>
        <v>0</v>
      </c>
      <c r="Q262" s="48">
        <f>IFERROR(IF(VLOOKUP(K262,Inputs!$A$20:$G$29,3,FALSE)="Base Increase",VLOOKUP(K262,Inputs!$A$7:$G$16,3,FALSE),0),0)</f>
        <v>0</v>
      </c>
      <c r="R262" s="48">
        <f>IFERROR(IF(VLOOKUP(K262,Inputs!$A$20:$G$29,4,FALSE)="Base Increase",VLOOKUP(K262,Inputs!$A$7:$G$16,4,FALSE),0),0)</f>
        <v>0</v>
      </c>
      <c r="S262" s="48">
        <f ca="1">IFERROR(IF(H262=1,IF(VLOOKUP(K262,Inputs!$A$20:$G$29,5,FALSE)="Base Increase",VLOOKUP(K262,Inputs!$A$7:$G$16,5,FALSE),0),0),0)</f>
        <v>0</v>
      </c>
      <c r="T262" s="48">
        <f ca="1">IFERROR(IF(I262=1,IF(VLOOKUP(K262,Inputs!$A$20:$G$29,6,FALSE)="Base Increase",VLOOKUP(K262,Inputs!$A$7:$G$16,6,FALSE),0),0),0)</f>
        <v>0</v>
      </c>
      <c r="U262" s="48">
        <f ca="1">IFERROR(IF(J262=1,IF(VLOOKUP(K262,Inputs!$A$20:$G$29,7,FALSE)="Base Increase",VLOOKUP(K262,Inputs!$A$7:$G$16,7,FALSE),0),0),0)</f>
        <v>0</v>
      </c>
      <c r="V262" s="48">
        <f t="shared" ca="1" si="26"/>
        <v>0</v>
      </c>
      <c r="W262" s="48">
        <f t="shared" ca="1" si="27"/>
        <v>0</v>
      </c>
      <c r="X262" s="48">
        <f t="shared" ca="1" si="28"/>
        <v>0</v>
      </c>
      <c r="Y262" s="48">
        <f t="shared" ca="1" si="29"/>
        <v>0</v>
      </c>
      <c r="Z262" s="48">
        <f ca="1">IF(AND(K262&lt;=4,X262&gt;Inputs!$B$32),MAX(C262,Inputs!$B$32),X262)</f>
        <v>0</v>
      </c>
      <c r="AA262" s="48">
        <f ca="1">IF(AND(K262&lt;=4,Y262&gt;Inputs!$B$32),MAX(C262,Inputs!$B$32),Y262)</f>
        <v>0</v>
      </c>
      <c r="AB262" s="48">
        <f ca="1">IF(AND(K262&lt;=7,Z262&gt;Inputs!$B$33),MAX(C262,Inputs!$B$33),Z262)</f>
        <v>0</v>
      </c>
      <c r="AC262" s="48">
        <f ca="1">IF(Y262&gt;Inputs!$B$34,Inputs!$B$34,AA262)</f>
        <v>0</v>
      </c>
      <c r="AD262" s="48">
        <f ca="1">IF(AB262&gt;Inputs!$B$34,Inputs!$B$34,AB262)</f>
        <v>0</v>
      </c>
      <c r="AE262" s="48">
        <f ca="1">IF(AC262&gt;Inputs!$B$34,Inputs!$B$34,AC262)</f>
        <v>0</v>
      </c>
      <c r="AF262" s="49">
        <f ca="1">IF(AND(E262=1,G262=0),Inputs!$B$3,AD262)</f>
        <v>0</v>
      </c>
      <c r="AG262" s="49">
        <f ca="1">IF(AND(E262=1,G262=0),Inputs!$B$3,AE262)</f>
        <v>0</v>
      </c>
    </row>
    <row r="263" spans="1:33" x14ac:dyDescent="0.25">
      <c r="A263" s="6">
        <f>'Salary and Rating'!A264</f>
        <v>0</v>
      </c>
      <c r="B263" s="6">
        <f>'Salary and Rating'!B264</f>
        <v>0</v>
      </c>
      <c r="C263" s="14">
        <f>'Salary and Rating'!C264</f>
        <v>0</v>
      </c>
      <c r="D263" s="44">
        <f>'Salary and Rating'!D264</f>
        <v>0</v>
      </c>
      <c r="E263" s="48">
        <f t="shared" si="24"/>
        <v>0</v>
      </c>
      <c r="F263" s="42">
        <f>IF('Salary and Rating'!E264=1,VLOOKUP(D263,'Attrition Probabilities'!$A$5:$E$45,2,TRUE),IF('Salary and Rating'!E264=2,VLOOKUP(D263,'Attrition Probabilities'!$A$5:$E$45,3,TRUE),IF('Salary and Rating'!E264=3,VLOOKUP(D263,'Attrition Probabilities'!$A$5:$E$45,4,TRUE),IF('Salary and Rating'!E264=4,VLOOKUP(D263,'Attrition Probabilities'!$A$5:$E$45,5,TRUE),0))))</f>
        <v>0</v>
      </c>
      <c r="G263" s="48">
        <f t="shared" ca="1" si="25"/>
        <v>0</v>
      </c>
      <c r="H263" s="48">
        <f ca="1">IF(E263=0,0,IF(RAND()&lt;'Demand Component Probability'!$B$4,1,0))</f>
        <v>0</v>
      </c>
      <c r="I263" s="48">
        <f ca="1">IF(E263=0,0,IF(RAND()&lt;'Demand Component Probability'!$B$5,1,0))</f>
        <v>0</v>
      </c>
      <c r="J263" s="48">
        <f ca="1">IF(E263=0,0,IF(RAND()&lt;'Demand Component Probability'!$B$6,1,0))</f>
        <v>0</v>
      </c>
      <c r="K263" s="48">
        <f>'Salary and Rating'!K264</f>
        <v>0</v>
      </c>
      <c r="L263" s="48">
        <f>IFERROR(IF(VLOOKUP(K263,Inputs!$A$20:$G$29,3,FALSE)="Stipend Award",VLOOKUP(K263,Inputs!$A$7:$G$16,3,FALSE),0),0)</f>
        <v>0</v>
      </c>
      <c r="M263" s="48">
        <f>IFERROR(IF(VLOOKUP(K263,Inputs!$A$20:$G$29,4,FALSE)="Stipend Award",VLOOKUP(K263,Inputs!$A$7:$G$16,4,FALSE),0),0)</f>
        <v>0</v>
      </c>
      <c r="N263" s="48">
        <f ca="1">IFERROR(IF(H263=1,IF(VLOOKUP(K263,Inputs!$A$20:$G$29,5,FALSE)="Stipend Award",VLOOKUP(K263,Inputs!$A$7:$G$16,5,FALSE),0),0),0)</f>
        <v>0</v>
      </c>
      <c r="O263" s="48">
        <f ca="1">IFERROR(IF(I263=1,IF(VLOOKUP(K263,Inputs!$A$20:$G$29,6,FALSE)="Stipend Award",VLOOKUP(K263,Inputs!$A$7:$G$16,6,FALSE),0),0),0)</f>
        <v>0</v>
      </c>
      <c r="P263" s="48">
        <f ca="1">IFERROR(IF(J263=1,IF(VLOOKUP(K263,Inputs!$A$20:$G$29,7,FALSE)="Stipend Award",VLOOKUP(K263,Inputs!$A$7:$G$16,7,FALSE),0),0),0)</f>
        <v>0</v>
      </c>
      <c r="Q263" s="48">
        <f>IFERROR(IF(VLOOKUP(K263,Inputs!$A$20:$G$29,3,FALSE)="Base Increase",VLOOKUP(K263,Inputs!$A$7:$G$16,3,FALSE),0),0)</f>
        <v>0</v>
      </c>
      <c r="R263" s="48">
        <f>IFERROR(IF(VLOOKUP(K263,Inputs!$A$20:$G$29,4,FALSE)="Base Increase",VLOOKUP(K263,Inputs!$A$7:$G$16,4,FALSE),0),0)</f>
        <v>0</v>
      </c>
      <c r="S263" s="48">
        <f ca="1">IFERROR(IF(H263=1,IF(VLOOKUP(K263,Inputs!$A$20:$G$29,5,FALSE)="Base Increase",VLOOKUP(K263,Inputs!$A$7:$G$16,5,FALSE),0),0),0)</f>
        <v>0</v>
      </c>
      <c r="T263" s="48">
        <f ca="1">IFERROR(IF(I263=1,IF(VLOOKUP(K263,Inputs!$A$20:$G$29,6,FALSE)="Base Increase",VLOOKUP(K263,Inputs!$A$7:$G$16,6,FALSE),0),0),0)</f>
        <v>0</v>
      </c>
      <c r="U263" s="48">
        <f ca="1">IFERROR(IF(J263=1,IF(VLOOKUP(K263,Inputs!$A$20:$G$29,7,FALSE)="Base Increase",VLOOKUP(K263,Inputs!$A$7:$G$16,7,FALSE),0),0),0)</f>
        <v>0</v>
      </c>
      <c r="V263" s="48">
        <f t="shared" ca="1" si="26"/>
        <v>0</v>
      </c>
      <c r="W263" s="48">
        <f t="shared" ca="1" si="27"/>
        <v>0</v>
      </c>
      <c r="X263" s="48">
        <f t="shared" ca="1" si="28"/>
        <v>0</v>
      </c>
      <c r="Y263" s="48">
        <f t="shared" ca="1" si="29"/>
        <v>0</v>
      </c>
      <c r="Z263" s="48">
        <f ca="1">IF(AND(K263&lt;=4,X263&gt;Inputs!$B$32),MAX(C263,Inputs!$B$32),X263)</f>
        <v>0</v>
      </c>
      <c r="AA263" s="48">
        <f ca="1">IF(AND(K263&lt;=4,Y263&gt;Inputs!$B$32),MAX(C263,Inputs!$B$32),Y263)</f>
        <v>0</v>
      </c>
      <c r="AB263" s="48">
        <f ca="1">IF(AND(K263&lt;=7,Z263&gt;Inputs!$B$33),MAX(C263,Inputs!$B$33),Z263)</f>
        <v>0</v>
      </c>
      <c r="AC263" s="48">
        <f ca="1">IF(Y263&gt;Inputs!$B$34,Inputs!$B$34,AA263)</f>
        <v>0</v>
      </c>
      <c r="AD263" s="48">
        <f ca="1">IF(AB263&gt;Inputs!$B$34,Inputs!$B$34,AB263)</f>
        <v>0</v>
      </c>
      <c r="AE263" s="48">
        <f ca="1">IF(AC263&gt;Inputs!$B$34,Inputs!$B$34,AC263)</f>
        <v>0</v>
      </c>
      <c r="AF263" s="49">
        <f ca="1">IF(AND(E263=1,G263=0),Inputs!$B$3,AD263)</f>
        <v>0</v>
      </c>
      <c r="AG263" s="49">
        <f ca="1">IF(AND(E263=1,G263=0),Inputs!$B$3,AE263)</f>
        <v>0</v>
      </c>
    </row>
    <row r="264" spans="1:33" x14ac:dyDescent="0.25">
      <c r="A264" s="6">
        <f>'Salary and Rating'!A265</f>
        <v>0</v>
      </c>
      <c r="B264" s="6">
        <f>'Salary and Rating'!B265</f>
        <v>0</v>
      </c>
      <c r="C264" s="14">
        <f>'Salary and Rating'!C265</f>
        <v>0</v>
      </c>
      <c r="D264" s="44">
        <f>'Salary and Rating'!D265</f>
        <v>0</v>
      </c>
      <c r="E264" s="48">
        <f t="shared" si="24"/>
        <v>0</v>
      </c>
      <c r="F264" s="42">
        <f>IF('Salary and Rating'!E265=1,VLOOKUP(D264,'Attrition Probabilities'!$A$5:$E$45,2,TRUE),IF('Salary and Rating'!E265=2,VLOOKUP(D264,'Attrition Probabilities'!$A$5:$E$45,3,TRUE),IF('Salary and Rating'!E265=3,VLOOKUP(D264,'Attrition Probabilities'!$A$5:$E$45,4,TRUE),IF('Salary and Rating'!E265=4,VLOOKUP(D264,'Attrition Probabilities'!$A$5:$E$45,5,TRUE),0))))</f>
        <v>0</v>
      </c>
      <c r="G264" s="48">
        <f t="shared" ca="1" si="25"/>
        <v>0</v>
      </c>
      <c r="H264" s="48">
        <f ca="1">IF(E264=0,0,IF(RAND()&lt;'Demand Component Probability'!$B$4,1,0))</f>
        <v>0</v>
      </c>
      <c r="I264" s="48">
        <f ca="1">IF(E264=0,0,IF(RAND()&lt;'Demand Component Probability'!$B$5,1,0))</f>
        <v>0</v>
      </c>
      <c r="J264" s="48">
        <f ca="1">IF(E264=0,0,IF(RAND()&lt;'Demand Component Probability'!$B$6,1,0))</f>
        <v>0</v>
      </c>
      <c r="K264" s="48">
        <f>'Salary and Rating'!K265</f>
        <v>0</v>
      </c>
      <c r="L264" s="48">
        <f>IFERROR(IF(VLOOKUP(K264,Inputs!$A$20:$G$29,3,FALSE)="Stipend Award",VLOOKUP(K264,Inputs!$A$7:$G$16,3,FALSE),0),0)</f>
        <v>0</v>
      </c>
      <c r="M264" s="48">
        <f>IFERROR(IF(VLOOKUP(K264,Inputs!$A$20:$G$29,4,FALSE)="Stipend Award",VLOOKUP(K264,Inputs!$A$7:$G$16,4,FALSE),0),0)</f>
        <v>0</v>
      </c>
      <c r="N264" s="48">
        <f ca="1">IFERROR(IF(H264=1,IF(VLOOKUP(K264,Inputs!$A$20:$G$29,5,FALSE)="Stipend Award",VLOOKUP(K264,Inputs!$A$7:$G$16,5,FALSE),0),0),0)</f>
        <v>0</v>
      </c>
      <c r="O264" s="48">
        <f ca="1">IFERROR(IF(I264=1,IF(VLOOKUP(K264,Inputs!$A$20:$G$29,6,FALSE)="Stipend Award",VLOOKUP(K264,Inputs!$A$7:$G$16,6,FALSE),0),0),0)</f>
        <v>0</v>
      </c>
      <c r="P264" s="48">
        <f ca="1">IFERROR(IF(J264=1,IF(VLOOKUP(K264,Inputs!$A$20:$G$29,7,FALSE)="Stipend Award",VLOOKUP(K264,Inputs!$A$7:$G$16,7,FALSE),0),0),0)</f>
        <v>0</v>
      </c>
      <c r="Q264" s="48">
        <f>IFERROR(IF(VLOOKUP(K264,Inputs!$A$20:$G$29,3,FALSE)="Base Increase",VLOOKUP(K264,Inputs!$A$7:$G$16,3,FALSE),0),0)</f>
        <v>0</v>
      </c>
      <c r="R264" s="48">
        <f>IFERROR(IF(VLOOKUP(K264,Inputs!$A$20:$G$29,4,FALSE)="Base Increase",VLOOKUP(K264,Inputs!$A$7:$G$16,4,FALSE),0),0)</f>
        <v>0</v>
      </c>
      <c r="S264" s="48">
        <f ca="1">IFERROR(IF(H264=1,IF(VLOOKUP(K264,Inputs!$A$20:$G$29,5,FALSE)="Base Increase",VLOOKUP(K264,Inputs!$A$7:$G$16,5,FALSE),0),0),0)</f>
        <v>0</v>
      </c>
      <c r="T264" s="48">
        <f ca="1">IFERROR(IF(I264=1,IF(VLOOKUP(K264,Inputs!$A$20:$G$29,6,FALSE)="Base Increase",VLOOKUP(K264,Inputs!$A$7:$G$16,6,FALSE),0),0),0)</f>
        <v>0</v>
      </c>
      <c r="U264" s="48">
        <f ca="1">IFERROR(IF(J264=1,IF(VLOOKUP(K264,Inputs!$A$20:$G$29,7,FALSE)="Base Increase",VLOOKUP(K264,Inputs!$A$7:$G$16,7,FALSE),0),0),0)</f>
        <v>0</v>
      </c>
      <c r="V264" s="48">
        <f t="shared" ca="1" si="26"/>
        <v>0</v>
      </c>
      <c r="W264" s="48">
        <f t="shared" ca="1" si="27"/>
        <v>0</v>
      </c>
      <c r="X264" s="48">
        <f t="shared" ca="1" si="28"/>
        <v>0</v>
      </c>
      <c r="Y264" s="48">
        <f t="shared" ca="1" si="29"/>
        <v>0</v>
      </c>
      <c r="Z264" s="48">
        <f ca="1">IF(AND(K264&lt;=4,X264&gt;Inputs!$B$32),MAX(C264,Inputs!$B$32),X264)</f>
        <v>0</v>
      </c>
      <c r="AA264" s="48">
        <f ca="1">IF(AND(K264&lt;=4,Y264&gt;Inputs!$B$32),MAX(C264,Inputs!$B$32),Y264)</f>
        <v>0</v>
      </c>
      <c r="AB264" s="48">
        <f ca="1">IF(AND(K264&lt;=7,Z264&gt;Inputs!$B$33),MAX(C264,Inputs!$B$33),Z264)</f>
        <v>0</v>
      </c>
      <c r="AC264" s="48">
        <f ca="1">IF(Y264&gt;Inputs!$B$34,Inputs!$B$34,AA264)</f>
        <v>0</v>
      </c>
      <c r="AD264" s="48">
        <f ca="1">IF(AB264&gt;Inputs!$B$34,Inputs!$B$34,AB264)</f>
        <v>0</v>
      </c>
      <c r="AE264" s="48">
        <f ca="1">IF(AC264&gt;Inputs!$B$34,Inputs!$B$34,AC264)</f>
        <v>0</v>
      </c>
      <c r="AF264" s="49">
        <f ca="1">IF(AND(E264=1,G264=0),Inputs!$B$3,AD264)</f>
        <v>0</v>
      </c>
      <c r="AG264" s="49">
        <f ca="1">IF(AND(E264=1,G264=0),Inputs!$B$3,AE264)</f>
        <v>0</v>
      </c>
    </row>
    <row r="265" spans="1:33" x14ac:dyDescent="0.25">
      <c r="A265" s="6">
        <f>'Salary and Rating'!A266</f>
        <v>0</v>
      </c>
      <c r="B265" s="6">
        <f>'Salary and Rating'!B266</f>
        <v>0</v>
      </c>
      <c r="C265" s="14">
        <f>'Salary and Rating'!C266</f>
        <v>0</v>
      </c>
      <c r="D265" s="44">
        <f>'Salary and Rating'!D266</f>
        <v>0</v>
      </c>
      <c r="E265" s="48">
        <f t="shared" si="24"/>
        <v>0</v>
      </c>
      <c r="F265" s="42">
        <f>IF('Salary and Rating'!E266=1,VLOOKUP(D265,'Attrition Probabilities'!$A$5:$E$45,2,TRUE),IF('Salary and Rating'!E266=2,VLOOKUP(D265,'Attrition Probabilities'!$A$5:$E$45,3,TRUE),IF('Salary and Rating'!E266=3,VLOOKUP(D265,'Attrition Probabilities'!$A$5:$E$45,4,TRUE),IF('Salary and Rating'!E266=4,VLOOKUP(D265,'Attrition Probabilities'!$A$5:$E$45,5,TRUE),0))))</f>
        <v>0</v>
      </c>
      <c r="G265" s="48">
        <f t="shared" ca="1" si="25"/>
        <v>0</v>
      </c>
      <c r="H265" s="48">
        <f ca="1">IF(E265=0,0,IF(RAND()&lt;'Demand Component Probability'!$B$4,1,0))</f>
        <v>0</v>
      </c>
      <c r="I265" s="48">
        <f ca="1">IF(E265=0,0,IF(RAND()&lt;'Demand Component Probability'!$B$5,1,0))</f>
        <v>0</v>
      </c>
      <c r="J265" s="48">
        <f ca="1">IF(E265=0,0,IF(RAND()&lt;'Demand Component Probability'!$B$6,1,0))</f>
        <v>0</v>
      </c>
      <c r="K265" s="48">
        <f>'Salary and Rating'!K266</f>
        <v>0</v>
      </c>
      <c r="L265" s="48">
        <f>IFERROR(IF(VLOOKUP(K265,Inputs!$A$20:$G$29,3,FALSE)="Stipend Award",VLOOKUP(K265,Inputs!$A$7:$G$16,3,FALSE),0),0)</f>
        <v>0</v>
      </c>
      <c r="M265" s="48">
        <f>IFERROR(IF(VLOOKUP(K265,Inputs!$A$20:$G$29,4,FALSE)="Stipend Award",VLOOKUP(K265,Inputs!$A$7:$G$16,4,FALSE),0),0)</f>
        <v>0</v>
      </c>
      <c r="N265" s="48">
        <f ca="1">IFERROR(IF(H265=1,IF(VLOOKUP(K265,Inputs!$A$20:$G$29,5,FALSE)="Stipend Award",VLOOKUP(K265,Inputs!$A$7:$G$16,5,FALSE),0),0),0)</f>
        <v>0</v>
      </c>
      <c r="O265" s="48">
        <f ca="1">IFERROR(IF(I265=1,IF(VLOOKUP(K265,Inputs!$A$20:$G$29,6,FALSE)="Stipend Award",VLOOKUP(K265,Inputs!$A$7:$G$16,6,FALSE),0),0),0)</f>
        <v>0</v>
      </c>
      <c r="P265" s="48">
        <f ca="1">IFERROR(IF(J265=1,IF(VLOOKUP(K265,Inputs!$A$20:$G$29,7,FALSE)="Stipend Award",VLOOKUP(K265,Inputs!$A$7:$G$16,7,FALSE),0),0),0)</f>
        <v>0</v>
      </c>
      <c r="Q265" s="48">
        <f>IFERROR(IF(VLOOKUP(K265,Inputs!$A$20:$G$29,3,FALSE)="Base Increase",VLOOKUP(K265,Inputs!$A$7:$G$16,3,FALSE),0),0)</f>
        <v>0</v>
      </c>
      <c r="R265" s="48">
        <f>IFERROR(IF(VLOOKUP(K265,Inputs!$A$20:$G$29,4,FALSE)="Base Increase",VLOOKUP(K265,Inputs!$A$7:$G$16,4,FALSE),0),0)</f>
        <v>0</v>
      </c>
      <c r="S265" s="48">
        <f ca="1">IFERROR(IF(H265=1,IF(VLOOKUP(K265,Inputs!$A$20:$G$29,5,FALSE)="Base Increase",VLOOKUP(K265,Inputs!$A$7:$G$16,5,FALSE),0),0),0)</f>
        <v>0</v>
      </c>
      <c r="T265" s="48">
        <f ca="1">IFERROR(IF(I265=1,IF(VLOOKUP(K265,Inputs!$A$20:$G$29,6,FALSE)="Base Increase",VLOOKUP(K265,Inputs!$A$7:$G$16,6,FALSE),0),0),0)</f>
        <v>0</v>
      </c>
      <c r="U265" s="48">
        <f ca="1">IFERROR(IF(J265=1,IF(VLOOKUP(K265,Inputs!$A$20:$G$29,7,FALSE)="Base Increase",VLOOKUP(K265,Inputs!$A$7:$G$16,7,FALSE),0),0),0)</f>
        <v>0</v>
      </c>
      <c r="V265" s="48">
        <f t="shared" ca="1" si="26"/>
        <v>0</v>
      </c>
      <c r="W265" s="48">
        <f t="shared" ca="1" si="27"/>
        <v>0</v>
      </c>
      <c r="X265" s="48">
        <f t="shared" ca="1" si="28"/>
        <v>0</v>
      </c>
      <c r="Y265" s="48">
        <f t="shared" ca="1" si="29"/>
        <v>0</v>
      </c>
      <c r="Z265" s="48">
        <f ca="1">IF(AND(K265&lt;=4,X265&gt;Inputs!$B$32),MAX(C265,Inputs!$B$32),X265)</f>
        <v>0</v>
      </c>
      <c r="AA265" s="48">
        <f ca="1">IF(AND(K265&lt;=4,Y265&gt;Inputs!$B$32),MAX(C265,Inputs!$B$32),Y265)</f>
        <v>0</v>
      </c>
      <c r="AB265" s="48">
        <f ca="1">IF(AND(K265&lt;=7,Z265&gt;Inputs!$B$33),MAX(C265,Inputs!$B$33),Z265)</f>
        <v>0</v>
      </c>
      <c r="AC265" s="48">
        <f ca="1">IF(Y265&gt;Inputs!$B$34,Inputs!$B$34,AA265)</f>
        <v>0</v>
      </c>
      <c r="AD265" s="48">
        <f ca="1">IF(AB265&gt;Inputs!$B$34,Inputs!$B$34,AB265)</f>
        <v>0</v>
      </c>
      <c r="AE265" s="48">
        <f ca="1">IF(AC265&gt;Inputs!$B$34,Inputs!$B$34,AC265)</f>
        <v>0</v>
      </c>
      <c r="AF265" s="49">
        <f ca="1">IF(AND(E265=1,G265=0),Inputs!$B$3,AD265)</f>
        <v>0</v>
      </c>
      <c r="AG265" s="49">
        <f ca="1">IF(AND(E265=1,G265=0),Inputs!$B$3,AE265)</f>
        <v>0</v>
      </c>
    </row>
    <row r="266" spans="1:33" x14ac:dyDescent="0.25">
      <c r="A266" s="6">
        <f>'Salary and Rating'!A267</f>
        <v>0</v>
      </c>
      <c r="B266" s="6">
        <f>'Salary and Rating'!B267</f>
        <v>0</v>
      </c>
      <c r="C266" s="14">
        <f>'Salary and Rating'!C267</f>
        <v>0</v>
      </c>
      <c r="D266" s="44">
        <f>'Salary and Rating'!D267</f>
        <v>0</v>
      </c>
      <c r="E266" s="48">
        <f t="shared" si="24"/>
        <v>0</v>
      </c>
      <c r="F266" s="42">
        <f>IF('Salary and Rating'!E267=1,VLOOKUP(D266,'Attrition Probabilities'!$A$5:$E$45,2,TRUE),IF('Salary and Rating'!E267=2,VLOOKUP(D266,'Attrition Probabilities'!$A$5:$E$45,3,TRUE),IF('Salary and Rating'!E267=3,VLOOKUP(D266,'Attrition Probabilities'!$A$5:$E$45,4,TRUE),IF('Salary and Rating'!E267=4,VLOOKUP(D266,'Attrition Probabilities'!$A$5:$E$45,5,TRUE),0))))</f>
        <v>0</v>
      </c>
      <c r="G266" s="48">
        <f t="shared" ca="1" si="25"/>
        <v>0</v>
      </c>
      <c r="H266" s="48">
        <f ca="1">IF(E266=0,0,IF(RAND()&lt;'Demand Component Probability'!$B$4,1,0))</f>
        <v>0</v>
      </c>
      <c r="I266" s="48">
        <f ca="1">IF(E266=0,0,IF(RAND()&lt;'Demand Component Probability'!$B$5,1,0))</f>
        <v>0</v>
      </c>
      <c r="J266" s="48">
        <f ca="1">IF(E266=0,0,IF(RAND()&lt;'Demand Component Probability'!$B$6,1,0))</f>
        <v>0</v>
      </c>
      <c r="K266" s="48">
        <f>'Salary and Rating'!K267</f>
        <v>0</v>
      </c>
      <c r="L266" s="48">
        <f>IFERROR(IF(VLOOKUP(K266,Inputs!$A$20:$G$29,3,FALSE)="Stipend Award",VLOOKUP(K266,Inputs!$A$7:$G$16,3,FALSE),0),0)</f>
        <v>0</v>
      </c>
      <c r="M266" s="48">
        <f>IFERROR(IF(VLOOKUP(K266,Inputs!$A$20:$G$29,4,FALSE)="Stipend Award",VLOOKUP(K266,Inputs!$A$7:$G$16,4,FALSE),0),0)</f>
        <v>0</v>
      </c>
      <c r="N266" s="48">
        <f ca="1">IFERROR(IF(H266=1,IF(VLOOKUP(K266,Inputs!$A$20:$G$29,5,FALSE)="Stipend Award",VLOOKUP(K266,Inputs!$A$7:$G$16,5,FALSE),0),0),0)</f>
        <v>0</v>
      </c>
      <c r="O266" s="48">
        <f ca="1">IFERROR(IF(I266=1,IF(VLOOKUP(K266,Inputs!$A$20:$G$29,6,FALSE)="Stipend Award",VLOOKUP(K266,Inputs!$A$7:$G$16,6,FALSE),0),0),0)</f>
        <v>0</v>
      </c>
      <c r="P266" s="48">
        <f ca="1">IFERROR(IF(J266=1,IF(VLOOKUP(K266,Inputs!$A$20:$G$29,7,FALSE)="Stipend Award",VLOOKUP(K266,Inputs!$A$7:$G$16,7,FALSE),0),0),0)</f>
        <v>0</v>
      </c>
      <c r="Q266" s="48">
        <f>IFERROR(IF(VLOOKUP(K266,Inputs!$A$20:$G$29,3,FALSE)="Base Increase",VLOOKUP(K266,Inputs!$A$7:$G$16,3,FALSE),0),0)</f>
        <v>0</v>
      </c>
      <c r="R266" s="48">
        <f>IFERROR(IF(VLOOKUP(K266,Inputs!$A$20:$G$29,4,FALSE)="Base Increase",VLOOKUP(K266,Inputs!$A$7:$G$16,4,FALSE),0),0)</f>
        <v>0</v>
      </c>
      <c r="S266" s="48">
        <f ca="1">IFERROR(IF(H266=1,IF(VLOOKUP(K266,Inputs!$A$20:$G$29,5,FALSE)="Base Increase",VLOOKUP(K266,Inputs!$A$7:$G$16,5,FALSE),0),0),0)</f>
        <v>0</v>
      </c>
      <c r="T266" s="48">
        <f ca="1">IFERROR(IF(I266=1,IF(VLOOKUP(K266,Inputs!$A$20:$G$29,6,FALSE)="Base Increase",VLOOKUP(K266,Inputs!$A$7:$G$16,6,FALSE),0),0),0)</f>
        <v>0</v>
      </c>
      <c r="U266" s="48">
        <f ca="1">IFERROR(IF(J266=1,IF(VLOOKUP(K266,Inputs!$A$20:$G$29,7,FALSE)="Base Increase",VLOOKUP(K266,Inputs!$A$7:$G$16,7,FALSE),0),0),0)</f>
        <v>0</v>
      </c>
      <c r="V266" s="48">
        <f t="shared" ca="1" si="26"/>
        <v>0</v>
      </c>
      <c r="W266" s="48">
        <f t="shared" ca="1" si="27"/>
        <v>0</v>
      </c>
      <c r="X266" s="48">
        <f t="shared" ca="1" si="28"/>
        <v>0</v>
      </c>
      <c r="Y266" s="48">
        <f t="shared" ca="1" si="29"/>
        <v>0</v>
      </c>
      <c r="Z266" s="48">
        <f ca="1">IF(AND(K266&lt;=4,X266&gt;Inputs!$B$32),MAX(C266,Inputs!$B$32),X266)</f>
        <v>0</v>
      </c>
      <c r="AA266" s="48">
        <f ca="1">IF(AND(K266&lt;=4,Y266&gt;Inputs!$B$32),MAX(C266,Inputs!$B$32),Y266)</f>
        <v>0</v>
      </c>
      <c r="AB266" s="48">
        <f ca="1">IF(AND(K266&lt;=7,Z266&gt;Inputs!$B$33),MAX(C266,Inputs!$B$33),Z266)</f>
        <v>0</v>
      </c>
      <c r="AC266" s="48">
        <f ca="1">IF(Y266&gt;Inputs!$B$34,Inputs!$B$34,AA266)</f>
        <v>0</v>
      </c>
      <c r="AD266" s="48">
        <f ca="1">IF(AB266&gt;Inputs!$B$34,Inputs!$B$34,AB266)</f>
        <v>0</v>
      </c>
      <c r="AE266" s="48">
        <f ca="1">IF(AC266&gt;Inputs!$B$34,Inputs!$B$34,AC266)</f>
        <v>0</v>
      </c>
      <c r="AF266" s="49">
        <f ca="1">IF(AND(E266=1,G266=0),Inputs!$B$3,AD266)</f>
        <v>0</v>
      </c>
      <c r="AG266" s="49">
        <f ca="1">IF(AND(E266=1,G266=0),Inputs!$B$3,AE266)</f>
        <v>0</v>
      </c>
    </row>
    <row r="267" spans="1:33" x14ac:dyDescent="0.25">
      <c r="A267" s="6">
        <f>'Salary and Rating'!A268</f>
        <v>0</v>
      </c>
      <c r="B267" s="6">
        <f>'Salary and Rating'!B268</f>
        <v>0</v>
      </c>
      <c r="C267" s="14">
        <f>'Salary and Rating'!C268</f>
        <v>0</v>
      </c>
      <c r="D267" s="44">
        <f>'Salary and Rating'!D268</f>
        <v>0</v>
      </c>
      <c r="E267" s="48">
        <f t="shared" si="24"/>
        <v>0</v>
      </c>
      <c r="F267" s="42">
        <f>IF('Salary and Rating'!E268=1,VLOOKUP(D267,'Attrition Probabilities'!$A$5:$E$45,2,TRUE),IF('Salary and Rating'!E268=2,VLOOKUP(D267,'Attrition Probabilities'!$A$5:$E$45,3,TRUE),IF('Salary and Rating'!E268=3,VLOOKUP(D267,'Attrition Probabilities'!$A$5:$E$45,4,TRUE),IF('Salary and Rating'!E268=4,VLOOKUP(D267,'Attrition Probabilities'!$A$5:$E$45,5,TRUE),0))))</f>
        <v>0</v>
      </c>
      <c r="G267" s="48">
        <f t="shared" ca="1" si="25"/>
        <v>0</v>
      </c>
      <c r="H267" s="48">
        <f ca="1">IF(E267=0,0,IF(RAND()&lt;'Demand Component Probability'!$B$4,1,0))</f>
        <v>0</v>
      </c>
      <c r="I267" s="48">
        <f ca="1">IF(E267=0,0,IF(RAND()&lt;'Demand Component Probability'!$B$5,1,0))</f>
        <v>0</v>
      </c>
      <c r="J267" s="48">
        <f ca="1">IF(E267=0,0,IF(RAND()&lt;'Demand Component Probability'!$B$6,1,0))</f>
        <v>0</v>
      </c>
      <c r="K267" s="48">
        <f>'Salary and Rating'!K268</f>
        <v>0</v>
      </c>
      <c r="L267" s="48">
        <f>IFERROR(IF(VLOOKUP(K267,Inputs!$A$20:$G$29,3,FALSE)="Stipend Award",VLOOKUP(K267,Inputs!$A$7:$G$16,3,FALSE),0),0)</f>
        <v>0</v>
      </c>
      <c r="M267" s="48">
        <f>IFERROR(IF(VLOOKUP(K267,Inputs!$A$20:$G$29,4,FALSE)="Stipend Award",VLOOKUP(K267,Inputs!$A$7:$G$16,4,FALSE),0),0)</f>
        <v>0</v>
      </c>
      <c r="N267" s="48">
        <f ca="1">IFERROR(IF(H267=1,IF(VLOOKUP(K267,Inputs!$A$20:$G$29,5,FALSE)="Stipend Award",VLOOKUP(K267,Inputs!$A$7:$G$16,5,FALSE),0),0),0)</f>
        <v>0</v>
      </c>
      <c r="O267" s="48">
        <f ca="1">IFERROR(IF(I267=1,IF(VLOOKUP(K267,Inputs!$A$20:$G$29,6,FALSE)="Stipend Award",VLOOKUP(K267,Inputs!$A$7:$G$16,6,FALSE),0),0),0)</f>
        <v>0</v>
      </c>
      <c r="P267" s="48">
        <f ca="1">IFERROR(IF(J267=1,IF(VLOOKUP(K267,Inputs!$A$20:$G$29,7,FALSE)="Stipend Award",VLOOKUP(K267,Inputs!$A$7:$G$16,7,FALSE),0),0),0)</f>
        <v>0</v>
      </c>
      <c r="Q267" s="48">
        <f>IFERROR(IF(VLOOKUP(K267,Inputs!$A$20:$G$29,3,FALSE)="Base Increase",VLOOKUP(K267,Inputs!$A$7:$G$16,3,FALSE),0),0)</f>
        <v>0</v>
      </c>
      <c r="R267" s="48">
        <f>IFERROR(IF(VLOOKUP(K267,Inputs!$A$20:$G$29,4,FALSE)="Base Increase",VLOOKUP(K267,Inputs!$A$7:$G$16,4,FALSE),0),0)</f>
        <v>0</v>
      </c>
      <c r="S267" s="48">
        <f ca="1">IFERROR(IF(H267=1,IF(VLOOKUP(K267,Inputs!$A$20:$G$29,5,FALSE)="Base Increase",VLOOKUP(K267,Inputs!$A$7:$G$16,5,FALSE),0),0),0)</f>
        <v>0</v>
      </c>
      <c r="T267" s="48">
        <f ca="1">IFERROR(IF(I267=1,IF(VLOOKUP(K267,Inputs!$A$20:$G$29,6,FALSE)="Base Increase",VLOOKUP(K267,Inputs!$A$7:$G$16,6,FALSE),0),0),0)</f>
        <v>0</v>
      </c>
      <c r="U267" s="48">
        <f ca="1">IFERROR(IF(J267=1,IF(VLOOKUP(K267,Inputs!$A$20:$G$29,7,FALSE)="Base Increase",VLOOKUP(K267,Inputs!$A$7:$G$16,7,FALSE),0),0),0)</f>
        <v>0</v>
      </c>
      <c r="V267" s="48">
        <f t="shared" ca="1" si="26"/>
        <v>0</v>
      </c>
      <c r="W267" s="48">
        <f t="shared" ca="1" si="27"/>
        <v>0</v>
      </c>
      <c r="X267" s="48">
        <f t="shared" ca="1" si="28"/>
        <v>0</v>
      </c>
      <c r="Y267" s="48">
        <f t="shared" ca="1" si="29"/>
        <v>0</v>
      </c>
      <c r="Z267" s="48">
        <f ca="1">IF(AND(K267&lt;=4,X267&gt;Inputs!$B$32),MAX(C267,Inputs!$B$32),X267)</f>
        <v>0</v>
      </c>
      <c r="AA267" s="48">
        <f ca="1">IF(AND(K267&lt;=4,Y267&gt;Inputs!$B$32),MAX(C267,Inputs!$B$32),Y267)</f>
        <v>0</v>
      </c>
      <c r="AB267" s="48">
        <f ca="1">IF(AND(K267&lt;=7,Z267&gt;Inputs!$B$33),MAX(C267,Inputs!$B$33),Z267)</f>
        <v>0</v>
      </c>
      <c r="AC267" s="48">
        <f ca="1">IF(Y267&gt;Inputs!$B$34,Inputs!$B$34,AA267)</f>
        <v>0</v>
      </c>
      <c r="AD267" s="48">
        <f ca="1">IF(AB267&gt;Inputs!$B$34,Inputs!$B$34,AB267)</f>
        <v>0</v>
      </c>
      <c r="AE267" s="48">
        <f ca="1">IF(AC267&gt;Inputs!$B$34,Inputs!$B$34,AC267)</f>
        <v>0</v>
      </c>
      <c r="AF267" s="49">
        <f ca="1">IF(AND(E267=1,G267=0),Inputs!$B$3,AD267)</f>
        <v>0</v>
      </c>
      <c r="AG267" s="49">
        <f ca="1">IF(AND(E267=1,G267=0),Inputs!$B$3,AE267)</f>
        <v>0</v>
      </c>
    </row>
    <row r="268" spans="1:33" x14ac:dyDescent="0.25">
      <c r="A268" s="6">
        <f>'Salary and Rating'!A269</f>
        <v>0</v>
      </c>
      <c r="B268" s="6">
        <f>'Salary and Rating'!B269</f>
        <v>0</v>
      </c>
      <c r="C268" s="14">
        <f>'Salary and Rating'!C269</f>
        <v>0</v>
      </c>
      <c r="D268" s="44">
        <f>'Salary and Rating'!D269</f>
        <v>0</v>
      </c>
      <c r="E268" s="48">
        <f t="shared" si="24"/>
        <v>0</v>
      </c>
      <c r="F268" s="42">
        <f>IF('Salary and Rating'!E269=1,VLOOKUP(D268,'Attrition Probabilities'!$A$5:$E$45,2,TRUE),IF('Salary and Rating'!E269=2,VLOOKUP(D268,'Attrition Probabilities'!$A$5:$E$45,3,TRUE),IF('Salary and Rating'!E269=3,VLOOKUP(D268,'Attrition Probabilities'!$A$5:$E$45,4,TRUE),IF('Salary and Rating'!E269=4,VLOOKUP(D268,'Attrition Probabilities'!$A$5:$E$45,5,TRUE),0))))</f>
        <v>0</v>
      </c>
      <c r="G268" s="48">
        <f t="shared" ca="1" si="25"/>
        <v>0</v>
      </c>
      <c r="H268" s="48">
        <f ca="1">IF(E268=0,0,IF(RAND()&lt;'Demand Component Probability'!$B$4,1,0))</f>
        <v>0</v>
      </c>
      <c r="I268" s="48">
        <f ca="1">IF(E268=0,0,IF(RAND()&lt;'Demand Component Probability'!$B$5,1,0))</f>
        <v>0</v>
      </c>
      <c r="J268" s="48">
        <f ca="1">IF(E268=0,0,IF(RAND()&lt;'Demand Component Probability'!$B$6,1,0))</f>
        <v>0</v>
      </c>
      <c r="K268" s="48">
        <f>'Salary and Rating'!K269</f>
        <v>0</v>
      </c>
      <c r="L268" s="48">
        <f>IFERROR(IF(VLOOKUP(K268,Inputs!$A$20:$G$29,3,FALSE)="Stipend Award",VLOOKUP(K268,Inputs!$A$7:$G$16,3,FALSE),0),0)</f>
        <v>0</v>
      </c>
      <c r="M268" s="48">
        <f>IFERROR(IF(VLOOKUP(K268,Inputs!$A$20:$G$29,4,FALSE)="Stipend Award",VLOOKUP(K268,Inputs!$A$7:$G$16,4,FALSE),0),0)</f>
        <v>0</v>
      </c>
      <c r="N268" s="48">
        <f ca="1">IFERROR(IF(H268=1,IF(VLOOKUP(K268,Inputs!$A$20:$G$29,5,FALSE)="Stipend Award",VLOOKUP(K268,Inputs!$A$7:$G$16,5,FALSE),0),0),0)</f>
        <v>0</v>
      </c>
      <c r="O268" s="48">
        <f ca="1">IFERROR(IF(I268=1,IF(VLOOKUP(K268,Inputs!$A$20:$G$29,6,FALSE)="Stipend Award",VLOOKUP(K268,Inputs!$A$7:$G$16,6,FALSE),0),0),0)</f>
        <v>0</v>
      </c>
      <c r="P268" s="48">
        <f ca="1">IFERROR(IF(J268=1,IF(VLOOKUP(K268,Inputs!$A$20:$G$29,7,FALSE)="Stipend Award",VLOOKUP(K268,Inputs!$A$7:$G$16,7,FALSE),0),0),0)</f>
        <v>0</v>
      </c>
      <c r="Q268" s="48">
        <f>IFERROR(IF(VLOOKUP(K268,Inputs!$A$20:$G$29,3,FALSE)="Base Increase",VLOOKUP(K268,Inputs!$A$7:$G$16,3,FALSE),0),0)</f>
        <v>0</v>
      </c>
      <c r="R268" s="48">
        <f>IFERROR(IF(VLOOKUP(K268,Inputs!$A$20:$G$29,4,FALSE)="Base Increase",VLOOKUP(K268,Inputs!$A$7:$G$16,4,FALSE),0),0)</f>
        <v>0</v>
      </c>
      <c r="S268" s="48">
        <f ca="1">IFERROR(IF(H268=1,IF(VLOOKUP(K268,Inputs!$A$20:$G$29,5,FALSE)="Base Increase",VLOOKUP(K268,Inputs!$A$7:$G$16,5,FALSE),0),0),0)</f>
        <v>0</v>
      </c>
      <c r="T268" s="48">
        <f ca="1">IFERROR(IF(I268=1,IF(VLOOKUP(K268,Inputs!$A$20:$G$29,6,FALSE)="Base Increase",VLOOKUP(K268,Inputs!$A$7:$G$16,6,FALSE),0),0),0)</f>
        <v>0</v>
      </c>
      <c r="U268" s="48">
        <f ca="1">IFERROR(IF(J268=1,IF(VLOOKUP(K268,Inputs!$A$20:$G$29,7,FALSE)="Base Increase",VLOOKUP(K268,Inputs!$A$7:$G$16,7,FALSE),0),0),0)</f>
        <v>0</v>
      </c>
      <c r="V268" s="48">
        <f t="shared" ca="1" si="26"/>
        <v>0</v>
      </c>
      <c r="W268" s="48">
        <f t="shared" ca="1" si="27"/>
        <v>0</v>
      </c>
      <c r="X268" s="48">
        <f t="shared" ca="1" si="28"/>
        <v>0</v>
      </c>
      <c r="Y268" s="48">
        <f t="shared" ca="1" si="29"/>
        <v>0</v>
      </c>
      <c r="Z268" s="48">
        <f ca="1">IF(AND(K268&lt;=4,X268&gt;Inputs!$B$32),MAX(C268,Inputs!$B$32),X268)</f>
        <v>0</v>
      </c>
      <c r="AA268" s="48">
        <f ca="1">IF(AND(K268&lt;=4,Y268&gt;Inputs!$B$32),MAX(C268,Inputs!$B$32),Y268)</f>
        <v>0</v>
      </c>
      <c r="AB268" s="48">
        <f ca="1">IF(AND(K268&lt;=7,Z268&gt;Inputs!$B$33),MAX(C268,Inputs!$B$33),Z268)</f>
        <v>0</v>
      </c>
      <c r="AC268" s="48">
        <f ca="1">IF(Y268&gt;Inputs!$B$34,Inputs!$B$34,AA268)</f>
        <v>0</v>
      </c>
      <c r="AD268" s="48">
        <f ca="1">IF(AB268&gt;Inputs!$B$34,Inputs!$B$34,AB268)</f>
        <v>0</v>
      </c>
      <c r="AE268" s="48">
        <f ca="1">IF(AC268&gt;Inputs!$B$34,Inputs!$B$34,AC268)</f>
        <v>0</v>
      </c>
      <c r="AF268" s="49">
        <f ca="1">IF(AND(E268=1,G268=0),Inputs!$B$3,AD268)</f>
        <v>0</v>
      </c>
      <c r="AG268" s="49">
        <f ca="1">IF(AND(E268=1,G268=0),Inputs!$B$3,AE268)</f>
        <v>0</v>
      </c>
    </row>
    <row r="269" spans="1:33" x14ac:dyDescent="0.25">
      <c r="A269" s="6">
        <f>'Salary and Rating'!A270</f>
        <v>0</v>
      </c>
      <c r="B269" s="6">
        <f>'Salary and Rating'!B270</f>
        <v>0</v>
      </c>
      <c r="C269" s="14">
        <f>'Salary and Rating'!C270</f>
        <v>0</v>
      </c>
      <c r="D269" s="44">
        <f>'Salary and Rating'!D270</f>
        <v>0</v>
      </c>
      <c r="E269" s="48">
        <f t="shared" si="24"/>
        <v>0</v>
      </c>
      <c r="F269" s="42">
        <f>IF('Salary and Rating'!E270=1,VLOOKUP(D269,'Attrition Probabilities'!$A$5:$E$45,2,TRUE),IF('Salary and Rating'!E270=2,VLOOKUP(D269,'Attrition Probabilities'!$A$5:$E$45,3,TRUE),IF('Salary and Rating'!E270=3,VLOOKUP(D269,'Attrition Probabilities'!$A$5:$E$45,4,TRUE),IF('Salary and Rating'!E270=4,VLOOKUP(D269,'Attrition Probabilities'!$A$5:$E$45,5,TRUE),0))))</f>
        <v>0</v>
      </c>
      <c r="G269" s="48">
        <f t="shared" ca="1" si="25"/>
        <v>0</v>
      </c>
      <c r="H269" s="48">
        <f ca="1">IF(E269=0,0,IF(RAND()&lt;'Demand Component Probability'!$B$4,1,0))</f>
        <v>0</v>
      </c>
      <c r="I269" s="48">
        <f ca="1">IF(E269=0,0,IF(RAND()&lt;'Demand Component Probability'!$B$5,1,0))</f>
        <v>0</v>
      </c>
      <c r="J269" s="48">
        <f ca="1">IF(E269=0,0,IF(RAND()&lt;'Demand Component Probability'!$B$6,1,0))</f>
        <v>0</v>
      </c>
      <c r="K269" s="48">
        <f>'Salary and Rating'!K270</f>
        <v>0</v>
      </c>
      <c r="L269" s="48">
        <f>IFERROR(IF(VLOOKUP(K269,Inputs!$A$20:$G$29,3,FALSE)="Stipend Award",VLOOKUP(K269,Inputs!$A$7:$G$16,3,FALSE),0),0)</f>
        <v>0</v>
      </c>
      <c r="M269" s="48">
        <f>IFERROR(IF(VLOOKUP(K269,Inputs!$A$20:$G$29,4,FALSE)="Stipend Award",VLOOKUP(K269,Inputs!$A$7:$G$16,4,FALSE),0),0)</f>
        <v>0</v>
      </c>
      <c r="N269" s="48">
        <f ca="1">IFERROR(IF(H269=1,IF(VLOOKUP(K269,Inputs!$A$20:$G$29,5,FALSE)="Stipend Award",VLOOKUP(K269,Inputs!$A$7:$G$16,5,FALSE),0),0),0)</f>
        <v>0</v>
      </c>
      <c r="O269" s="48">
        <f ca="1">IFERROR(IF(I269=1,IF(VLOOKUP(K269,Inputs!$A$20:$G$29,6,FALSE)="Stipend Award",VLOOKUP(K269,Inputs!$A$7:$G$16,6,FALSE),0),0),0)</f>
        <v>0</v>
      </c>
      <c r="P269" s="48">
        <f ca="1">IFERROR(IF(J269=1,IF(VLOOKUP(K269,Inputs!$A$20:$G$29,7,FALSE)="Stipend Award",VLOOKUP(K269,Inputs!$A$7:$G$16,7,FALSE),0),0),0)</f>
        <v>0</v>
      </c>
      <c r="Q269" s="48">
        <f>IFERROR(IF(VLOOKUP(K269,Inputs!$A$20:$G$29,3,FALSE)="Base Increase",VLOOKUP(K269,Inputs!$A$7:$G$16,3,FALSE),0),0)</f>
        <v>0</v>
      </c>
      <c r="R269" s="48">
        <f>IFERROR(IF(VLOOKUP(K269,Inputs!$A$20:$G$29,4,FALSE)="Base Increase",VLOOKUP(K269,Inputs!$A$7:$G$16,4,FALSE),0),0)</f>
        <v>0</v>
      </c>
      <c r="S269" s="48">
        <f ca="1">IFERROR(IF(H269=1,IF(VLOOKUP(K269,Inputs!$A$20:$G$29,5,FALSE)="Base Increase",VLOOKUP(K269,Inputs!$A$7:$G$16,5,FALSE),0),0),0)</f>
        <v>0</v>
      </c>
      <c r="T269" s="48">
        <f ca="1">IFERROR(IF(I269=1,IF(VLOOKUP(K269,Inputs!$A$20:$G$29,6,FALSE)="Base Increase",VLOOKUP(K269,Inputs!$A$7:$G$16,6,FALSE),0),0),0)</f>
        <v>0</v>
      </c>
      <c r="U269" s="48">
        <f ca="1">IFERROR(IF(J269=1,IF(VLOOKUP(K269,Inputs!$A$20:$G$29,7,FALSE)="Base Increase",VLOOKUP(K269,Inputs!$A$7:$G$16,7,FALSE),0),0),0)</f>
        <v>0</v>
      </c>
      <c r="V269" s="48">
        <f t="shared" ca="1" si="26"/>
        <v>0</v>
      </c>
      <c r="W269" s="48">
        <f t="shared" ca="1" si="27"/>
        <v>0</v>
      </c>
      <c r="X269" s="48">
        <f t="shared" ca="1" si="28"/>
        <v>0</v>
      </c>
      <c r="Y269" s="48">
        <f t="shared" ca="1" si="29"/>
        <v>0</v>
      </c>
      <c r="Z269" s="48">
        <f ca="1">IF(AND(K269&lt;=4,X269&gt;Inputs!$B$32),MAX(C269,Inputs!$B$32),X269)</f>
        <v>0</v>
      </c>
      <c r="AA269" s="48">
        <f ca="1">IF(AND(K269&lt;=4,Y269&gt;Inputs!$B$32),MAX(C269,Inputs!$B$32),Y269)</f>
        <v>0</v>
      </c>
      <c r="AB269" s="48">
        <f ca="1">IF(AND(K269&lt;=7,Z269&gt;Inputs!$B$33),MAX(C269,Inputs!$B$33),Z269)</f>
        <v>0</v>
      </c>
      <c r="AC269" s="48">
        <f ca="1">IF(Y269&gt;Inputs!$B$34,Inputs!$B$34,AA269)</f>
        <v>0</v>
      </c>
      <c r="AD269" s="48">
        <f ca="1">IF(AB269&gt;Inputs!$B$34,Inputs!$B$34,AB269)</f>
        <v>0</v>
      </c>
      <c r="AE269" s="48">
        <f ca="1">IF(AC269&gt;Inputs!$B$34,Inputs!$B$34,AC269)</f>
        <v>0</v>
      </c>
      <c r="AF269" s="49">
        <f ca="1">IF(AND(E269=1,G269=0),Inputs!$B$3,AD269)</f>
        <v>0</v>
      </c>
      <c r="AG269" s="49">
        <f ca="1">IF(AND(E269=1,G269=0),Inputs!$B$3,AE269)</f>
        <v>0</v>
      </c>
    </row>
    <row r="270" spans="1:33" x14ac:dyDescent="0.25">
      <c r="A270" s="6">
        <f>'Salary and Rating'!A271</f>
        <v>0</v>
      </c>
      <c r="B270" s="6">
        <f>'Salary and Rating'!B271</f>
        <v>0</v>
      </c>
      <c r="C270" s="14">
        <f>'Salary and Rating'!C271</f>
        <v>0</v>
      </c>
      <c r="D270" s="44">
        <f>'Salary and Rating'!D271</f>
        <v>0</v>
      </c>
      <c r="E270" s="48">
        <f t="shared" si="24"/>
        <v>0</v>
      </c>
      <c r="F270" s="42">
        <f>IF('Salary and Rating'!E271=1,VLOOKUP(D270,'Attrition Probabilities'!$A$5:$E$45,2,TRUE),IF('Salary and Rating'!E271=2,VLOOKUP(D270,'Attrition Probabilities'!$A$5:$E$45,3,TRUE),IF('Salary and Rating'!E271=3,VLOOKUP(D270,'Attrition Probabilities'!$A$5:$E$45,4,TRUE),IF('Salary and Rating'!E271=4,VLOOKUP(D270,'Attrition Probabilities'!$A$5:$E$45,5,TRUE),0))))</f>
        <v>0</v>
      </c>
      <c r="G270" s="48">
        <f t="shared" ca="1" si="25"/>
        <v>0</v>
      </c>
      <c r="H270" s="48">
        <f ca="1">IF(E270=0,0,IF(RAND()&lt;'Demand Component Probability'!$B$4,1,0))</f>
        <v>0</v>
      </c>
      <c r="I270" s="48">
        <f ca="1">IF(E270=0,0,IF(RAND()&lt;'Demand Component Probability'!$B$5,1,0))</f>
        <v>0</v>
      </c>
      <c r="J270" s="48">
        <f ca="1">IF(E270=0,0,IF(RAND()&lt;'Demand Component Probability'!$B$6,1,0))</f>
        <v>0</v>
      </c>
      <c r="K270" s="48">
        <f>'Salary and Rating'!K271</f>
        <v>0</v>
      </c>
      <c r="L270" s="48">
        <f>IFERROR(IF(VLOOKUP(K270,Inputs!$A$20:$G$29,3,FALSE)="Stipend Award",VLOOKUP(K270,Inputs!$A$7:$G$16,3,FALSE),0),0)</f>
        <v>0</v>
      </c>
      <c r="M270" s="48">
        <f>IFERROR(IF(VLOOKUP(K270,Inputs!$A$20:$G$29,4,FALSE)="Stipend Award",VLOOKUP(K270,Inputs!$A$7:$G$16,4,FALSE),0),0)</f>
        <v>0</v>
      </c>
      <c r="N270" s="48">
        <f ca="1">IFERROR(IF(H270=1,IF(VLOOKUP(K270,Inputs!$A$20:$G$29,5,FALSE)="Stipend Award",VLOOKUP(K270,Inputs!$A$7:$G$16,5,FALSE),0),0),0)</f>
        <v>0</v>
      </c>
      <c r="O270" s="48">
        <f ca="1">IFERROR(IF(I270=1,IF(VLOOKUP(K270,Inputs!$A$20:$G$29,6,FALSE)="Stipend Award",VLOOKUP(K270,Inputs!$A$7:$G$16,6,FALSE),0),0),0)</f>
        <v>0</v>
      </c>
      <c r="P270" s="48">
        <f ca="1">IFERROR(IF(J270=1,IF(VLOOKUP(K270,Inputs!$A$20:$G$29,7,FALSE)="Stipend Award",VLOOKUP(K270,Inputs!$A$7:$G$16,7,FALSE),0),0),0)</f>
        <v>0</v>
      </c>
      <c r="Q270" s="48">
        <f>IFERROR(IF(VLOOKUP(K270,Inputs!$A$20:$G$29,3,FALSE)="Base Increase",VLOOKUP(K270,Inputs!$A$7:$G$16,3,FALSE),0),0)</f>
        <v>0</v>
      </c>
      <c r="R270" s="48">
        <f>IFERROR(IF(VLOOKUP(K270,Inputs!$A$20:$G$29,4,FALSE)="Base Increase",VLOOKUP(K270,Inputs!$A$7:$G$16,4,FALSE),0),0)</f>
        <v>0</v>
      </c>
      <c r="S270" s="48">
        <f ca="1">IFERROR(IF(H270=1,IF(VLOOKUP(K270,Inputs!$A$20:$G$29,5,FALSE)="Base Increase",VLOOKUP(K270,Inputs!$A$7:$G$16,5,FALSE),0),0),0)</f>
        <v>0</v>
      </c>
      <c r="T270" s="48">
        <f ca="1">IFERROR(IF(I270=1,IF(VLOOKUP(K270,Inputs!$A$20:$G$29,6,FALSE)="Base Increase",VLOOKUP(K270,Inputs!$A$7:$G$16,6,FALSE),0),0),0)</f>
        <v>0</v>
      </c>
      <c r="U270" s="48">
        <f ca="1">IFERROR(IF(J270=1,IF(VLOOKUP(K270,Inputs!$A$20:$G$29,7,FALSE)="Base Increase",VLOOKUP(K270,Inputs!$A$7:$G$16,7,FALSE),0),0),0)</f>
        <v>0</v>
      </c>
      <c r="V270" s="48">
        <f t="shared" ca="1" si="26"/>
        <v>0</v>
      </c>
      <c r="W270" s="48">
        <f t="shared" ca="1" si="27"/>
        <v>0</v>
      </c>
      <c r="X270" s="48">
        <f t="shared" ca="1" si="28"/>
        <v>0</v>
      </c>
      <c r="Y270" s="48">
        <f t="shared" ca="1" si="29"/>
        <v>0</v>
      </c>
      <c r="Z270" s="48">
        <f ca="1">IF(AND(K270&lt;=4,X270&gt;Inputs!$B$32),MAX(C270,Inputs!$B$32),X270)</f>
        <v>0</v>
      </c>
      <c r="AA270" s="48">
        <f ca="1">IF(AND(K270&lt;=4,Y270&gt;Inputs!$B$32),MAX(C270,Inputs!$B$32),Y270)</f>
        <v>0</v>
      </c>
      <c r="AB270" s="48">
        <f ca="1">IF(AND(K270&lt;=7,Z270&gt;Inputs!$B$33),MAX(C270,Inputs!$B$33),Z270)</f>
        <v>0</v>
      </c>
      <c r="AC270" s="48">
        <f ca="1">IF(Y270&gt;Inputs!$B$34,Inputs!$B$34,AA270)</f>
        <v>0</v>
      </c>
      <c r="AD270" s="48">
        <f ca="1">IF(AB270&gt;Inputs!$B$34,Inputs!$B$34,AB270)</f>
        <v>0</v>
      </c>
      <c r="AE270" s="48">
        <f ca="1">IF(AC270&gt;Inputs!$B$34,Inputs!$B$34,AC270)</f>
        <v>0</v>
      </c>
      <c r="AF270" s="49">
        <f ca="1">IF(AND(E270=1,G270=0),Inputs!$B$3,AD270)</f>
        <v>0</v>
      </c>
      <c r="AG270" s="49">
        <f ca="1">IF(AND(E270=1,G270=0),Inputs!$B$3,AE270)</f>
        <v>0</v>
      </c>
    </row>
    <row r="271" spans="1:33" x14ac:dyDescent="0.25">
      <c r="A271" s="6">
        <f>'Salary and Rating'!A272</f>
        <v>0</v>
      </c>
      <c r="B271" s="6">
        <f>'Salary and Rating'!B272</f>
        <v>0</v>
      </c>
      <c r="C271" s="14">
        <f>'Salary and Rating'!C272</f>
        <v>0</v>
      </c>
      <c r="D271" s="44">
        <f>'Salary and Rating'!D272</f>
        <v>0</v>
      </c>
      <c r="E271" s="48">
        <f t="shared" si="24"/>
        <v>0</v>
      </c>
      <c r="F271" s="42">
        <f>IF('Salary and Rating'!E272=1,VLOOKUP(D271,'Attrition Probabilities'!$A$5:$E$45,2,TRUE),IF('Salary and Rating'!E272=2,VLOOKUP(D271,'Attrition Probabilities'!$A$5:$E$45,3,TRUE),IF('Salary and Rating'!E272=3,VLOOKUP(D271,'Attrition Probabilities'!$A$5:$E$45,4,TRUE),IF('Salary and Rating'!E272=4,VLOOKUP(D271,'Attrition Probabilities'!$A$5:$E$45,5,TRUE),0))))</f>
        <v>0</v>
      </c>
      <c r="G271" s="48">
        <f t="shared" ca="1" si="25"/>
        <v>0</v>
      </c>
      <c r="H271" s="48">
        <f ca="1">IF(E271=0,0,IF(RAND()&lt;'Demand Component Probability'!$B$4,1,0))</f>
        <v>0</v>
      </c>
      <c r="I271" s="48">
        <f ca="1">IF(E271=0,0,IF(RAND()&lt;'Demand Component Probability'!$B$5,1,0))</f>
        <v>0</v>
      </c>
      <c r="J271" s="48">
        <f ca="1">IF(E271=0,0,IF(RAND()&lt;'Demand Component Probability'!$B$6,1,0))</f>
        <v>0</v>
      </c>
      <c r="K271" s="48">
        <f>'Salary and Rating'!K272</f>
        <v>0</v>
      </c>
      <c r="L271" s="48">
        <f>IFERROR(IF(VLOOKUP(K271,Inputs!$A$20:$G$29,3,FALSE)="Stipend Award",VLOOKUP(K271,Inputs!$A$7:$G$16,3,FALSE),0),0)</f>
        <v>0</v>
      </c>
      <c r="M271" s="48">
        <f>IFERROR(IF(VLOOKUP(K271,Inputs!$A$20:$G$29,4,FALSE)="Stipend Award",VLOOKUP(K271,Inputs!$A$7:$G$16,4,FALSE),0),0)</f>
        <v>0</v>
      </c>
      <c r="N271" s="48">
        <f ca="1">IFERROR(IF(H271=1,IF(VLOOKUP(K271,Inputs!$A$20:$G$29,5,FALSE)="Stipend Award",VLOOKUP(K271,Inputs!$A$7:$G$16,5,FALSE),0),0),0)</f>
        <v>0</v>
      </c>
      <c r="O271" s="48">
        <f ca="1">IFERROR(IF(I271=1,IF(VLOOKUP(K271,Inputs!$A$20:$G$29,6,FALSE)="Stipend Award",VLOOKUP(K271,Inputs!$A$7:$G$16,6,FALSE),0),0),0)</f>
        <v>0</v>
      </c>
      <c r="P271" s="48">
        <f ca="1">IFERROR(IF(J271=1,IF(VLOOKUP(K271,Inputs!$A$20:$G$29,7,FALSE)="Stipend Award",VLOOKUP(K271,Inputs!$A$7:$G$16,7,FALSE),0),0),0)</f>
        <v>0</v>
      </c>
      <c r="Q271" s="48">
        <f>IFERROR(IF(VLOOKUP(K271,Inputs!$A$20:$G$29,3,FALSE)="Base Increase",VLOOKUP(K271,Inputs!$A$7:$G$16,3,FALSE),0),0)</f>
        <v>0</v>
      </c>
      <c r="R271" s="48">
        <f>IFERROR(IF(VLOOKUP(K271,Inputs!$A$20:$G$29,4,FALSE)="Base Increase",VLOOKUP(K271,Inputs!$A$7:$G$16,4,FALSE),0),0)</f>
        <v>0</v>
      </c>
      <c r="S271" s="48">
        <f ca="1">IFERROR(IF(H271=1,IF(VLOOKUP(K271,Inputs!$A$20:$G$29,5,FALSE)="Base Increase",VLOOKUP(K271,Inputs!$A$7:$G$16,5,FALSE),0),0),0)</f>
        <v>0</v>
      </c>
      <c r="T271" s="48">
        <f ca="1">IFERROR(IF(I271=1,IF(VLOOKUP(K271,Inputs!$A$20:$G$29,6,FALSE)="Base Increase",VLOOKUP(K271,Inputs!$A$7:$G$16,6,FALSE),0),0),0)</f>
        <v>0</v>
      </c>
      <c r="U271" s="48">
        <f ca="1">IFERROR(IF(J271=1,IF(VLOOKUP(K271,Inputs!$A$20:$G$29,7,FALSE)="Base Increase",VLOOKUP(K271,Inputs!$A$7:$G$16,7,FALSE),0),0),0)</f>
        <v>0</v>
      </c>
      <c r="V271" s="48">
        <f t="shared" ca="1" si="26"/>
        <v>0</v>
      </c>
      <c r="W271" s="48">
        <f t="shared" ca="1" si="27"/>
        <v>0</v>
      </c>
      <c r="X271" s="48">
        <f t="shared" ca="1" si="28"/>
        <v>0</v>
      </c>
      <c r="Y271" s="48">
        <f t="shared" ca="1" si="29"/>
        <v>0</v>
      </c>
      <c r="Z271" s="48">
        <f ca="1">IF(AND(K271&lt;=4,X271&gt;Inputs!$B$32),MAX(C271,Inputs!$B$32),X271)</f>
        <v>0</v>
      </c>
      <c r="AA271" s="48">
        <f ca="1">IF(AND(K271&lt;=4,Y271&gt;Inputs!$B$32),MAX(C271,Inputs!$B$32),Y271)</f>
        <v>0</v>
      </c>
      <c r="AB271" s="48">
        <f ca="1">IF(AND(K271&lt;=7,Z271&gt;Inputs!$B$33),MAX(C271,Inputs!$B$33),Z271)</f>
        <v>0</v>
      </c>
      <c r="AC271" s="48">
        <f ca="1">IF(Y271&gt;Inputs!$B$34,Inputs!$B$34,AA271)</f>
        <v>0</v>
      </c>
      <c r="AD271" s="48">
        <f ca="1">IF(AB271&gt;Inputs!$B$34,Inputs!$B$34,AB271)</f>
        <v>0</v>
      </c>
      <c r="AE271" s="48">
        <f ca="1">IF(AC271&gt;Inputs!$B$34,Inputs!$B$34,AC271)</f>
        <v>0</v>
      </c>
      <c r="AF271" s="49">
        <f ca="1">IF(AND(E271=1,G271=0),Inputs!$B$3,AD271)</f>
        <v>0</v>
      </c>
      <c r="AG271" s="49">
        <f ca="1">IF(AND(E271=1,G271=0),Inputs!$B$3,AE271)</f>
        <v>0</v>
      </c>
    </row>
    <row r="272" spans="1:33" x14ac:dyDescent="0.25">
      <c r="A272" s="6">
        <f>'Salary and Rating'!A273</f>
        <v>0</v>
      </c>
      <c r="B272" s="6">
        <f>'Salary and Rating'!B273</f>
        <v>0</v>
      </c>
      <c r="C272" s="14">
        <f>'Salary and Rating'!C273</f>
        <v>0</v>
      </c>
      <c r="D272" s="44">
        <f>'Salary and Rating'!D273</f>
        <v>0</v>
      </c>
      <c r="E272" s="48">
        <f t="shared" si="24"/>
        <v>0</v>
      </c>
      <c r="F272" s="42">
        <f>IF('Salary and Rating'!E273=1,VLOOKUP(D272,'Attrition Probabilities'!$A$5:$E$45,2,TRUE),IF('Salary and Rating'!E273=2,VLOOKUP(D272,'Attrition Probabilities'!$A$5:$E$45,3,TRUE),IF('Salary and Rating'!E273=3,VLOOKUP(D272,'Attrition Probabilities'!$A$5:$E$45,4,TRUE),IF('Salary and Rating'!E273=4,VLOOKUP(D272,'Attrition Probabilities'!$A$5:$E$45,5,TRUE),0))))</f>
        <v>0</v>
      </c>
      <c r="G272" s="48">
        <f t="shared" ca="1" si="25"/>
        <v>0</v>
      </c>
      <c r="H272" s="48">
        <f ca="1">IF(E272=0,0,IF(RAND()&lt;'Demand Component Probability'!$B$4,1,0))</f>
        <v>0</v>
      </c>
      <c r="I272" s="48">
        <f ca="1">IF(E272=0,0,IF(RAND()&lt;'Demand Component Probability'!$B$5,1,0))</f>
        <v>0</v>
      </c>
      <c r="J272" s="48">
        <f ca="1">IF(E272=0,0,IF(RAND()&lt;'Demand Component Probability'!$B$6,1,0))</f>
        <v>0</v>
      </c>
      <c r="K272" s="48">
        <f>'Salary and Rating'!K273</f>
        <v>0</v>
      </c>
      <c r="L272" s="48">
        <f>IFERROR(IF(VLOOKUP(K272,Inputs!$A$20:$G$29,3,FALSE)="Stipend Award",VLOOKUP(K272,Inputs!$A$7:$G$16,3,FALSE),0),0)</f>
        <v>0</v>
      </c>
      <c r="M272" s="48">
        <f>IFERROR(IF(VLOOKUP(K272,Inputs!$A$20:$G$29,4,FALSE)="Stipend Award",VLOOKUP(K272,Inputs!$A$7:$G$16,4,FALSE),0),0)</f>
        <v>0</v>
      </c>
      <c r="N272" s="48">
        <f ca="1">IFERROR(IF(H272=1,IF(VLOOKUP(K272,Inputs!$A$20:$G$29,5,FALSE)="Stipend Award",VLOOKUP(K272,Inputs!$A$7:$G$16,5,FALSE),0),0),0)</f>
        <v>0</v>
      </c>
      <c r="O272" s="48">
        <f ca="1">IFERROR(IF(I272=1,IF(VLOOKUP(K272,Inputs!$A$20:$G$29,6,FALSE)="Stipend Award",VLOOKUP(K272,Inputs!$A$7:$G$16,6,FALSE),0),0),0)</f>
        <v>0</v>
      </c>
      <c r="P272" s="48">
        <f ca="1">IFERROR(IF(J272=1,IF(VLOOKUP(K272,Inputs!$A$20:$G$29,7,FALSE)="Stipend Award",VLOOKUP(K272,Inputs!$A$7:$G$16,7,FALSE),0),0),0)</f>
        <v>0</v>
      </c>
      <c r="Q272" s="48">
        <f>IFERROR(IF(VLOOKUP(K272,Inputs!$A$20:$G$29,3,FALSE)="Base Increase",VLOOKUP(K272,Inputs!$A$7:$G$16,3,FALSE),0),0)</f>
        <v>0</v>
      </c>
      <c r="R272" s="48">
        <f>IFERROR(IF(VLOOKUP(K272,Inputs!$A$20:$G$29,4,FALSE)="Base Increase",VLOOKUP(K272,Inputs!$A$7:$G$16,4,FALSE),0),0)</f>
        <v>0</v>
      </c>
      <c r="S272" s="48">
        <f ca="1">IFERROR(IF(H272=1,IF(VLOOKUP(K272,Inputs!$A$20:$G$29,5,FALSE)="Base Increase",VLOOKUP(K272,Inputs!$A$7:$G$16,5,FALSE),0),0),0)</f>
        <v>0</v>
      </c>
      <c r="T272" s="48">
        <f ca="1">IFERROR(IF(I272=1,IF(VLOOKUP(K272,Inputs!$A$20:$G$29,6,FALSE)="Base Increase",VLOOKUP(K272,Inputs!$A$7:$G$16,6,FALSE),0),0),0)</f>
        <v>0</v>
      </c>
      <c r="U272" s="48">
        <f ca="1">IFERROR(IF(J272=1,IF(VLOOKUP(K272,Inputs!$A$20:$G$29,7,FALSE)="Base Increase",VLOOKUP(K272,Inputs!$A$7:$G$16,7,FALSE),0),0),0)</f>
        <v>0</v>
      </c>
      <c r="V272" s="48">
        <f t="shared" ca="1" si="26"/>
        <v>0</v>
      </c>
      <c r="W272" s="48">
        <f t="shared" ca="1" si="27"/>
        <v>0</v>
      </c>
      <c r="X272" s="48">
        <f t="shared" ca="1" si="28"/>
        <v>0</v>
      </c>
      <c r="Y272" s="48">
        <f t="shared" ca="1" si="29"/>
        <v>0</v>
      </c>
      <c r="Z272" s="48">
        <f ca="1">IF(AND(K272&lt;=4,X272&gt;Inputs!$B$32),MAX(C272,Inputs!$B$32),X272)</f>
        <v>0</v>
      </c>
      <c r="AA272" s="48">
        <f ca="1">IF(AND(K272&lt;=4,Y272&gt;Inputs!$B$32),MAX(C272,Inputs!$B$32),Y272)</f>
        <v>0</v>
      </c>
      <c r="AB272" s="48">
        <f ca="1">IF(AND(K272&lt;=7,Z272&gt;Inputs!$B$33),MAX(C272,Inputs!$B$33),Z272)</f>
        <v>0</v>
      </c>
      <c r="AC272" s="48">
        <f ca="1">IF(Y272&gt;Inputs!$B$34,Inputs!$B$34,AA272)</f>
        <v>0</v>
      </c>
      <c r="AD272" s="48">
        <f ca="1">IF(AB272&gt;Inputs!$B$34,Inputs!$B$34,AB272)</f>
        <v>0</v>
      </c>
      <c r="AE272" s="48">
        <f ca="1">IF(AC272&gt;Inputs!$B$34,Inputs!$B$34,AC272)</f>
        <v>0</v>
      </c>
      <c r="AF272" s="49">
        <f ca="1">IF(AND(E272=1,G272=0),Inputs!$B$3,AD272)</f>
        <v>0</v>
      </c>
      <c r="AG272" s="49">
        <f ca="1">IF(AND(E272=1,G272=0),Inputs!$B$3,AE272)</f>
        <v>0</v>
      </c>
    </row>
    <row r="273" spans="1:33" x14ac:dyDescent="0.25">
      <c r="A273" s="6">
        <f>'Salary and Rating'!A274</f>
        <v>0</v>
      </c>
      <c r="B273" s="6">
        <f>'Salary and Rating'!B274</f>
        <v>0</v>
      </c>
      <c r="C273" s="14">
        <f>'Salary and Rating'!C274</f>
        <v>0</v>
      </c>
      <c r="D273" s="44">
        <f>'Salary and Rating'!D274</f>
        <v>0</v>
      </c>
      <c r="E273" s="48">
        <f t="shared" si="24"/>
        <v>0</v>
      </c>
      <c r="F273" s="42">
        <f>IF('Salary and Rating'!E274=1,VLOOKUP(D273,'Attrition Probabilities'!$A$5:$E$45,2,TRUE),IF('Salary and Rating'!E274=2,VLOOKUP(D273,'Attrition Probabilities'!$A$5:$E$45,3,TRUE),IF('Salary and Rating'!E274=3,VLOOKUP(D273,'Attrition Probabilities'!$A$5:$E$45,4,TRUE),IF('Salary and Rating'!E274=4,VLOOKUP(D273,'Attrition Probabilities'!$A$5:$E$45,5,TRUE),0))))</f>
        <v>0</v>
      </c>
      <c r="G273" s="48">
        <f t="shared" ca="1" si="25"/>
        <v>0</v>
      </c>
      <c r="H273" s="48">
        <f ca="1">IF(E273=0,0,IF(RAND()&lt;'Demand Component Probability'!$B$4,1,0))</f>
        <v>0</v>
      </c>
      <c r="I273" s="48">
        <f ca="1">IF(E273=0,0,IF(RAND()&lt;'Demand Component Probability'!$B$5,1,0))</f>
        <v>0</v>
      </c>
      <c r="J273" s="48">
        <f ca="1">IF(E273=0,0,IF(RAND()&lt;'Demand Component Probability'!$B$6,1,0))</f>
        <v>0</v>
      </c>
      <c r="K273" s="48">
        <f>'Salary and Rating'!K274</f>
        <v>0</v>
      </c>
      <c r="L273" s="48">
        <f>IFERROR(IF(VLOOKUP(K273,Inputs!$A$20:$G$29,3,FALSE)="Stipend Award",VLOOKUP(K273,Inputs!$A$7:$G$16,3,FALSE),0),0)</f>
        <v>0</v>
      </c>
      <c r="M273" s="48">
        <f>IFERROR(IF(VLOOKUP(K273,Inputs!$A$20:$G$29,4,FALSE)="Stipend Award",VLOOKUP(K273,Inputs!$A$7:$G$16,4,FALSE),0),0)</f>
        <v>0</v>
      </c>
      <c r="N273" s="48">
        <f ca="1">IFERROR(IF(H273=1,IF(VLOOKUP(K273,Inputs!$A$20:$G$29,5,FALSE)="Stipend Award",VLOOKUP(K273,Inputs!$A$7:$G$16,5,FALSE),0),0),0)</f>
        <v>0</v>
      </c>
      <c r="O273" s="48">
        <f ca="1">IFERROR(IF(I273=1,IF(VLOOKUP(K273,Inputs!$A$20:$G$29,6,FALSE)="Stipend Award",VLOOKUP(K273,Inputs!$A$7:$G$16,6,FALSE),0),0),0)</f>
        <v>0</v>
      </c>
      <c r="P273" s="48">
        <f ca="1">IFERROR(IF(J273=1,IF(VLOOKUP(K273,Inputs!$A$20:$G$29,7,FALSE)="Stipend Award",VLOOKUP(K273,Inputs!$A$7:$G$16,7,FALSE),0),0),0)</f>
        <v>0</v>
      </c>
      <c r="Q273" s="48">
        <f>IFERROR(IF(VLOOKUP(K273,Inputs!$A$20:$G$29,3,FALSE)="Base Increase",VLOOKUP(K273,Inputs!$A$7:$G$16,3,FALSE),0),0)</f>
        <v>0</v>
      </c>
      <c r="R273" s="48">
        <f>IFERROR(IF(VLOOKUP(K273,Inputs!$A$20:$G$29,4,FALSE)="Base Increase",VLOOKUP(K273,Inputs!$A$7:$G$16,4,FALSE),0),0)</f>
        <v>0</v>
      </c>
      <c r="S273" s="48">
        <f ca="1">IFERROR(IF(H273=1,IF(VLOOKUP(K273,Inputs!$A$20:$G$29,5,FALSE)="Base Increase",VLOOKUP(K273,Inputs!$A$7:$G$16,5,FALSE),0),0),0)</f>
        <v>0</v>
      </c>
      <c r="T273" s="48">
        <f ca="1">IFERROR(IF(I273=1,IF(VLOOKUP(K273,Inputs!$A$20:$G$29,6,FALSE)="Base Increase",VLOOKUP(K273,Inputs!$A$7:$G$16,6,FALSE),0),0),0)</f>
        <v>0</v>
      </c>
      <c r="U273" s="48">
        <f ca="1">IFERROR(IF(J273=1,IF(VLOOKUP(K273,Inputs!$A$20:$G$29,7,FALSE)="Base Increase",VLOOKUP(K273,Inputs!$A$7:$G$16,7,FALSE),0),0),0)</f>
        <v>0</v>
      </c>
      <c r="V273" s="48">
        <f t="shared" ca="1" si="26"/>
        <v>0</v>
      </c>
      <c r="W273" s="48">
        <f t="shared" ca="1" si="27"/>
        <v>0</v>
      </c>
      <c r="X273" s="48">
        <f t="shared" ca="1" si="28"/>
        <v>0</v>
      </c>
      <c r="Y273" s="48">
        <f t="shared" ca="1" si="29"/>
        <v>0</v>
      </c>
      <c r="Z273" s="48">
        <f ca="1">IF(AND(K273&lt;=4,X273&gt;Inputs!$B$32),MAX(C273,Inputs!$B$32),X273)</f>
        <v>0</v>
      </c>
      <c r="AA273" s="48">
        <f ca="1">IF(AND(K273&lt;=4,Y273&gt;Inputs!$B$32),MAX(C273,Inputs!$B$32),Y273)</f>
        <v>0</v>
      </c>
      <c r="AB273" s="48">
        <f ca="1">IF(AND(K273&lt;=7,Z273&gt;Inputs!$B$33),MAX(C273,Inputs!$B$33),Z273)</f>
        <v>0</v>
      </c>
      <c r="AC273" s="48">
        <f ca="1">IF(Y273&gt;Inputs!$B$34,Inputs!$B$34,AA273)</f>
        <v>0</v>
      </c>
      <c r="AD273" s="48">
        <f ca="1">IF(AB273&gt;Inputs!$B$34,Inputs!$B$34,AB273)</f>
        <v>0</v>
      </c>
      <c r="AE273" s="48">
        <f ca="1">IF(AC273&gt;Inputs!$B$34,Inputs!$B$34,AC273)</f>
        <v>0</v>
      </c>
      <c r="AF273" s="49">
        <f ca="1">IF(AND(E273=1,G273=0),Inputs!$B$3,AD273)</f>
        <v>0</v>
      </c>
      <c r="AG273" s="49">
        <f ca="1">IF(AND(E273=1,G273=0),Inputs!$B$3,AE273)</f>
        <v>0</v>
      </c>
    </row>
    <row r="274" spans="1:33" x14ac:dyDescent="0.25">
      <c r="A274" s="6">
        <f>'Salary and Rating'!A275</f>
        <v>0</v>
      </c>
      <c r="B274" s="6">
        <f>'Salary and Rating'!B275</f>
        <v>0</v>
      </c>
      <c r="C274" s="14">
        <f>'Salary and Rating'!C275</f>
        <v>0</v>
      </c>
      <c r="D274" s="44">
        <f>'Salary and Rating'!D275</f>
        <v>0</v>
      </c>
      <c r="E274" s="48">
        <f t="shared" si="24"/>
        <v>0</v>
      </c>
      <c r="F274" s="42">
        <f>IF('Salary and Rating'!E275=1,VLOOKUP(D274,'Attrition Probabilities'!$A$5:$E$45,2,TRUE),IF('Salary and Rating'!E275=2,VLOOKUP(D274,'Attrition Probabilities'!$A$5:$E$45,3,TRUE),IF('Salary and Rating'!E275=3,VLOOKUP(D274,'Attrition Probabilities'!$A$5:$E$45,4,TRUE),IF('Salary and Rating'!E275=4,VLOOKUP(D274,'Attrition Probabilities'!$A$5:$E$45,5,TRUE),0))))</f>
        <v>0</v>
      </c>
      <c r="G274" s="48">
        <f t="shared" ca="1" si="25"/>
        <v>0</v>
      </c>
      <c r="H274" s="48">
        <f ca="1">IF(E274=0,0,IF(RAND()&lt;'Demand Component Probability'!$B$4,1,0))</f>
        <v>0</v>
      </c>
      <c r="I274" s="48">
        <f ca="1">IF(E274=0,0,IF(RAND()&lt;'Demand Component Probability'!$B$5,1,0))</f>
        <v>0</v>
      </c>
      <c r="J274" s="48">
        <f ca="1">IF(E274=0,0,IF(RAND()&lt;'Demand Component Probability'!$B$6,1,0))</f>
        <v>0</v>
      </c>
      <c r="K274" s="48">
        <f>'Salary and Rating'!K275</f>
        <v>0</v>
      </c>
      <c r="L274" s="48">
        <f>IFERROR(IF(VLOOKUP(K274,Inputs!$A$20:$G$29,3,FALSE)="Stipend Award",VLOOKUP(K274,Inputs!$A$7:$G$16,3,FALSE),0),0)</f>
        <v>0</v>
      </c>
      <c r="M274" s="48">
        <f>IFERROR(IF(VLOOKUP(K274,Inputs!$A$20:$G$29,4,FALSE)="Stipend Award",VLOOKUP(K274,Inputs!$A$7:$G$16,4,FALSE),0),0)</f>
        <v>0</v>
      </c>
      <c r="N274" s="48">
        <f ca="1">IFERROR(IF(H274=1,IF(VLOOKUP(K274,Inputs!$A$20:$G$29,5,FALSE)="Stipend Award",VLOOKUP(K274,Inputs!$A$7:$G$16,5,FALSE),0),0),0)</f>
        <v>0</v>
      </c>
      <c r="O274" s="48">
        <f ca="1">IFERROR(IF(I274=1,IF(VLOOKUP(K274,Inputs!$A$20:$G$29,6,FALSE)="Stipend Award",VLOOKUP(K274,Inputs!$A$7:$G$16,6,FALSE),0),0),0)</f>
        <v>0</v>
      </c>
      <c r="P274" s="48">
        <f ca="1">IFERROR(IF(J274=1,IF(VLOOKUP(K274,Inputs!$A$20:$G$29,7,FALSE)="Stipend Award",VLOOKUP(K274,Inputs!$A$7:$G$16,7,FALSE),0),0),0)</f>
        <v>0</v>
      </c>
      <c r="Q274" s="48">
        <f>IFERROR(IF(VLOOKUP(K274,Inputs!$A$20:$G$29,3,FALSE)="Base Increase",VLOOKUP(K274,Inputs!$A$7:$G$16,3,FALSE),0),0)</f>
        <v>0</v>
      </c>
      <c r="R274" s="48">
        <f>IFERROR(IF(VLOOKUP(K274,Inputs!$A$20:$G$29,4,FALSE)="Base Increase",VLOOKUP(K274,Inputs!$A$7:$G$16,4,FALSE),0),0)</f>
        <v>0</v>
      </c>
      <c r="S274" s="48">
        <f ca="1">IFERROR(IF(H274=1,IF(VLOOKUP(K274,Inputs!$A$20:$G$29,5,FALSE)="Base Increase",VLOOKUP(K274,Inputs!$A$7:$G$16,5,FALSE),0),0),0)</f>
        <v>0</v>
      </c>
      <c r="T274" s="48">
        <f ca="1">IFERROR(IF(I274=1,IF(VLOOKUP(K274,Inputs!$A$20:$G$29,6,FALSE)="Base Increase",VLOOKUP(K274,Inputs!$A$7:$G$16,6,FALSE),0),0),0)</f>
        <v>0</v>
      </c>
      <c r="U274" s="48">
        <f ca="1">IFERROR(IF(J274=1,IF(VLOOKUP(K274,Inputs!$A$20:$G$29,7,FALSE)="Base Increase",VLOOKUP(K274,Inputs!$A$7:$G$16,7,FALSE),0),0),0)</f>
        <v>0</v>
      </c>
      <c r="V274" s="48">
        <f t="shared" ca="1" si="26"/>
        <v>0</v>
      </c>
      <c r="W274" s="48">
        <f t="shared" ca="1" si="27"/>
        <v>0</v>
      </c>
      <c r="X274" s="48">
        <f t="shared" ca="1" si="28"/>
        <v>0</v>
      </c>
      <c r="Y274" s="48">
        <f t="shared" ca="1" si="29"/>
        <v>0</v>
      </c>
      <c r="Z274" s="48">
        <f ca="1">IF(AND(K274&lt;=4,X274&gt;Inputs!$B$32),MAX(C274,Inputs!$B$32),X274)</f>
        <v>0</v>
      </c>
      <c r="AA274" s="48">
        <f ca="1">IF(AND(K274&lt;=4,Y274&gt;Inputs!$B$32),MAX(C274,Inputs!$B$32),Y274)</f>
        <v>0</v>
      </c>
      <c r="AB274" s="48">
        <f ca="1">IF(AND(K274&lt;=7,Z274&gt;Inputs!$B$33),MAX(C274,Inputs!$B$33),Z274)</f>
        <v>0</v>
      </c>
      <c r="AC274" s="48">
        <f ca="1">IF(Y274&gt;Inputs!$B$34,Inputs!$B$34,AA274)</f>
        <v>0</v>
      </c>
      <c r="AD274" s="48">
        <f ca="1">IF(AB274&gt;Inputs!$B$34,Inputs!$B$34,AB274)</f>
        <v>0</v>
      </c>
      <c r="AE274" s="48">
        <f ca="1">IF(AC274&gt;Inputs!$B$34,Inputs!$B$34,AC274)</f>
        <v>0</v>
      </c>
      <c r="AF274" s="49">
        <f ca="1">IF(AND(E274=1,G274=0),Inputs!$B$3,AD274)</f>
        <v>0</v>
      </c>
      <c r="AG274" s="49">
        <f ca="1">IF(AND(E274=1,G274=0),Inputs!$B$3,AE274)</f>
        <v>0</v>
      </c>
    </row>
    <row r="275" spans="1:33" x14ac:dyDescent="0.25">
      <c r="A275" s="6">
        <f>'Salary and Rating'!A276</f>
        <v>0</v>
      </c>
      <c r="B275" s="6">
        <f>'Salary and Rating'!B276</f>
        <v>0</v>
      </c>
      <c r="C275" s="14">
        <f>'Salary and Rating'!C276</f>
        <v>0</v>
      </c>
      <c r="D275" s="44">
        <f>'Salary and Rating'!D276</f>
        <v>0</v>
      </c>
      <c r="E275" s="48">
        <f t="shared" si="24"/>
        <v>0</v>
      </c>
      <c r="F275" s="42">
        <f>IF('Salary and Rating'!E276=1,VLOOKUP(D275,'Attrition Probabilities'!$A$5:$E$45,2,TRUE),IF('Salary and Rating'!E276=2,VLOOKUP(D275,'Attrition Probabilities'!$A$5:$E$45,3,TRUE),IF('Salary and Rating'!E276=3,VLOOKUP(D275,'Attrition Probabilities'!$A$5:$E$45,4,TRUE),IF('Salary and Rating'!E276=4,VLOOKUP(D275,'Attrition Probabilities'!$A$5:$E$45,5,TRUE),0))))</f>
        <v>0</v>
      </c>
      <c r="G275" s="48">
        <f t="shared" ca="1" si="25"/>
        <v>0</v>
      </c>
      <c r="H275" s="48">
        <f ca="1">IF(E275=0,0,IF(RAND()&lt;'Demand Component Probability'!$B$4,1,0))</f>
        <v>0</v>
      </c>
      <c r="I275" s="48">
        <f ca="1">IF(E275=0,0,IF(RAND()&lt;'Demand Component Probability'!$B$5,1,0))</f>
        <v>0</v>
      </c>
      <c r="J275" s="48">
        <f ca="1">IF(E275=0,0,IF(RAND()&lt;'Demand Component Probability'!$B$6,1,0))</f>
        <v>0</v>
      </c>
      <c r="K275" s="48">
        <f>'Salary and Rating'!K276</f>
        <v>0</v>
      </c>
      <c r="L275" s="48">
        <f>IFERROR(IF(VLOOKUP(K275,Inputs!$A$20:$G$29,3,FALSE)="Stipend Award",VLOOKUP(K275,Inputs!$A$7:$G$16,3,FALSE),0),0)</f>
        <v>0</v>
      </c>
      <c r="M275" s="48">
        <f>IFERROR(IF(VLOOKUP(K275,Inputs!$A$20:$G$29,4,FALSE)="Stipend Award",VLOOKUP(K275,Inputs!$A$7:$G$16,4,FALSE),0),0)</f>
        <v>0</v>
      </c>
      <c r="N275" s="48">
        <f ca="1">IFERROR(IF(H275=1,IF(VLOOKUP(K275,Inputs!$A$20:$G$29,5,FALSE)="Stipend Award",VLOOKUP(K275,Inputs!$A$7:$G$16,5,FALSE),0),0),0)</f>
        <v>0</v>
      </c>
      <c r="O275" s="48">
        <f ca="1">IFERROR(IF(I275=1,IF(VLOOKUP(K275,Inputs!$A$20:$G$29,6,FALSE)="Stipend Award",VLOOKUP(K275,Inputs!$A$7:$G$16,6,FALSE),0),0),0)</f>
        <v>0</v>
      </c>
      <c r="P275" s="48">
        <f ca="1">IFERROR(IF(J275=1,IF(VLOOKUP(K275,Inputs!$A$20:$G$29,7,FALSE)="Stipend Award",VLOOKUP(K275,Inputs!$A$7:$G$16,7,FALSE),0),0),0)</f>
        <v>0</v>
      </c>
      <c r="Q275" s="48">
        <f>IFERROR(IF(VLOOKUP(K275,Inputs!$A$20:$G$29,3,FALSE)="Base Increase",VLOOKUP(K275,Inputs!$A$7:$G$16,3,FALSE),0),0)</f>
        <v>0</v>
      </c>
      <c r="R275" s="48">
        <f>IFERROR(IF(VLOOKUP(K275,Inputs!$A$20:$G$29,4,FALSE)="Base Increase",VLOOKUP(K275,Inputs!$A$7:$G$16,4,FALSE),0),0)</f>
        <v>0</v>
      </c>
      <c r="S275" s="48">
        <f ca="1">IFERROR(IF(H275=1,IF(VLOOKUP(K275,Inputs!$A$20:$G$29,5,FALSE)="Base Increase",VLOOKUP(K275,Inputs!$A$7:$G$16,5,FALSE),0),0),0)</f>
        <v>0</v>
      </c>
      <c r="T275" s="48">
        <f ca="1">IFERROR(IF(I275=1,IF(VLOOKUP(K275,Inputs!$A$20:$G$29,6,FALSE)="Base Increase",VLOOKUP(K275,Inputs!$A$7:$G$16,6,FALSE),0),0),0)</f>
        <v>0</v>
      </c>
      <c r="U275" s="48">
        <f ca="1">IFERROR(IF(J275=1,IF(VLOOKUP(K275,Inputs!$A$20:$G$29,7,FALSE)="Base Increase",VLOOKUP(K275,Inputs!$A$7:$G$16,7,FALSE),0),0),0)</f>
        <v>0</v>
      </c>
      <c r="V275" s="48">
        <f t="shared" ca="1" si="26"/>
        <v>0</v>
      </c>
      <c r="W275" s="48">
        <f t="shared" ca="1" si="27"/>
        <v>0</v>
      </c>
      <c r="X275" s="48">
        <f t="shared" ca="1" si="28"/>
        <v>0</v>
      </c>
      <c r="Y275" s="48">
        <f t="shared" ca="1" si="29"/>
        <v>0</v>
      </c>
      <c r="Z275" s="48">
        <f ca="1">IF(AND(K275&lt;=4,X275&gt;Inputs!$B$32),MAX(C275,Inputs!$B$32),X275)</f>
        <v>0</v>
      </c>
      <c r="AA275" s="48">
        <f ca="1">IF(AND(K275&lt;=4,Y275&gt;Inputs!$B$32),MAX(C275,Inputs!$B$32),Y275)</f>
        <v>0</v>
      </c>
      <c r="AB275" s="48">
        <f ca="1">IF(AND(K275&lt;=7,Z275&gt;Inputs!$B$33),MAX(C275,Inputs!$B$33),Z275)</f>
        <v>0</v>
      </c>
      <c r="AC275" s="48">
        <f ca="1">IF(Y275&gt;Inputs!$B$34,Inputs!$B$34,AA275)</f>
        <v>0</v>
      </c>
      <c r="AD275" s="48">
        <f ca="1">IF(AB275&gt;Inputs!$B$34,Inputs!$B$34,AB275)</f>
        <v>0</v>
      </c>
      <c r="AE275" s="48">
        <f ca="1">IF(AC275&gt;Inputs!$B$34,Inputs!$B$34,AC275)</f>
        <v>0</v>
      </c>
      <c r="AF275" s="49">
        <f ca="1">IF(AND(E275=1,G275=0),Inputs!$B$3,AD275)</f>
        <v>0</v>
      </c>
      <c r="AG275" s="49">
        <f ca="1">IF(AND(E275=1,G275=0),Inputs!$B$3,AE275)</f>
        <v>0</v>
      </c>
    </row>
    <row r="276" spans="1:33" x14ac:dyDescent="0.25">
      <c r="A276" s="6">
        <f>'Salary and Rating'!A277</f>
        <v>0</v>
      </c>
      <c r="B276" s="6">
        <f>'Salary and Rating'!B277</f>
        <v>0</v>
      </c>
      <c r="C276" s="14">
        <f>'Salary and Rating'!C277</f>
        <v>0</v>
      </c>
      <c r="D276" s="44">
        <f>'Salary and Rating'!D277</f>
        <v>0</v>
      </c>
      <c r="E276" s="48">
        <f t="shared" si="24"/>
        <v>0</v>
      </c>
      <c r="F276" s="42">
        <f>IF('Salary and Rating'!E277=1,VLOOKUP(D276,'Attrition Probabilities'!$A$5:$E$45,2,TRUE),IF('Salary and Rating'!E277=2,VLOOKUP(D276,'Attrition Probabilities'!$A$5:$E$45,3,TRUE),IF('Salary and Rating'!E277=3,VLOOKUP(D276,'Attrition Probabilities'!$A$5:$E$45,4,TRUE),IF('Salary and Rating'!E277=4,VLOOKUP(D276,'Attrition Probabilities'!$A$5:$E$45,5,TRUE),0))))</f>
        <v>0</v>
      </c>
      <c r="G276" s="48">
        <f t="shared" ca="1" si="25"/>
        <v>0</v>
      </c>
      <c r="H276" s="48">
        <f ca="1">IF(E276=0,0,IF(RAND()&lt;'Demand Component Probability'!$B$4,1,0))</f>
        <v>0</v>
      </c>
      <c r="I276" s="48">
        <f ca="1">IF(E276=0,0,IF(RAND()&lt;'Demand Component Probability'!$B$5,1,0))</f>
        <v>0</v>
      </c>
      <c r="J276" s="48">
        <f ca="1">IF(E276=0,0,IF(RAND()&lt;'Demand Component Probability'!$B$6,1,0))</f>
        <v>0</v>
      </c>
      <c r="K276" s="48">
        <f>'Salary and Rating'!K277</f>
        <v>0</v>
      </c>
      <c r="L276" s="48">
        <f>IFERROR(IF(VLOOKUP(K276,Inputs!$A$20:$G$29,3,FALSE)="Stipend Award",VLOOKUP(K276,Inputs!$A$7:$G$16,3,FALSE),0),0)</f>
        <v>0</v>
      </c>
      <c r="M276" s="48">
        <f>IFERROR(IF(VLOOKUP(K276,Inputs!$A$20:$G$29,4,FALSE)="Stipend Award",VLOOKUP(K276,Inputs!$A$7:$G$16,4,FALSE),0),0)</f>
        <v>0</v>
      </c>
      <c r="N276" s="48">
        <f ca="1">IFERROR(IF(H276=1,IF(VLOOKUP(K276,Inputs!$A$20:$G$29,5,FALSE)="Stipend Award",VLOOKUP(K276,Inputs!$A$7:$G$16,5,FALSE),0),0),0)</f>
        <v>0</v>
      </c>
      <c r="O276" s="48">
        <f ca="1">IFERROR(IF(I276=1,IF(VLOOKUP(K276,Inputs!$A$20:$G$29,6,FALSE)="Stipend Award",VLOOKUP(K276,Inputs!$A$7:$G$16,6,FALSE),0),0),0)</f>
        <v>0</v>
      </c>
      <c r="P276" s="48">
        <f ca="1">IFERROR(IF(J276=1,IF(VLOOKUP(K276,Inputs!$A$20:$G$29,7,FALSE)="Stipend Award",VLOOKUP(K276,Inputs!$A$7:$G$16,7,FALSE),0),0),0)</f>
        <v>0</v>
      </c>
      <c r="Q276" s="48">
        <f>IFERROR(IF(VLOOKUP(K276,Inputs!$A$20:$G$29,3,FALSE)="Base Increase",VLOOKUP(K276,Inputs!$A$7:$G$16,3,FALSE),0),0)</f>
        <v>0</v>
      </c>
      <c r="R276" s="48">
        <f>IFERROR(IF(VLOOKUP(K276,Inputs!$A$20:$G$29,4,FALSE)="Base Increase",VLOOKUP(K276,Inputs!$A$7:$G$16,4,FALSE),0),0)</f>
        <v>0</v>
      </c>
      <c r="S276" s="48">
        <f ca="1">IFERROR(IF(H276=1,IF(VLOOKUP(K276,Inputs!$A$20:$G$29,5,FALSE)="Base Increase",VLOOKUP(K276,Inputs!$A$7:$G$16,5,FALSE),0),0),0)</f>
        <v>0</v>
      </c>
      <c r="T276" s="48">
        <f ca="1">IFERROR(IF(I276=1,IF(VLOOKUP(K276,Inputs!$A$20:$G$29,6,FALSE)="Base Increase",VLOOKUP(K276,Inputs!$A$7:$G$16,6,FALSE),0),0),0)</f>
        <v>0</v>
      </c>
      <c r="U276" s="48">
        <f ca="1">IFERROR(IF(J276=1,IF(VLOOKUP(K276,Inputs!$A$20:$G$29,7,FALSE)="Base Increase",VLOOKUP(K276,Inputs!$A$7:$G$16,7,FALSE),0),0),0)</f>
        <v>0</v>
      </c>
      <c r="V276" s="48">
        <f t="shared" ca="1" si="26"/>
        <v>0</v>
      </c>
      <c r="W276" s="48">
        <f t="shared" ca="1" si="27"/>
        <v>0</v>
      </c>
      <c r="X276" s="48">
        <f t="shared" ca="1" si="28"/>
        <v>0</v>
      </c>
      <c r="Y276" s="48">
        <f t="shared" ca="1" si="29"/>
        <v>0</v>
      </c>
      <c r="Z276" s="48">
        <f ca="1">IF(AND(K276&lt;=4,X276&gt;Inputs!$B$32),MAX(C276,Inputs!$B$32),X276)</f>
        <v>0</v>
      </c>
      <c r="AA276" s="48">
        <f ca="1">IF(AND(K276&lt;=4,Y276&gt;Inputs!$B$32),MAX(C276,Inputs!$B$32),Y276)</f>
        <v>0</v>
      </c>
      <c r="AB276" s="48">
        <f ca="1">IF(AND(K276&lt;=7,Z276&gt;Inputs!$B$33),MAX(C276,Inputs!$B$33),Z276)</f>
        <v>0</v>
      </c>
      <c r="AC276" s="48">
        <f ca="1">IF(Y276&gt;Inputs!$B$34,Inputs!$B$34,AA276)</f>
        <v>0</v>
      </c>
      <c r="AD276" s="48">
        <f ca="1">IF(AB276&gt;Inputs!$B$34,Inputs!$B$34,AB276)</f>
        <v>0</v>
      </c>
      <c r="AE276" s="48">
        <f ca="1">IF(AC276&gt;Inputs!$B$34,Inputs!$B$34,AC276)</f>
        <v>0</v>
      </c>
      <c r="AF276" s="49">
        <f ca="1">IF(AND(E276=1,G276=0),Inputs!$B$3,AD276)</f>
        <v>0</v>
      </c>
      <c r="AG276" s="49">
        <f ca="1">IF(AND(E276=1,G276=0),Inputs!$B$3,AE276)</f>
        <v>0</v>
      </c>
    </row>
    <row r="277" spans="1:33" x14ac:dyDescent="0.25">
      <c r="A277" s="6">
        <f>'Salary and Rating'!A278</f>
        <v>0</v>
      </c>
      <c r="B277" s="6">
        <f>'Salary and Rating'!B278</f>
        <v>0</v>
      </c>
      <c r="C277" s="14">
        <f>'Salary and Rating'!C278</f>
        <v>0</v>
      </c>
      <c r="D277" s="44">
        <f>'Salary and Rating'!D278</f>
        <v>0</v>
      </c>
      <c r="E277" s="48">
        <f t="shared" si="24"/>
        <v>0</v>
      </c>
      <c r="F277" s="42">
        <f>IF('Salary and Rating'!E278=1,VLOOKUP(D277,'Attrition Probabilities'!$A$5:$E$45,2,TRUE),IF('Salary and Rating'!E278=2,VLOOKUP(D277,'Attrition Probabilities'!$A$5:$E$45,3,TRUE),IF('Salary and Rating'!E278=3,VLOOKUP(D277,'Attrition Probabilities'!$A$5:$E$45,4,TRUE),IF('Salary and Rating'!E278=4,VLOOKUP(D277,'Attrition Probabilities'!$A$5:$E$45,5,TRUE),0))))</f>
        <v>0</v>
      </c>
      <c r="G277" s="48">
        <f t="shared" ca="1" si="25"/>
        <v>0</v>
      </c>
      <c r="H277" s="48">
        <f ca="1">IF(E277=0,0,IF(RAND()&lt;'Demand Component Probability'!$B$4,1,0))</f>
        <v>0</v>
      </c>
      <c r="I277" s="48">
        <f ca="1">IF(E277=0,0,IF(RAND()&lt;'Demand Component Probability'!$B$5,1,0))</f>
        <v>0</v>
      </c>
      <c r="J277" s="48">
        <f ca="1">IF(E277=0,0,IF(RAND()&lt;'Demand Component Probability'!$B$6,1,0))</f>
        <v>0</v>
      </c>
      <c r="K277" s="48">
        <f>'Salary and Rating'!K278</f>
        <v>0</v>
      </c>
      <c r="L277" s="48">
        <f>IFERROR(IF(VLOOKUP(K277,Inputs!$A$20:$G$29,3,FALSE)="Stipend Award",VLOOKUP(K277,Inputs!$A$7:$G$16,3,FALSE),0),0)</f>
        <v>0</v>
      </c>
      <c r="M277" s="48">
        <f>IFERROR(IF(VLOOKUP(K277,Inputs!$A$20:$G$29,4,FALSE)="Stipend Award",VLOOKUP(K277,Inputs!$A$7:$G$16,4,FALSE),0),0)</f>
        <v>0</v>
      </c>
      <c r="N277" s="48">
        <f ca="1">IFERROR(IF(H277=1,IF(VLOOKUP(K277,Inputs!$A$20:$G$29,5,FALSE)="Stipend Award",VLOOKUP(K277,Inputs!$A$7:$G$16,5,FALSE),0),0),0)</f>
        <v>0</v>
      </c>
      <c r="O277" s="48">
        <f ca="1">IFERROR(IF(I277=1,IF(VLOOKUP(K277,Inputs!$A$20:$G$29,6,FALSE)="Stipend Award",VLOOKUP(K277,Inputs!$A$7:$G$16,6,FALSE),0),0),0)</f>
        <v>0</v>
      </c>
      <c r="P277" s="48">
        <f ca="1">IFERROR(IF(J277=1,IF(VLOOKUP(K277,Inputs!$A$20:$G$29,7,FALSE)="Stipend Award",VLOOKUP(K277,Inputs!$A$7:$G$16,7,FALSE),0),0),0)</f>
        <v>0</v>
      </c>
      <c r="Q277" s="48">
        <f>IFERROR(IF(VLOOKUP(K277,Inputs!$A$20:$G$29,3,FALSE)="Base Increase",VLOOKUP(K277,Inputs!$A$7:$G$16,3,FALSE),0),0)</f>
        <v>0</v>
      </c>
      <c r="R277" s="48">
        <f>IFERROR(IF(VLOOKUP(K277,Inputs!$A$20:$G$29,4,FALSE)="Base Increase",VLOOKUP(K277,Inputs!$A$7:$G$16,4,FALSE),0),0)</f>
        <v>0</v>
      </c>
      <c r="S277" s="48">
        <f ca="1">IFERROR(IF(H277=1,IF(VLOOKUP(K277,Inputs!$A$20:$G$29,5,FALSE)="Base Increase",VLOOKUP(K277,Inputs!$A$7:$G$16,5,FALSE),0),0),0)</f>
        <v>0</v>
      </c>
      <c r="T277" s="48">
        <f ca="1">IFERROR(IF(I277=1,IF(VLOOKUP(K277,Inputs!$A$20:$G$29,6,FALSE)="Base Increase",VLOOKUP(K277,Inputs!$A$7:$G$16,6,FALSE),0),0),0)</f>
        <v>0</v>
      </c>
      <c r="U277" s="48">
        <f ca="1">IFERROR(IF(J277=1,IF(VLOOKUP(K277,Inputs!$A$20:$G$29,7,FALSE)="Base Increase",VLOOKUP(K277,Inputs!$A$7:$G$16,7,FALSE),0),0),0)</f>
        <v>0</v>
      </c>
      <c r="V277" s="48">
        <f t="shared" ca="1" si="26"/>
        <v>0</v>
      </c>
      <c r="W277" s="48">
        <f t="shared" ca="1" si="27"/>
        <v>0</v>
      </c>
      <c r="X277" s="48">
        <f t="shared" ca="1" si="28"/>
        <v>0</v>
      </c>
      <c r="Y277" s="48">
        <f t="shared" ca="1" si="29"/>
        <v>0</v>
      </c>
      <c r="Z277" s="48">
        <f ca="1">IF(AND(K277&lt;=4,X277&gt;Inputs!$B$32),MAX(C277,Inputs!$B$32),X277)</f>
        <v>0</v>
      </c>
      <c r="AA277" s="48">
        <f ca="1">IF(AND(K277&lt;=4,Y277&gt;Inputs!$B$32),MAX(C277,Inputs!$B$32),Y277)</f>
        <v>0</v>
      </c>
      <c r="AB277" s="48">
        <f ca="1">IF(AND(K277&lt;=7,Z277&gt;Inputs!$B$33),MAX(C277,Inputs!$B$33),Z277)</f>
        <v>0</v>
      </c>
      <c r="AC277" s="48">
        <f ca="1">IF(Y277&gt;Inputs!$B$34,Inputs!$B$34,AA277)</f>
        <v>0</v>
      </c>
      <c r="AD277" s="48">
        <f ca="1">IF(AB277&gt;Inputs!$B$34,Inputs!$B$34,AB277)</f>
        <v>0</v>
      </c>
      <c r="AE277" s="48">
        <f ca="1">IF(AC277&gt;Inputs!$B$34,Inputs!$B$34,AC277)</f>
        <v>0</v>
      </c>
      <c r="AF277" s="49">
        <f ca="1">IF(AND(E277=1,G277=0),Inputs!$B$3,AD277)</f>
        <v>0</v>
      </c>
      <c r="AG277" s="49">
        <f ca="1">IF(AND(E277=1,G277=0),Inputs!$B$3,AE277)</f>
        <v>0</v>
      </c>
    </row>
    <row r="278" spans="1:33" x14ac:dyDescent="0.25">
      <c r="A278" s="6">
        <f>'Salary and Rating'!A279</f>
        <v>0</v>
      </c>
      <c r="B278" s="6">
        <f>'Salary and Rating'!B279</f>
        <v>0</v>
      </c>
      <c r="C278" s="14">
        <f>'Salary and Rating'!C279</f>
        <v>0</v>
      </c>
      <c r="D278" s="44">
        <f>'Salary and Rating'!D279</f>
        <v>0</v>
      </c>
      <c r="E278" s="48">
        <f t="shared" si="24"/>
        <v>0</v>
      </c>
      <c r="F278" s="42">
        <f>IF('Salary and Rating'!E279=1,VLOOKUP(D278,'Attrition Probabilities'!$A$5:$E$45,2,TRUE),IF('Salary and Rating'!E279=2,VLOOKUP(D278,'Attrition Probabilities'!$A$5:$E$45,3,TRUE),IF('Salary and Rating'!E279=3,VLOOKUP(D278,'Attrition Probabilities'!$A$5:$E$45,4,TRUE),IF('Salary and Rating'!E279=4,VLOOKUP(D278,'Attrition Probabilities'!$A$5:$E$45,5,TRUE),0))))</f>
        <v>0</v>
      </c>
      <c r="G278" s="48">
        <f t="shared" ca="1" si="25"/>
        <v>0</v>
      </c>
      <c r="H278" s="48">
        <f ca="1">IF(E278=0,0,IF(RAND()&lt;'Demand Component Probability'!$B$4,1,0))</f>
        <v>0</v>
      </c>
      <c r="I278" s="48">
        <f ca="1">IF(E278=0,0,IF(RAND()&lt;'Demand Component Probability'!$B$5,1,0))</f>
        <v>0</v>
      </c>
      <c r="J278" s="48">
        <f ca="1">IF(E278=0,0,IF(RAND()&lt;'Demand Component Probability'!$B$6,1,0))</f>
        <v>0</v>
      </c>
      <c r="K278" s="48">
        <f>'Salary and Rating'!K279</f>
        <v>0</v>
      </c>
      <c r="L278" s="48">
        <f>IFERROR(IF(VLOOKUP(K278,Inputs!$A$20:$G$29,3,FALSE)="Stipend Award",VLOOKUP(K278,Inputs!$A$7:$G$16,3,FALSE),0),0)</f>
        <v>0</v>
      </c>
      <c r="M278" s="48">
        <f>IFERROR(IF(VLOOKUP(K278,Inputs!$A$20:$G$29,4,FALSE)="Stipend Award",VLOOKUP(K278,Inputs!$A$7:$G$16,4,FALSE),0),0)</f>
        <v>0</v>
      </c>
      <c r="N278" s="48">
        <f ca="1">IFERROR(IF(H278=1,IF(VLOOKUP(K278,Inputs!$A$20:$G$29,5,FALSE)="Stipend Award",VLOOKUP(K278,Inputs!$A$7:$G$16,5,FALSE),0),0),0)</f>
        <v>0</v>
      </c>
      <c r="O278" s="48">
        <f ca="1">IFERROR(IF(I278=1,IF(VLOOKUP(K278,Inputs!$A$20:$G$29,6,FALSE)="Stipend Award",VLOOKUP(K278,Inputs!$A$7:$G$16,6,FALSE),0),0),0)</f>
        <v>0</v>
      </c>
      <c r="P278" s="48">
        <f ca="1">IFERROR(IF(J278=1,IF(VLOOKUP(K278,Inputs!$A$20:$G$29,7,FALSE)="Stipend Award",VLOOKUP(K278,Inputs!$A$7:$G$16,7,FALSE),0),0),0)</f>
        <v>0</v>
      </c>
      <c r="Q278" s="48">
        <f>IFERROR(IF(VLOOKUP(K278,Inputs!$A$20:$G$29,3,FALSE)="Base Increase",VLOOKUP(K278,Inputs!$A$7:$G$16,3,FALSE),0),0)</f>
        <v>0</v>
      </c>
      <c r="R278" s="48">
        <f>IFERROR(IF(VLOOKUP(K278,Inputs!$A$20:$G$29,4,FALSE)="Base Increase",VLOOKUP(K278,Inputs!$A$7:$G$16,4,FALSE),0),0)</f>
        <v>0</v>
      </c>
      <c r="S278" s="48">
        <f ca="1">IFERROR(IF(H278=1,IF(VLOOKUP(K278,Inputs!$A$20:$G$29,5,FALSE)="Base Increase",VLOOKUP(K278,Inputs!$A$7:$G$16,5,FALSE),0),0),0)</f>
        <v>0</v>
      </c>
      <c r="T278" s="48">
        <f ca="1">IFERROR(IF(I278=1,IF(VLOOKUP(K278,Inputs!$A$20:$G$29,6,FALSE)="Base Increase",VLOOKUP(K278,Inputs!$A$7:$G$16,6,FALSE),0),0),0)</f>
        <v>0</v>
      </c>
      <c r="U278" s="48">
        <f ca="1">IFERROR(IF(J278=1,IF(VLOOKUP(K278,Inputs!$A$20:$G$29,7,FALSE)="Base Increase",VLOOKUP(K278,Inputs!$A$7:$G$16,7,FALSE),0),0),0)</f>
        <v>0</v>
      </c>
      <c r="V278" s="48">
        <f t="shared" ca="1" si="26"/>
        <v>0</v>
      </c>
      <c r="W278" s="48">
        <f t="shared" ca="1" si="27"/>
        <v>0</v>
      </c>
      <c r="X278" s="48">
        <f t="shared" ca="1" si="28"/>
        <v>0</v>
      </c>
      <c r="Y278" s="48">
        <f t="shared" ca="1" si="29"/>
        <v>0</v>
      </c>
      <c r="Z278" s="48">
        <f ca="1">IF(AND(K278&lt;=4,X278&gt;Inputs!$B$32),MAX(C278,Inputs!$B$32),X278)</f>
        <v>0</v>
      </c>
      <c r="AA278" s="48">
        <f ca="1">IF(AND(K278&lt;=4,Y278&gt;Inputs!$B$32),MAX(C278,Inputs!$B$32),Y278)</f>
        <v>0</v>
      </c>
      <c r="AB278" s="48">
        <f ca="1">IF(AND(K278&lt;=7,Z278&gt;Inputs!$B$33),MAX(C278,Inputs!$B$33),Z278)</f>
        <v>0</v>
      </c>
      <c r="AC278" s="48">
        <f ca="1">IF(Y278&gt;Inputs!$B$34,Inputs!$B$34,AA278)</f>
        <v>0</v>
      </c>
      <c r="AD278" s="48">
        <f ca="1">IF(AB278&gt;Inputs!$B$34,Inputs!$B$34,AB278)</f>
        <v>0</v>
      </c>
      <c r="AE278" s="48">
        <f ca="1">IF(AC278&gt;Inputs!$B$34,Inputs!$B$34,AC278)</f>
        <v>0</v>
      </c>
      <c r="AF278" s="49">
        <f ca="1">IF(AND(E278=1,G278=0),Inputs!$B$3,AD278)</f>
        <v>0</v>
      </c>
      <c r="AG278" s="49">
        <f ca="1">IF(AND(E278=1,G278=0),Inputs!$B$3,AE278)</f>
        <v>0</v>
      </c>
    </row>
    <row r="279" spans="1:33" x14ac:dyDescent="0.25">
      <c r="A279" s="6">
        <f>'Salary and Rating'!A280</f>
        <v>0</v>
      </c>
      <c r="B279" s="6">
        <f>'Salary and Rating'!B280</f>
        <v>0</v>
      </c>
      <c r="C279" s="14">
        <f>'Salary and Rating'!C280</f>
        <v>0</v>
      </c>
      <c r="D279" s="44">
        <f>'Salary and Rating'!D280</f>
        <v>0</v>
      </c>
      <c r="E279" s="48">
        <f t="shared" si="24"/>
        <v>0</v>
      </c>
      <c r="F279" s="42">
        <f>IF('Salary and Rating'!E280=1,VLOOKUP(D279,'Attrition Probabilities'!$A$5:$E$45,2,TRUE),IF('Salary and Rating'!E280=2,VLOOKUP(D279,'Attrition Probabilities'!$A$5:$E$45,3,TRUE),IF('Salary and Rating'!E280=3,VLOOKUP(D279,'Attrition Probabilities'!$A$5:$E$45,4,TRUE),IF('Salary and Rating'!E280=4,VLOOKUP(D279,'Attrition Probabilities'!$A$5:$E$45,5,TRUE),0))))</f>
        <v>0</v>
      </c>
      <c r="G279" s="48">
        <f t="shared" ca="1" si="25"/>
        <v>0</v>
      </c>
      <c r="H279" s="48">
        <f ca="1">IF(E279=0,0,IF(RAND()&lt;'Demand Component Probability'!$B$4,1,0))</f>
        <v>0</v>
      </c>
      <c r="I279" s="48">
        <f ca="1">IF(E279=0,0,IF(RAND()&lt;'Demand Component Probability'!$B$5,1,0))</f>
        <v>0</v>
      </c>
      <c r="J279" s="48">
        <f ca="1">IF(E279=0,0,IF(RAND()&lt;'Demand Component Probability'!$B$6,1,0))</f>
        <v>0</v>
      </c>
      <c r="K279" s="48">
        <f>'Salary and Rating'!K280</f>
        <v>0</v>
      </c>
      <c r="L279" s="48">
        <f>IFERROR(IF(VLOOKUP(K279,Inputs!$A$20:$G$29,3,FALSE)="Stipend Award",VLOOKUP(K279,Inputs!$A$7:$G$16,3,FALSE),0),0)</f>
        <v>0</v>
      </c>
      <c r="M279" s="48">
        <f>IFERROR(IF(VLOOKUP(K279,Inputs!$A$20:$G$29,4,FALSE)="Stipend Award",VLOOKUP(K279,Inputs!$A$7:$G$16,4,FALSE),0),0)</f>
        <v>0</v>
      </c>
      <c r="N279" s="48">
        <f ca="1">IFERROR(IF(H279=1,IF(VLOOKUP(K279,Inputs!$A$20:$G$29,5,FALSE)="Stipend Award",VLOOKUP(K279,Inputs!$A$7:$G$16,5,FALSE),0),0),0)</f>
        <v>0</v>
      </c>
      <c r="O279" s="48">
        <f ca="1">IFERROR(IF(I279=1,IF(VLOOKUP(K279,Inputs!$A$20:$G$29,6,FALSE)="Stipend Award",VLOOKUP(K279,Inputs!$A$7:$G$16,6,FALSE),0),0),0)</f>
        <v>0</v>
      </c>
      <c r="P279" s="48">
        <f ca="1">IFERROR(IF(J279=1,IF(VLOOKUP(K279,Inputs!$A$20:$G$29,7,FALSE)="Stipend Award",VLOOKUP(K279,Inputs!$A$7:$G$16,7,FALSE),0),0),0)</f>
        <v>0</v>
      </c>
      <c r="Q279" s="48">
        <f>IFERROR(IF(VLOOKUP(K279,Inputs!$A$20:$G$29,3,FALSE)="Base Increase",VLOOKUP(K279,Inputs!$A$7:$G$16,3,FALSE),0),0)</f>
        <v>0</v>
      </c>
      <c r="R279" s="48">
        <f>IFERROR(IF(VLOOKUP(K279,Inputs!$A$20:$G$29,4,FALSE)="Base Increase",VLOOKUP(K279,Inputs!$A$7:$G$16,4,FALSE),0),0)</f>
        <v>0</v>
      </c>
      <c r="S279" s="48">
        <f ca="1">IFERROR(IF(H279=1,IF(VLOOKUP(K279,Inputs!$A$20:$G$29,5,FALSE)="Base Increase",VLOOKUP(K279,Inputs!$A$7:$G$16,5,FALSE),0),0),0)</f>
        <v>0</v>
      </c>
      <c r="T279" s="48">
        <f ca="1">IFERROR(IF(I279=1,IF(VLOOKUP(K279,Inputs!$A$20:$G$29,6,FALSE)="Base Increase",VLOOKUP(K279,Inputs!$A$7:$G$16,6,FALSE),0),0),0)</f>
        <v>0</v>
      </c>
      <c r="U279" s="48">
        <f ca="1">IFERROR(IF(J279=1,IF(VLOOKUP(K279,Inputs!$A$20:$G$29,7,FALSE)="Base Increase",VLOOKUP(K279,Inputs!$A$7:$G$16,7,FALSE),0),0),0)</f>
        <v>0</v>
      </c>
      <c r="V279" s="48">
        <f t="shared" ca="1" si="26"/>
        <v>0</v>
      </c>
      <c r="W279" s="48">
        <f t="shared" ca="1" si="27"/>
        <v>0</v>
      </c>
      <c r="X279" s="48">
        <f t="shared" ca="1" si="28"/>
        <v>0</v>
      </c>
      <c r="Y279" s="48">
        <f t="shared" ca="1" si="29"/>
        <v>0</v>
      </c>
      <c r="Z279" s="48">
        <f ca="1">IF(AND(K279&lt;=4,X279&gt;Inputs!$B$32),MAX(C279,Inputs!$B$32),X279)</f>
        <v>0</v>
      </c>
      <c r="AA279" s="48">
        <f ca="1">IF(AND(K279&lt;=4,Y279&gt;Inputs!$B$32),MAX(C279,Inputs!$B$32),Y279)</f>
        <v>0</v>
      </c>
      <c r="AB279" s="48">
        <f ca="1">IF(AND(K279&lt;=7,Z279&gt;Inputs!$B$33),MAX(C279,Inputs!$B$33),Z279)</f>
        <v>0</v>
      </c>
      <c r="AC279" s="48">
        <f ca="1">IF(Y279&gt;Inputs!$B$34,Inputs!$B$34,AA279)</f>
        <v>0</v>
      </c>
      <c r="AD279" s="48">
        <f ca="1">IF(AB279&gt;Inputs!$B$34,Inputs!$B$34,AB279)</f>
        <v>0</v>
      </c>
      <c r="AE279" s="48">
        <f ca="1">IF(AC279&gt;Inputs!$B$34,Inputs!$B$34,AC279)</f>
        <v>0</v>
      </c>
      <c r="AF279" s="49">
        <f ca="1">IF(AND(E279=1,G279=0),Inputs!$B$3,AD279)</f>
        <v>0</v>
      </c>
      <c r="AG279" s="49">
        <f ca="1">IF(AND(E279=1,G279=0),Inputs!$B$3,AE279)</f>
        <v>0</v>
      </c>
    </row>
    <row r="280" spans="1:33" x14ac:dyDescent="0.25">
      <c r="A280" s="6">
        <f>'Salary and Rating'!A281</f>
        <v>0</v>
      </c>
      <c r="B280" s="6">
        <f>'Salary and Rating'!B281</f>
        <v>0</v>
      </c>
      <c r="C280" s="14">
        <f>'Salary and Rating'!C281</f>
        <v>0</v>
      </c>
      <c r="D280" s="44">
        <f>'Salary and Rating'!D281</f>
        <v>0</v>
      </c>
      <c r="E280" s="48">
        <f t="shared" si="24"/>
        <v>0</v>
      </c>
      <c r="F280" s="42">
        <f>IF('Salary and Rating'!E281=1,VLOOKUP(D280,'Attrition Probabilities'!$A$5:$E$45,2,TRUE),IF('Salary and Rating'!E281=2,VLOOKUP(D280,'Attrition Probabilities'!$A$5:$E$45,3,TRUE),IF('Salary and Rating'!E281=3,VLOOKUP(D280,'Attrition Probabilities'!$A$5:$E$45,4,TRUE),IF('Salary and Rating'!E281=4,VLOOKUP(D280,'Attrition Probabilities'!$A$5:$E$45,5,TRUE),0))))</f>
        <v>0</v>
      </c>
      <c r="G280" s="48">
        <f t="shared" ca="1" si="25"/>
        <v>0</v>
      </c>
      <c r="H280" s="48">
        <f ca="1">IF(E280=0,0,IF(RAND()&lt;'Demand Component Probability'!$B$4,1,0))</f>
        <v>0</v>
      </c>
      <c r="I280" s="48">
        <f ca="1">IF(E280=0,0,IF(RAND()&lt;'Demand Component Probability'!$B$5,1,0))</f>
        <v>0</v>
      </c>
      <c r="J280" s="48">
        <f ca="1">IF(E280=0,0,IF(RAND()&lt;'Demand Component Probability'!$B$6,1,0))</f>
        <v>0</v>
      </c>
      <c r="K280" s="48">
        <f>'Salary and Rating'!K281</f>
        <v>0</v>
      </c>
      <c r="L280" s="48">
        <f>IFERROR(IF(VLOOKUP(K280,Inputs!$A$20:$G$29,3,FALSE)="Stipend Award",VLOOKUP(K280,Inputs!$A$7:$G$16,3,FALSE),0),0)</f>
        <v>0</v>
      </c>
      <c r="M280" s="48">
        <f>IFERROR(IF(VLOOKUP(K280,Inputs!$A$20:$G$29,4,FALSE)="Stipend Award",VLOOKUP(K280,Inputs!$A$7:$G$16,4,FALSE),0),0)</f>
        <v>0</v>
      </c>
      <c r="N280" s="48">
        <f ca="1">IFERROR(IF(H280=1,IF(VLOOKUP(K280,Inputs!$A$20:$G$29,5,FALSE)="Stipend Award",VLOOKUP(K280,Inputs!$A$7:$G$16,5,FALSE),0),0),0)</f>
        <v>0</v>
      </c>
      <c r="O280" s="48">
        <f ca="1">IFERROR(IF(I280=1,IF(VLOOKUP(K280,Inputs!$A$20:$G$29,6,FALSE)="Stipend Award",VLOOKUP(K280,Inputs!$A$7:$G$16,6,FALSE),0),0),0)</f>
        <v>0</v>
      </c>
      <c r="P280" s="48">
        <f ca="1">IFERROR(IF(J280=1,IF(VLOOKUP(K280,Inputs!$A$20:$G$29,7,FALSE)="Stipend Award",VLOOKUP(K280,Inputs!$A$7:$G$16,7,FALSE),0),0),0)</f>
        <v>0</v>
      </c>
      <c r="Q280" s="48">
        <f>IFERROR(IF(VLOOKUP(K280,Inputs!$A$20:$G$29,3,FALSE)="Base Increase",VLOOKUP(K280,Inputs!$A$7:$G$16,3,FALSE),0),0)</f>
        <v>0</v>
      </c>
      <c r="R280" s="48">
        <f>IFERROR(IF(VLOOKUP(K280,Inputs!$A$20:$G$29,4,FALSE)="Base Increase",VLOOKUP(K280,Inputs!$A$7:$G$16,4,FALSE),0),0)</f>
        <v>0</v>
      </c>
      <c r="S280" s="48">
        <f ca="1">IFERROR(IF(H280=1,IF(VLOOKUP(K280,Inputs!$A$20:$G$29,5,FALSE)="Base Increase",VLOOKUP(K280,Inputs!$A$7:$G$16,5,FALSE),0),0),0)</f>
        <v>0</v>
      </c>
      <c r="T280" s="48">
        <f ca="1">IFERROR(IF(I280=1,IF(VLOOKUP(K280,Inputs!$A$20:$G$29,6,FALSE)="Base Increase",VLOOKUP(K280,Inputs!$A$7:$G$16,6,FALSE),0),0),0)</f>
        <v>0</v>
      </c>
      <c r="U280" s="48">
        <f ca="1">IFERROR(IF(J280=1,IF(VLOOKUP(K280,Inputs!$A$20:$G$29,7,FALSE)="Base Increase",VLOOKUP(K280,Inputs!$A$7:$G$16,7,FALSE),0),0),0)</f>
        <v>0</v>
      </c>
      <c r="V280" s="48">
        <f t="shared" ca="1" si="26"/>
        <v>0</v>
      </c>
      <c r="W280" s="48">
        <f t="shared" ca="1" si="27"/>
        <v>0</v>
      </c>
      <c r="X280" s="48">
        <f t="shared" ca="1" si="28"/>
        <v>0</v>
      </c>
      <c r="Y280" s="48">
        <f t="shared" ca="1" si="29"/>
        <v>0</v>
      </c>
      <c r="Z280" s="48">
        <f ca="1">IF(AND(K280&lt;=4,X280&gt;Inputs!$B$32),MAX(C280,Inputs!$B$32),X280)</f>
        <v>0</v>
      </c>
      <c r="AA280" s="48">
        <f ca="1">IF(AND(K280&lt;=4,Y280&gt;Inputs!$B$32),MAX(C280,Inputs!$B$32),Y280)</f>
        <v>0</v>
      </c>
      <c r="AB280" s="48">
        <f ca="1">IF(AND(K280&lt;=7,Z280&gt;Inputs!$B$33),MAX(C280,Inputs!$B$33),Z280)</f>
        <v>0</v>
      </c>
      <c r="AC280" s="48">
        <f ca="1">IF(Y280&gt;Inputs!$B$34,Inputs!$B$34,AA280)</f>
        <v>0</v>
      </c>
      <c r="AD280" s="48">
        <f ca="1">IF(AB280&gt;Inputs!$B$34,Inputs!$B$34,AB280)</f>
        <v>0</v>
      </c>
      <c r="AE280" s="48">
        <f ca="1">IF(AC280&gt;Inputs!$B$34,Inputs!$B$34,AC280)</f>
        <v>0</v>
      </c>
      <c r="AF280" s="49">
        <f ca="1">IF(AND(E280=1,G280=0),Inputs!$B$3,AD280)</f>
        <v>0</v>
      </c>
      <c r="AG280" s="49">
        <f ca="1">IF(AND(E280=1,G280=0),Inputs!$B$3,AE280)</f>
        <v>0</v>
      </c>
    </row>
    <row r="281" spans="1:33" x14ac:dyDescent="0.25">
      <c r="A281" s="6">
        <f>'Salary and Rating'!A282</f>
        <v>0</v>
      </c>
      <c r="B281" s="6">
        <f>'Salary and Rating'!B282</f>
        <v>0</v>
      </c>
      <c r="C281" s="14">
        <f>'Salary and Rating'!C282</f>
        <v>0</v>
      </c>
      <c r="D281" s="44">
        <f>'Salary and Rating'!D282</f>
        <v>0</v>
      </c>
      <c r="E281" s="48">
        <f t="shared" si="24"/>
        <v>0</v>
      </c>
      <c r="F281" s="42">
        <f>IF('Salary and Rating'!E282=1,VLOOKUP(D281,'Attrition Probabilities'!$A$5:$E$45,2,TRUE),IF('Salary and Rating'!E282=2,VLOOKUP(D281,'Attrition Probabilities'!$A$5:$E$45,3,TRUE),IF('Salary and Rating'!E282=3,VLOOKUP(D281,'Attrition Probabilities'!$A$5:$E$45,4,TRUE),IF('Salary and Rating'!E282=4,VLOOKUP(D281,'Attrition Probabilities'!$A$5:$E$45,5,TRUE),0))))</f>
        <v>0</v>
      </c>
      <c r="G281" s="48">
        <f t="shared" ca="1" si="25"/>
        <v>0</v>
      </c>
      <c r="H281" s="48">
        <f ca="1">IF(E281=0,0,IF(RAND()&lt;'Demand Component Probability'!$B$4,1,0))</f>
        <v>0</v>
      </c>
      <c r="I281" s="48">
        <f ca="1">IF(E281=0,0,IF(RAND()&lt;'Demand Component Probability'!$B$5,1,0))</f>
        <v>0</v>
      </c>
      <c r="J281" s="48">
        <f ca="1">IF(E281=0,0,IF(RAND()&lt;'Demand Component Probability'!$B$6,1,0))</f>
        <v>0</v>
      </c>
      <c r="K281" s="48">
        <f>'Salary and Rating'!K282</f>
        <v>0</v>
      </c>
      <c r="L281" s="48">
        <f>IFERROR(IF(VLOOKUP(K281,Inputs!$A$20:$G$29,3,FALSE)="Stipend Award",VLOOKUP(K281,Inputs!$A$7:$G$16,3,FALSE),0),0)</f>
        <v>0</v>
      </c>
      <c r="M281" s="48">
        <f>IFERROR(IF(VLOOKUP(K281,Inputs!$A$20:$G$29,4,FALSE)="Stipend Award",VLOOKUP(K281,Inputs!$A$7:$G$16,4,FALSE),0),0)</f>
        <v>0</v>
      </c>
      <c r="N281" s="48">
        <f ca="1">IFERROR(IF(H281=1,IF(VLOOKUP(K281,Inputs!$A$20:$G$29,5,FALSE)="Stipend Award",VLOOKUP(K281,Inputs!$A$7:$G$16,5,FALSE),0),0),0)</f>
        <v>0</v>
      </c>
      <c r="O281" s="48">
        <f ca="1">IFERROR(IF(I281=1,IF(VLOOKUP(K281,Inputs!$A$20:$G$29,6,FALSE)="Stipend Award",VLOOKUP(K281,Inputs!$A$7:$G$16,6,FALSE),0),0),0)</f>
        <v>0</v>
      </c>
      <c r="P281" s="48">
        <f ca="1">IFERROR(IF(J281=1,IF(VLOOKUP(K281,Inputs!$A$20:$G$29,7,FALSE)="Stipend Award",VLOOKUP(K281,Inputs!$A$7:$G$16,7,FALSE),0),0),0)</f>
        <v>0</v>
      </c>
      <c r="Q281" s="48">
        <f>IFERROR(IF(VLOOKUP(K281,Inputs!$A$20:$G$29,3,FALSE)="Base Increase",VLOOKUP(K281,Inputs!$A$7:$G$16,3,FALSE),0),0)</f>
        <v>0</v>
      </c>
      <c r="R281" s="48">
        <f>IFERROR(IF(VLOOKUP(K281,Inputs!$A$20:$G$29,4,FALSE)="Base Increase",VLOOKUP(K281,Inputs!$A$7:$G$16,4,FALSE),0),0)</f>
        <v>0</v>
      </c>
      <c r="S281" s="48">
        <f ca="1">IFERROR(IF(H281=1,IF(VLOOKUP(K281,Inputs!$A$20:$G$29,5,FALSE)="Base Increase",VLOOKUP(K281,Inputs!$A$7:$G$16,5,FALSE),0),0),0)</f>
        <v>0</v>
      </c>
      <c r="T281" s="48">
        <f ca="1">IFERROR(IF(I281=1,IF(VLOOKUP(K281,Inputs!$A$20:$G$29,6,FALSE)="Base Increase",VLOOKUP(K281,Inputs!$A$7:$G$16,6,FALSE),0),0),0)</f>
        <v>0</v>
      </c>
      <c r="U281" s="48">
        <f ca="1">IFERROR(IF(J281=1,IF(VLOOKUP(K281,Inputs!$A$20:$G$29,7,FALSE)="Base Increase",VLOOKUP(K281,Inputs!$A$7:$G$16,7,FALSE),0),0),0)</f>
        <v>0</v>
      </c>
      <c r="V281" s="48">
        <f t="shared" ca="1" si="26"/>
        <v>0</v>
      </c>
      <c r="W281" s="48">
        <f t="shared" ca="1" si="27"/>
        <v>0</v>
      </c>
      <c r="X281" s="48">
        <f t="shared" ca="1" si="28"/>
        <v>0</v>
      </c>
      <c r="Y281" s="48">
        <f t="shared" ca="1" si="29"/>
        <v>0</v>
      </c>
      <c r="Z281" s="48">
        <f ca="1">IF(AND(K281&lt;=4,X281&gt;Inputs!$B$32),MAX(C281,Inputs!$B$32),X281)</f>
        <v>0</v>
      </c>
      <c r="AA281" s="48">
        <f ca="1">IF(AND(K281&lt;=4,Y281&gt;Inputs!$B$32),MAX(C281,Inputs!$B$32),Y281)</f>
        <v>0</v>
      </c>
      <c r="AB281" s="48">
        <f ca="1">IF(AND(K281&lt;=7,Z281&gt;Inputs!$B$33),MAX(C281,Inputs!$B$33),Z281)</f>
        <v>0</v>
      </c>
      <c r="AC281" s="48">
        <f ca="1">IF(Y281&gt;Inputs!$B$34,Inputs!$B$34,AA281)</f>
        <v>0</v>
      </c>
      <c r="AD281" s="48">
        <f ca="1">IF(AB281&gt;Inputs!$B$34,Inputs!$B$34,AB281)</f>
        <v>0</v>
      </c>
      <c r="AE281" s="48">
        <f ca="1">IF(AC281&gt;Inputs!$B$34,Inputs!$B$34,AC281)</f>
        <v>0</v>
      </c>
      <c r="AF281" s="49">
        <f ca="1">IF(AND(E281=1,G281=0),Inputs!$B$3,AD281)</f>
        <v>0</v>
      </c>
      <c r="AG281" s="49">
        <f ca="1">IF(AND(E281=1,G281=0),Inputs!$B$3,AE281)</f>
        <v>0</v>
      </c>
    </row>
    <row r="282" spans="1:33" x14ac:dyDescent="0.25">
      <c r="A282" s="6">
        <f>'Salary and Rating'!A283</f>
        <v>0</v>
      </c>
      <c r="B282" s="6">
        <f>'Salary and Rating'!B283</f>
        <v>0</v>
      </c>
      <c r="C282" s="14">
        <f>'Salary and Rating'!C283</f>
        <v>0</v>
      </c>
      <c r="D282" s="44">
        <f>'Salary and Rating'!D283</f>
        <v>0</v>
      </c>
      <c r="E282" s="48">
        <f t="shared" si="24"/>
        <v>0</v>
      </c>
      <c r="F282" s="42">
        <f>IF('Salary and Rating'!E283=1,VLOOKUP(D282,'Attrition Probabilities'!$A$5:$E$45,2,TRUE),IF('Salary and Rating'!E283=2,VLOOKUP(D282,'Attrition Probabilities'!$A$5:$E$45,3,TRUE),IF('Salary and Rating'!E283=3,VLOOKUP(D282,'Attrition Probabilities'!$A$5:$E$45,4,TRUE),IF('Salary and Rating'!E283=4,VLOOKUP(D282,'Attrition Probabilities'!$A$5:$E$45,5,TRUE),0))))</f>
        <v>0</v>
      </c>
      <c r="G282" s="48">
        <f t="shared" ca="1" si="25"/>
        <v>0</v>
      </c>
      <c r="H282" s="48">
        <f ca="1">IF(E282=0,0,IF(RAND()&lt;'Demand Component Probability'!$B$4,1,0))</f>
        <v>0</v>
      </c>
      <c r="I282" s="48">
        <f ca="1">IF(E282=0,0,IF(RAND()&lt;'Demand Component Probability'!$B$5,1,0))</f>
        <v>0</v>
      </c>
      <c r="J282" s="48">
        <f ca="1">IF(E282=0,0,IF(RAND()&lt;'Demand Component Probability'!$B$6,1,0))</f>
        <v>0</v>
      </c>
      <c r="K282" s="48">
        <f>'Salary and Rating'!K283</f>
        <v>0</v>
      </c>
      <c r="L282" s="48">
        <f>IFERROR(IF(VLOOKUP(K282,Inputs!$A$20:$G$29,3,FALSE)="Stipend Award",VLOOKUP(K282,Inputs!$A$7:$G$16,3,FALSE),0),0)</f>
        <v>0</v>
      </c>
      <c r="M282" s="48">
        <f>IFERROR(IF(VLOOKUP(K282,Inputs!$A$20:$G$29,4,FALSE)="Stipend Award",VLOOKUP(K282,Inputs!$A$7:$G$16,4,FALSE),0),0)</f>
        <v>0</v>
      </c>
      <c r="N282" s="48">
        <f ca="1">IFERROR(IF(H282=1,IF(VLOOKUP(K282,Inputs!$A$20:$G$29,5,FALSE)="Stipend Award",VLOOKUP(K282,Inputs!$A$7:$G$16,5,FALSE),0),0),0)</f>
        <v>0</v>
      </c>
      <c r="O282" s="48">
        <f ca="1">IFERROR(IF(I282=1,IF(VLOOKUP(K282,Inputs!$A$20:$G$29,6,FALSE)="Stipend Award",VLOOKUP(K282,Inputs!$A$7:$G$16,6,FALSE),0),0),0)</f>
        <v>0</v>
      </c>
      <c r="P282" s="48">
        <f ca="1">IFERROR(IF(J282=1,IF(VLOOKUP(K282,Inputs!$A$20:$G$29,7,FALSE)="Stipend Award",VLOOKUP(K282,Inputs!$A$7:$G$16,7,FALSE),0),0),0)</f>
        <v>0</v>
      </c>
      <c r="Q282" s="48">
        <f>IFERROR(IF(VLOOKUP(K282,Inputs!$A$20:$G$29,3,FALSE)="Base Increase",VLOOKUP(K282,Inputs!$A$7:$G$16,3,FALSE),0),0)</f>
        <v>0</v>
      </c>
      <c r="R282" s="48">
        <f>IFERROR(IF(VLOOKUP(K282,Inputs!$A$20:$G$29,4,FALSE)="Base Increase",VLOOKUP(K282,Inputs!$A$7:$G$16,4,FALSE),0),0)</f>
        <v>0</v>
      </c>
      <c r="S282" s="48">
        <f ca="1">IFERROR(IF(H282=1,IF(VLOOKUP(K282,Inputs!$A$20:$G$29,5,FALSE)="Base Increase",VLOOKUP(K282,Inputs!$A$7:$G$16,5,FALSE),0),0),0)</f>
        <v>0</v>
      </c>
      <c r="T282" s="48">
        <f ca="1">IFERROR(IF(I282=1,IF(VLOOKUP(K282,Inputs!$A$20:$G$29,6,FALSE)="Base Increase",VLOOKUP(K282,Inputs!$A$7:$G$16,6,FALSE),0),0),0)</f>
        <v>0</v>
      </c>
      <c r="U282" s="48">
        <f ca="1">IFERROR(IF(J282=1,IF(VLOOKUP(K282,Inputs!$A$20:$G$29,7,FALSE)="Base Increase",VLOOKUP(K282,Inputs!$A$7:$G$16,7,FALSE),0),0),0)</f>
        <v>0</v>
      </c>
      <c r="V282" s="48">
        <f t="shared" ca="1" si="26"/>
        <v>0</v>
      </c>
      <c r="W282" s="48">
        <f t="shared" ca="1" si="27"/>
        <v>0</v>
      </c>
      <c r="X282" s="48">
        <f t="shared" ca="1" si="28"/>
        <v>0</v>
      </c>
      <c r="Y282" s="48">
        <f t="shared" ca="1" si="29"/>
        <v>0</v>
      </c>
      <c r="Z282" s="48">
        <f ca="1">IF(AND(K282&lt;=4,X282&gt;Inputs!$B$32),MAX(C282,Inputs!$B$32),X282)</f>
        <v>0</v>
      </c>
      <c r="AA282" s="48">
        <f ca="1">IF(AND(K282&lt;=4,Y282&gt;Inputs!$B$32),MAX(C282,Inputs!$B$32),Y282)</f>
        <v>0</v>
      </c>
      <c r="AB282" s="48">
        <f ca="1">IF(AND(K282&lt;=7,Z282&gt;Inputs!$B$33),MAX(C282,Inputs!$B$33),Z282)</f>
        <v>0</v>
      </c>
      <c r="AC282" s="48">
        <f ca="1">IF(Y282&gt;Inputs!$B$34,Inputs!$B$34,AA282)</f>
        <v>0</v>
      </c>
      <c r="AD282" s="48">
        <f ca="1">IF(AB282&gt;Inputs!$B$34,Inputs!$B$34,AB282)</f>
        <v>0</v>
      </c>
      <c r="AE282" s="48">
        <f ca="1">IF(AC282&gt;Inputs!$B$34,Inputs!$B$34,AC282)</f>
        <v>0</v>
      </c>
      <c r="AF282" s="49">
        <f ca="1">IF(AND(E282=1,G282=0),Inputs!$B$3,AD282)</f>
        <v>0</v>
      </c>
      <c r="AG282" s="49">
        <f ca="1">IF(AND(E282=1,G282=0),Inputs!$B$3,AE282)</f>
        <v>0</v>
      </c>
    </row>
    <row r="283" spans="1:33" x14ac:dyDescent="0.25">
      <c r="A283" s="6">
        <f>'Salary and Rating'!A284</f>
        <v>0</v>
      </c>
      <c r="B283" s="6">
        <f>'Salary and Rating'!B284</f>
        <v>0</v>
      </c>
      <c r="C283" s="14">
        <f>'Salary and Rating'!C284</f>
        <v>0</v>
      </c>
      <c r="D283" s="44">
        <f>'Salary and Rating'!D284</f>
        <v>0</v>
      </c>
      <c r="E283" s="48">
        <f t="shared" si="24"/>
        <v>0</v>
      </c>
      <c r="F283" s="42">
        <f>IF('Salary and Rating'!E284=1,VLOOKUP(D283,'Attrition Probabilities'!$A$5:$E$45,2,TRUE),IF('Salary and Rating'!E284=2,VLOOKUP(D283,'Attrition Probabilities'!$A$5:$E$45,3,TRUE),IF('Salary and Rating'!E284=3,VLOOKUP(D283,'Attrition Probabilities'!$A$5:$E$45,4,TRUE),IF('Salary and Rating'!E284=4,VLOOKUP(D283,'Attrition Probabilities'!$A$5:$E$45,5,TRUE),0))))</f>
        <v>0</v>
      </c>
      <c r="G283" s="48">
        <f t="shared" ca="1" si="25"/>
        <v>0</v>
      </c>
      <c r="H283" s="48">
        <f ca="1">IF(E283=0,0,IF(RAND()&lt;'Demand Component Probability'!$B$4,1,0))</f>
        <v>0</v>
      </c>
      <c r="I283" s="48">
        <f ca="1">IF(E283=0,0,IF(RAND()&lt;'Demand Component Probability'!$B$5,1,0))</f>
        <v>0</v>
      </c>
      <c r="J283" s="48">
        <f ca="1">IF(E283=0,0,IF(RAND()&lt;'Demand Component Probability'!$B$6,1,0))</f>
        <v>0</v>
      </c>
      <c r="K283" s="48">
        <f>'Salary and Rating'!K284</f>
        <v>0</v>
      </c>
      <c r="L283" s="48">
        <f>IFERROR(IF(VLOOKUP(K283,Inputs!$A$20:$G$29,3,FALSE)="Stipend Award",VLOOKUP(K283,Inputs!$A$7:$G$16,3,FALSE),0),0)</f>
        <v>0</v>
      </c>
      <c r="M283" s="48">
        <f>IFERROR(IF(VLOOKUP(K283,Inputs!$A$20:$G$29,4,FALSE)="Stipend Award",VLOOKUP(K283,Inputs!$A$7:$G$16,4,FALSE),0),0)</f>
        <v>0</v>
      </c>
      <c r="N283" s="48">
        <f ca="1">IFERROR(IF(H283=1,IF(VLOOKUP(K283,Inputs!$A$20:$G$29,5,FALSE)="Stipend Award",VLOOKUP(K283,Inputs!$A$7:$G$16,5,FALSE),0),0),0)</f>
        <v>0</v>
      </c>
      <c r="O283" s="48">
        <f ca="1">IFERROR(IF(I283=1,IF(VLOOKUP(K283,Inputs!$A$20:$G$29,6,FALSE)="Stipend Award",VLOOKUP(K283,Inputs!$A$7:$G$16,6,FALSE),0),0),0)</f>
        <v>0</v>
      </c>
      <c r="P283" s="48">
        <f ca="1">IFERROR(IF(J283=1,IF(VLOOKUP(K283,Inputs!$A$20:$G$29,7,FALSE)="Stipend Award",VLOOKUP(K283,Inputs!$A$7:$G$16,7,FALSE),0),0),0)</f>
        <v>0</v>
      </c>
      <c r="Q283" s="48">
        <f>IFERROR(IF(VLOOKUP(K283,Inputs!$A$20:$G$29,3,FALSE)="Base Increase",VLOOKUP(K283,Inputs!$A$7:$G$16,3,FALSE),0),0)</f>
        <v>0</v>
      </c>
      <c r="R283" s="48">
        <f>IFERROR(IF(VLOOKUP(K283,Inputs!$A$20:$G$29,4,FALSE)="Base Increase",VLOOKUP(K283,Inputs!$A$7:$G$16,4,FALSE),0),0)</f>
        <v>0</v>
      </c>
      <c r="S283" s="48">
        <f ca="1">IFERROR(IF(H283=1,IF(VLOOKUP(K283,Inputs!$A$20:$G$29,5,FALSE)="Base Increase",VLOOKUP(K283,Inputs!$A$7:$G$16,5,FALSE),0),0),0)</f>
        <v>0</v>
      </c>
      <c r="T283" s="48">
        <f ca="1">IFERROR(IF(I283=1,IF(VLOOKUP(K283,Inputs!$A$20:$G$29,6,FALSE)="Base Increase",VLOOKUP(K283,Inputs!$A$7:$G$16,6,FALSE),0),0),0)</f>
        <v>0</v>
      </c>
      <c r="U283" s="48">
        <f ca="1">IFERROR(IF(J283=1,IF(VLOOKUP(K283,Inputs!$A$20:$G$29,7,FALSE)="Base Increase",VLOOKUP(K283,Inputs!$A$7:$G$16,7,FALSE),0),0),0)</f>
        <v>0</v>
      </c>
      <c r="V283" s="48">
        <f t="shared" ca="1" si="26"/>
        <v>0</v>
      </c>
      <c r="W283" s="48">
        <f t="shared" ca="1" si="27"/>
        <v>0</v>
      </c>
      <c r="X283" s="48">
        <f t="shared" ca="1" si="28"/>
        <v>0</v>
      </c>
      <c r="Y283" s="48">
        <f t="shared" ca="1" si="29"/>
        <v>0</v>
      </c>
      <c r="Z283" s="48">
        <f ca="1">IF(AND(K283&lt;=4,X283&gt;Inputs!$B$32),MAX(C283,Inputs!$B$32),X283)</f>
        <v>0</v>
      </c>
      <c r="AA283" s="48">
        <f ca="1">IF(AND(K283&lt;=4,Y283&gt;Inputs!$B$32),MAX(C283,Inputs!$B$32),Y283)</f>
        <v>0</v>
      </c>
      <c r="AB283" s="48">
        <f ca="1">IF(AND(K283&lt;=7,Z283&gt;Inputs!$B$33),MAX(C283,Inputs!$B$33),Z283)</f>
        <v>0</v>
      </c>
      <c r="AC283" s="48">
        <f ca="1">IF(Y283&gt;Inputs!$B$34,Inputs!$B$34,AA283)</f>
        <v>0</v>
      </c>
      <c r="AD283" s="48">
        <f ca="1">IF(AB283&gt;Inputs!$B$34,Inputs!$B$34,AB283)</f>
        <v>0</v>
      </c>
      <c r="AE283" s="48">
        <f ca="1">IF(AC283&gt;Inputs!$B$34,Inputs!$B$34,AC283)</f>
        <v>0</v>
      </c>
      <c r="AF283" s="49">
        <f ca="1">IF(AND(E283=1,G283=0),Inputs!$B$3,AD283)</f>
        <v>0</v>
      </c>
      <c r="AG283" s="49">
        <f ca="1">IF(AND(E283=1,G283=0),Inputs!$B$3,AE283)</f>
        <v>0</v>
      </c>
    </row>
    <row r="284" spans="1:33" x14ac:dyDescent="0.25">
      <c r="A284" s="6">
        <f>'Salary and Rating'!A285</f>
        <v>0</v>
      </c>
      <c r="B284" s="6">
        <f>'Salary and Rating'!B285</f>
        <v>0</v>
      </c>
      <c r="C284" s="14">
        <f>'Salary and Rating'!C285</f>
        <v>0</v>
      </c>
      <c r="D284" s="44">
        <f>'Salary and Rating'!D285</f>
        <v>0</v>
      </c>
      <c r="E284" s="48">
        <f t="shared" si="24"/>
        <v>0</v>
      </c>
      <c r="F284" s="42">
        <f>IF('Salary and Rating'!E285=1,VLOOKUP(D284,'Attrition Probabilities'!$A$5:$E$45,2,TRUE),IF('Salary and Rating'!E285=2,VLOOKUP(D284,'Attrition Probabilities'!$A$5:$E$45,3,TRUE),IF('Salary and Rating'!E285=3,VLOOKUP(D284,'Attrition Probabilities'!$A$5:$E$45,4,TRUE),IF('Salary and Rating'!E285=4,VLOOKUP(D284,'Attrition Probabilities'!$A$5:$E$45,5,TRUE),0))))</f>
        <v>0</v>
      </c>
      <c r="G284" s="48">
        <f t="shared" ca="1" si="25"/>
        <v>0</v>
      </c>
      <c r="H284" s="48">
        <f ca="1">IF(E284=0,0,IF(RAND()&lt;'Demand Component Probability'!$B$4,1,0))</f>
        <v>0</v>
      </c>
      <c r="I284" s="48">
        <f ca="1">IF(E284=0,0,IF(RAND()&lt;'Demand Component Probability'!$B$5,1,0))</f>
        <v>0</v>
      </c>
      <c r="J284" s="48">
        <f ca="1">IF(E284=0,0,IF(RAND()&lt;'Demand Component Probability'!$B$6,1,0))</f>
        <v>0</v>
      </c>
      <c r="K284" s="48">
        <f>'Salary and Rating'!K285</f>
        <v>0</v>
      </c>
      <c r="L284" s="48">
        <f>IFERROR(IF(VLOOKUP(K284,Inputs!$A$20:$G$29,3,FALSE)="Stipend Award",VLOOKUP(K284,Inputs!$A$7:$G$16,3,FALSE),0),0)</f>
        <v>0</v>
      </c>
      <c r="M284" s="48">
        <f>IFERROR(IF(VLOOKUP(K284,Inputs!$A$20:$G$29,4,FALSE)="Stipend Award",VLOOKUP(K284,Inputs!$A$7:$G$16,4,FALSE),0),0)</f>
        <v>0</v>
      </c>
      <c r="N284" s="48">
        <f ca="1">IFERROR(IF(H284=1,IF(VLOOKUP(K284,Inputs!$A$20:$G$29,5,FALSE)="Stipend Award",VLOOKUP(K284,Inputs!$A$7:$G$16,5,FALSE),0),0),0)</f>
        <v>0</v>
      </c>
      <c r="O284" s="48">
        <f ca="1">IFERROR(IF(I284=1,IF(VLOOKUP(K284,Inputs!$A$20:$G$29,6,FALSE)="Stipend Award",VLOOKUP(K284,Inputs!$A$7:$G$16,6,FALSE),0),0),0)</f>
        <v>0</v>
      </c>
      <c r="P284" s="48">
        <f ca="1">IFERROR(IF(J284=1,IF(VLOOKUP(K284,Inputs!$A$20:$G$29,7,FALSE)="Stipend Award",VLOOKUP(K284,Inputs!$A$7:$G$16,7,FALSE),0),0),0)</f>
        <v>0</v>
      </c>
      <c r="Q284" s="48">
        <f>IFERROR(IF(VLOOKUP(K284,Inputs!$A$20:$G$29,3,FALSE)="Base Increase",VLOOKUP(K284,Inputs!$A$7:$G$16,3,FALSE),0),0)</f>
        <v>0</v>
      </c>
      <c r="R284" s="48">
        <f>IFERROR(IF(VLOOKUP(K284,Inputs!$A$20:$G$29,4,FALSE)="Base Increase",VLOOKUP(K284,Inputs!$A$7:$G$16,4,FALSE),0),0)</f>
        <v>0</v>
      </c>
      <c r="S284" s="48">
        <f ca="1">IFERROR(IF(H284=1,IF(VLOOKUP(K284,Inputs!$A$20:$G$29,5,FALSE)="Base Increase",VLOOKUP(K284,Inputs!$A$7:$G$16,5,FALSE),0),0),0)</f>
        <v>0</v>
      </c>
      <c r="T284" s="48">
        <f ca="1">IFERROR(IF(I284=1,IF(VLOOKUP(K284,Inputs!$A$20:$G$29,6,FALSE)="Base Increase",VLOOKUP(K284,Inputs!$A$7:$G$16,6,FALSE),0),0),0)</f>
        <v>0</v>
      </c>
      <c r="U284" s="48">
        <f ca="1">IFERROR(IF(J284=1,IF(VLOOKUP(K284,Inputs!$A$20:$G$29,7,FALSE)="Base Increase",VLOOKUP(K284,Inputs!$A$7:$G$16,7,FALSE),0),0),0)</f>
        <v>0</v>
      </c>
      <c r="V284" s="48">
        <f t="shared" ca="1" si="26"/>
        <v>0</v>
      </c>
      <c r="W284" s="48">
        <f t="shared" ca="1" si="27"/>
        <v>0</v>
      </c>
      <c r="X284" s="48">
        <f t="shared" ca="1" si="28"/>
        <v>0</v>
      </c>
      <c r="Y284" s="48">
        <f t="shared" ca="1" si="29"/>
        <v>0</v>
      </c>
      <c r="Z284" s="48">
        <f ca="1">IF(AND(K284&lt;=4,X284&gt;Inputs!$B$32),MAX(C284,Inputs!$B$32),X284)</f>
        <v>0</v>
      </c>
      <c r="AA284" s="48">
        <f ca="1">IF(AND(K284&lt;=4,Y284&gt;Inputs!$B$32),MAX(C284,Inputs!$B$32),Y284)</f>
        <v>0</v>
      </c>
      <c r="AB284" s="48">
        <f ca="1">IF(AND(K284&lt;=7,Z284&gt;Inputs!$B$33),MAX(C284,Inputs!$B$33),Z284)</f>
        <v>0</v>
      </c>
      <c r="AC284" s="48">
        <f ca="1">IF(Y284&gt;Inputs!$B$34,Inputs!$B$34,AA284)</f>
        <v>0</v>
      </c>
      <c r="AD284" s="48">
        <f ca="1">IF(AB284&gt;Inputs!$B$34,Inputs!$B$34,AB284)</f>
        <v>0</v>
      </c>
      <c r="AE284" s="48">
        <f ca="1">IF(AC284&gt;Inputs!$B$34,Inputs!$B$34,AC284)</f>
        <v>0</v>
      </c>
      <c r="AF284" s="49">
        <f ca="1">IF(AND(E284=1,G284=0),Inputs!$B$3,AD284)</f>
        <v>0</v>
      </c>
      <c r="AG284" s="49">
        <f ca="1">IF(AND(E284=1,G284=0),Inputs!$B$3,AE284)</f>
        <v>0</v>
      </c>
    </row>
    <row r="285" spans="1:33" x14ac:dyDescent="0.25">
      <c r="A285" s="6">
        <f>'Salary and Rating'!A286</f>
        <v>0</v>
      </c>
      <c r="B285" s="6">
        <f>'Salary and Rating'!B286</f>
        <v>0</v>
      </c>
      <c r="C285" s="14">
        <f>'Salary and Rating'!C286</f>
        <v>0</v>
      </c>
      <c r="D285" s="44">
        <f>'Salary and Rating'!D286</f>
        <v>0</v>
      </c>
      <c r="E285" s="48">
        <f t="shared" si="24"/>
        <v>0</v>
      </c>
      <c r="F285" s="42">
        <f>IF('Salary and Rating'!E286=1,VLOOKUP(D285,'Attrition Probabilities'!$A$5:$E$45,2,TRUE),IF('Salary and Rating'!E286=2,VLOOKUP(D285,'Attrition Probabilities'!$A$5:$E$45,3,TRUE),IF('Salary and Rating'!E286=3,VLOOKUP(D285,'Attrition Probabilities'!$A$5:$E$45,4,TRUE),IF('Salary and Rating'!E286=4,VLOOKUP(D285,'Attrition Probabilities'!$A$5:$E$45,5,TRUE),0))))</f>
        <v>0</v>
      </c>
      <c r="G285" s="48">
        <f t="shared" ca="1" si="25"/>
        <v>0</v>
      </c>
      <c r="H285" s="48">
        <f ca="1">IF(E285=0,0,IF(RAND()&lt;'Demand Component Probability'!$B$4,1,0))</f>
        <v>0</v>
      </c>
      <c r="I285" s="48">
        <f ca="1">IF(E285=0,0,IF(RAND()&lt;'Demand Component Probability'!$B$5,1,0))</f>
        <v>0</v>
      </c>
      <c r="J285" s="48">
        <f ca="1">IF(E285=0,0,IF(RAND()&lt;'Demand Component Probability'!$B$6,1,0))</f>
        <v>0</v>
      </c>
      <c r="K285" s="48">
        <f>'Salary and Rating'!K286</f>
        <v>0</v>
      </c>
      <c r="L285" s="48">
        <f>IFERROR(IF(VLOOKUP(K285,Inputs!$A$20:$G$29,3,FALSE)="Stipend Award",VLOOKUP(K285,Inputs!$A$7:$G$16,3,FALSE),0),0)</f>
        <v>0</v>
      </c>
      <c r="M285" s="48">
        <f>IFERROR(IF(VLOOKUP(K285,Inputs!$A$20:$G$29,4,FALSE)="Stipend Award",VLOOKUP(K285,Inputs!$A$7:$G$16,4,FALSE),0),0)</f>
        <v>0</v>
      </c>
      <c r="N285" s="48">
        <f ca="1">IFERROR(IF(H285=1,IF(VLOOKUP(K285,Inputs!$A$20:$G$29,5,FALSE)="Stipend Award",VLOOKUP(K285,Inputs!$A$7:$G$16,5,FALSE),0),0),0)</f>
        <v>0</v>
      </c>
      <c r="O285" s="48">
        <f ca="1">IFERROR(IF(I285=1,IF(VLOOKUP(K285,Inputs!$A$20:$G$29,6,FALSE)="Stipend Award",VLOOKUP(K285,Inputs!$A$7:$G$16,6,FALSE),0),0),0)</f>
        <v>0</v>
      </c>
      <c r="P285" s="48">
        <f ca="1">IFERROR(IF(J285=1,IF(VLOOKUP(K285,Inputs!$A$20:$G$29,7,FALSE)="Stipend Award",VLOOKUP(K285,Inputs!$A$7:$G$16,7,FALSE),0),0),0)</f>
        <v>0</v>
      </c>
      <c r="Q285" s="48">
        <f>IFERROR(IF(VLOOKUP(K285,Inputs!$A$20:$G$29,3,FALSE)="Base Increase",VLOOKUP(K285,Inputs!$A$7:$G$16,3,FALSE),0),0)</f>
        <v>0</v>
      </c>
      <c r="R285" s="48">
        <f>IFERROR(IF(VLOOKUP(K285,Inputs!$A$20:$G$29,4,FALSE)="Base Increase",VLOOKUP(K285,Inputs!$A$7:$G$16,4,FALSE),0),0)</f>
        <v>0</v>
      </c>
      <c r="S285" s="48">
        <f ca="1">IFERROR(IF(H285=1,IF(VLOOKUP(K285,Inputs!$A$20:$G$29,5,FALSE)="Base Increase",VLOOKUP(K285,Inputs!$A$7:$G$16,5,FALSE),0),0),0)</f>
        <v>0</v>
      </c>
      <c r="T285" s="48">
        <f ca="1">IFERROR(IF(I285=1,IF(VLOOKUP(K285,Inputs!$A$20:$G$29,6,FALSE)="Base Increase",VLOOKUP(K285,Inputs!$A$7:$G$16,6,FALSE),0),0),0)</f>
        <v>0</v>
      </c>
      <c r="U285" s="48">
        <f ca="1">IFERROR(IF(J285=1,IF(VLOOKUP(K285,Inputs!$A$20:$G$29,7,FALSE)="Base Increase",VLOOKUP(K285,Inputs!$A$7:$G$16,7,FALSE),0),0),0)</f>
        <v>0</v>
      </c>
      <c r="V285" s="48">
        <f t="shared" ca="1" si="26"/>
        <v>0</v>
      </c>
      <c r="W285" s="48">
        <f t="shared" ca="1" si="27"/>
        <v>0</v>
      </c>
      <c r="X285" s="48">
        <f t="shared" ca="1" si="28"/>
        <v>0</v>
      </c>
      <c r="Y285" s="48">
        <f t="shared" ca="1" si="29"/>
        <v>0</v>
      </c>
      <c r="Z285" s="48">
        <f ca="1">IF(AND(K285&lt;=4,X285&gt;Inputs!$B$32),MAX(C285,Inputs!$B$32),X285)</f>
        <v>0</v>
      </c>
      <c r="AA285" s="48">
        <f ca="1">IF(AND(K285&lt;=4,Y285&gt;Inputs!$B$32),MAX(C285,Inputs!$B$32),Y285)</f>
        <v>0</v>
      </c>
      <c r="AB285" s="48">
        <f ca="1">IF(AND(K285&lt;=7,Z285&gt;Inputs!$B$33),MAX(C285,Inputs!$B$33),Z285)</f>
        <v>0</v>
      </c>
      <c r="AC285" s="48">
        <f ca="1">IF(Y285&gt;Inputs!$B$34,Inputs!$B$34,AA285)</f>
        <v>0</v>
      </c>
      <c r="AD285" s="48">
        <f ca="1">IF(AB285&gt;Inputs!$B$34,Inputs!$B$34,AB285)</f>
        <v>0</v>
      </c>
      <c r="AE285" s="48">
        <f ca="1">IF(AC285&gt;Inputs!$B$34,Inputs!$B$34,AC285)</f>
        <v>0</v>
      </c>
      <c r="AF285" s="49">
        <f ca="1">IF(AND(E285=1,G285=0),Inputs!$B$3,AD285)</f>
        <v>0</v>
      </c>
      <c r="AG285" s="49">
        <f ca="1">IF(AND(E285=1,G285=0),Inputs!$B$3,AE285)</f>
        <v>0</v>
      </c>
    </row>
    <row r="286" spans="1:33" x14ac:dyDescent="0.25">
      <c r="A286" s="6">
        <f>'Salary and Rating'!A287</f>
        <v>0</v>
      </c>
      <c r="B286" s="6">
        <f>'Salary and Rating'!B287</f>
        <v>0</v>
      </c>
      <c r="C286" s="14">
        <f>'Salary and Rating'!C287</f>
        <v>0</v>
      </c>
      <c r="D286" s="44">
        <f>'Salary and Rating'!D287</f>
        <v>0</v>
      </c>
      <c r="E286" s="48">
        <f t="shared" si="24"/>
        <v>0</v>
      </c>
      <c r="F286" s="42">
        <f>IF('Salary and Rating'!E287=1,VLOOKUP(D286,'Attrition Probabilities'!$A$5:$E$45,2,TRUE),IF('Salary and Rating'!E287=2,VLOOKUP(D286,'Attrition Probabilities'!$A$5:$E$45,3,TRUE),IF('Salary and Rating'!E287=3,VLOOKUP(D286,'Attrition Probabilities'!$A$5:$E$45,4,TRUE),IF('Salary and Rating'!E287=4,VLOOKUP(D286,'Attrition Probabilities'!$A$5:$E$45,5,TRUE),0))))</f>
        <v>0</v>
      </c>
      <c r="G286" s="48">
        <f t="shared" ca="1" si="25"/>
        <v>0</v>
      </c>
      <c r="H286" s="48">
        <f ca="1">IF(E286=0,0,IF(RAND()&lt;'Demand Component Probability'!$B$4,1,0))</f>
        <v>0</v>
      </c>
      <c r="I286" s="48">
        <f ca="1">IF(E286=0,0,IF(RAND()&lt;'Demand Component Probability'!$B$5,1,0))</f>
        <v>0</v>
      </c>
      <c r="J286" s="48">
        <f ca="1">IF(E286=0,0,IF(RAND()&lt;'Demand Component Probability'!$B$6,1,0))</f>
        <v>0</v>
      </c>
      <c r="K286" s="48">
        <f>'Salary and Rating'!K287</f>
        <v>0</v>
      </c>
      <c r="L286" s="48">
        <f>IFERROR(IF(VLOOKUP(K286,Inputs!$A$20:$G$29,3,FALSE)="Stipend Award",VLOOKUP(K286,Inputs!$A$7:$G$16,3,FALSE),0),0)</f>
        <v>0</v>
      </c>
      <c r="M286" s="48">
        <f>IFERROR(IF(VLOOKUP(K286,Inputs!$A$20:$G$29,4,FALSE)="Stipend Award",VLOOKUP(K286,Inputs!$A$7:$G$16,4,FALSE),0),0)</f>
        <v>0</v>
      </c>
      <c r="N286" s="48">
        <f ca="1">IFERROR(IF(H286=1,IF(VLOOKUP(K286,Inputs!$A$20:$G$29,5,FALSE)="Stipend Award",VLOOKUP(K286,Inputs!$A$7:$G$16,5,FALSE),0),0),0)</f>
        <v>0</v>
      </c>
      <c r="O286" s="48">
        <f ca="1">IFERROR(IF(I286=1,IF(VLOOKUP(K286,Inputs!$A$20:$G$29,6,FALSE)="Stipend Award",VLOOKUP(K286,Inputs!$A$7:$G$16,6,FALSE),0),0),0)</f>
        <v>0</v>
      </c>
      <c r="P286" s="48">
        <f ca="1">IFERROR(IF(J286=1,IF(VLOOKUP(K286,Inputs!$A$20:$G$29,7,FALSE)="Stipend Award",VLOOKUP(K286,Inputs!$A$7:$G$16,7,FALSE),0),0),0)</f>
        <v>0</v>
      </c>
      <c r="Q286" s="48">
        <f>IFERROR(IF(VLOOKUP(K286,Inputs!$A$20:$G$29,3,FALSE)="Base Increase",VLOOKUP(K286,Inputs!$A$7:$G$16,3,FALSE),0),0)</f>
        <v>0</v>
      </c>
      <c r="R286" s="48">
        <f>IFERROR(IF(VLOOKUP(K286,Inputs!$A$20:$G$29,4,FALSE)="Base Increase",VLOOKUP(K286,Inputs!$A$7:$G$16,4,FALSE),0),0)</f>
        <v>0</v>
      </c>
      <c r="S286" s="48">
        <f ca="1">IFERROR(IF(H286=1,IF(VLOOKUP(K286,Inputs!$A$20:$G$29,5,FALSE)="Base Increase",VLOOKUP(K286,Inputs!$A$7:$G$16,5,FALSE),0),0),0)</f>
        <v>0</v>
      </c>
      <c r="T286" s="48">
        <f ca="1">IFERROR(IF(I286=1,IF(VLOOKUP(K286,Inputs!$A$20:$G$29,6,FALSE)="Base Increase",VLOOKUP(K286,Inputs!$A$7:$G$16,6,FALSE),0),0),0)</f>
        <v>0</v>
      </c>
      <c r="U286" s="48">
        <f ca="1">IFERROR(IF(J286=1,IF(VLOOKUP(K286,Inputs!$A$20:$G$29,7,FALSE)="Base Increase",VLOOKUP(K286,Inputs!$A$7:$G$16,7,FALSE),0),0),0)</f>
        <v>0</v>
      </c>
      <c r="V286" s="48">
        <f t="shared" ca="1" si="26"/>
        <v>0</v>
      </c>
      <c r="W286" s="48">
        <f t="shared" ca="1" si="27"/>
        <v>0</v>
      </c>
      <c r="X286" s="48">
        <f t="shared" ca="1" si="28"/>
        <v>0</v>
      </c>
      <c r="Y286" s="48">
        <f t="shared" ca="1" si="29"/>
        <v>0</v>
      </c>
      <c r="Z286" s="48">
        <f ca="1">IF(AND(K286&lt;=4,X286&gt;Inputs!$B$32),MAX(C286,Inputs!$B$32),X286)</f>
        <v>0</v>
      </c>
      <c r="AA286" s="48">
        <f ca="1">IF(AND(K286&lt;=4,Y286&gt;Inputs!$B$32),MAX(C286,Inputs!$B$32),Y286)</f>
        <v>0</v>
      </c>
      <c r="AB286" s="48">
        <f ca="1">IF(AND(K286&lt;=7,Z286&gt;Inputs!$B$33),MAX(C286,Inputs!$B$33),Z286)</f>
        <v>0</v>
      </c>
      <c r="AC286" s="48">
        <f ca="1">IF(Y286&gt;Inputs!$B$34,Inputs!$B$34,AA286)</f>
        <v>0</v>
      </c>
      <c r="AD286" s="48">
        <f ca="1">IF(AB286&gt;Inputs!$B$34,Inputs!$B$34,AB286)</f>
        <v>0</v>
      </c>
      <c r="AE286" s="48">
        <f ca="1">IF(AC286&gt;Inputs!$B$34,Inputs!$B$34,AC286)</f>
        <v>0</v>
      </c>
      <c r="AF286" s="49">
        <f ca="1">IF(AND(E286=1,G286=0),Inputs!$B$3,AD286)</f>
        <v>0</v>
      </c>
      <c r="AG286" s="49">
        <f ca="1">IF(AND(E286=1,G286=0),Inputs!$B$3,AE286)</f>
        <v>0</v>
      </c>
    </row>
    <row r="287" spans="1:33" x14ac:dyDescent="0.25">
      <c r="A287" s="6">
        <f>'Salary and Rating'!A288</f>
        <v>0</v>
      </c>
      <c r="B287" s="6">
        <f>'Salary and Rating'!B288</f>
        <v>0</v>
      </c>
      <c r="C287" s="14">
        <f>'Salary and Rating'!C288</f>
        <v>0</v>
      </c>
      <c r="D287" s="44">
        <f>'Salary and Rating'!D288</f>
        <v>0</v>
      </c>
      <c r="E287" s="48">
        <f t="shared" si="24"/>
        <v>0</v>
      </c>
      <c r="F287" s="42">
        <f>IF('Salary and Rating'!E288=1,VLOOKUP(D287,'Attrition Probabilities'!$A$5:$E$45,2,TRUE),IF('Salary and Rating'!E288=2,VLOOKUP(D287,'Attrition Probabilities'!$A$5:$E$45,3,TRUE),IF('Salary and Rating'!E288=3,VLOOKUP(D287,'Attrition Probabilities'!$A$5:$E$45,4,TRUE),IF('Salary and Rating'!E288=4,VLOOKUP(D287,'Attrition Probabilities'!$A$5:$E$45,5,TRUE),0))))</f>
        <v>0</v>
      </c>
      <c r="G287" s="48">
        <f t="shared" ca="1" si="25"/>
        <v>0</v>
      </c>
      <c r="H287" s="48">
        <f ca="1">IF(E287=0,0,IF(RAND()&lt;'Demand Component Probability'!$B$4,1,0))</f>
        <v>0</v>
      </c>
      <c r="I287" s="48">
        <f ca="1">IF(E287=0,0,IF(RAND()&lt;'Demand Component Probability'!$B$5,1,0))</f>
        <v>0</v>
      </c>
      <c r="J287" s="48">
        <f ca="1">IF(E287=0,0,IF(RAND()&lt;'Demand Component Probability'!$B$6,1,0))</f>
        <v>0</v>
      </c>
      <c r="K287" s="48">
        <f>'Salary and Rating'!K288</f>
        <v>0</v>
      </c>
      <c r="L287" s="48">
        <f>IFERROR(IF(VLOOKUP(K287,Inputs!$A$20:$G$29,3,FALSE)="Stipend Award",VLOOKUP(K287,Inputs!$A$7:$G$16,3,FALSE),0),0)</f>
        <v>0</v>
      </c>
      <c r="M287" s="48">
        <f>IFERROR(IF(VLOOKUP(K287,Inputs!$A$20:$G$29,4,FALSE)="Stipend Award",VLOOKUP(K287,Inputs!$A$7:$G$16,4,FALSE),0),0)</f>
        <v>0</v>
      </c>
      <c r="N287" s="48">
        <f ca="1">IFERROR(IF(H287=1,IF(VLOOKUP(K287,Inputs!$A$20:$G$29,5,FALSE)="Stipend Award",VLOOKUP(K287,Inputs!$A$7:$G$16,5,FALSE),0),0),0)</f>
        <v>0</v>
      </c>
      <c r="O287" s="48">
        <f ca="1">IFERROR(IF(I287=1,IF(VLOOKUP(K287,Inputs!$A$20:$G$29,6,FALSE)="Stipend Award",VLOOKUP(K287,Inputs!$A$7:$G$16,6,FALSE),0),0),0)</f>
        <v>0</v>
      </c>
      <c r="P287" s="48">
        <f ca="1">IFERROR(IF(J287=1,IF(VLOOKUP(K287,Inputs!$A$20:$G$29,7,FALSE)="Stipend Award",VLOOKUP(K287,Inputs!$A$7:$G$16,7,FALSE),0),0),0)</f>
        <v>0</v>
      </c>
      <c r="Q287" s="48">
        <f>IFERROR(IF(VLOOKUP(K287,Inputs!$A$20:$G$29,3,FALSE)="Base Increase",VLOOKUP(K287,Inputs!$A$7:$G$16,3,FALSE),0),0)</f>
        <v>0</v>
      </c>
      <c r="R287" s="48">
        <f>IFERROR(IF(VLOOKUP(K287,Inputs!$A$20:$G$29,4,FALSE)="Base Increase",VLOOKUP(K287,Inputs!$A$7:$G$16,4,FALSE),0),0)</f>
        <v>0</v>
      </c>
      <c r="S287" s="48">
        <f ca="1">IFERROR(IF(H287=1,IF(VLOOKUP(K287,Inputs!$A$20:$G$29,5,FALSE)="Base Increase",VLOOKUP(K287,Inputs!$A$7:$G$16,5,FALSE),0),0),0)</f>
        <v>0</v>
      </c>
      <c r="T287" s="48">
        <f ca="1">IFERROR(IF(I287=1,IF(VLOOKUP(K287,Inputs!$A$20:$G$29,6,FALSE)="Base Increase",VLOOKUP(K287,Inputs!$A$7:$G$16,6,FALSE),0),0),0)</f>
        <v>0</v>
      </c>
      <c r="U287" s="48">
        <f ca="1">IFERROR(IF(J287=1,IF(VLOOKUP(K287,Inputs!$A$20:$G$29,7,FALSE)="Base Increase",VLOOKUP(K287,Inputs!$A$7:$G$16,7,FALSE),0),0),0)</f>
        <v>0</v>
      </c>
      <c r="V287" s="48">
        <f t="shared" ca="1" si="26"/>
        <v>0</v>
      </c>
      <c r="W287" s="48">
        <f t="shared" ca="1" si="27"/>
        <v>0</v>
      </c>
      <c r="X287" s="48">
        <f t="shared" ca="1" si="28"/>
        <v>0</v>
      </c>
      <c r="Y287" s="48">
        <f t="shared" ca="1" si="29"/>
        <v>0</v>
      </c>
      <c r="Z287" s="48">
        <f ca="1">IF(AND(K287&lt;=4,X287&gt;Inputs!$B$32),MAX(C287,Inputs!$B$32),X287)</f>
        <v>0</v>
      </c>
      <c r="AA287" s="48">
        <f ca="1">IF(AND(K287&lt;=4,Y287&gt;Inputs!$B$32),MAX(C287,Inputs!$B$32),Y287)</f>
        <v>0</v>
      </c>
      <c r="AB287" s="48">
        <f ca="1">IF(AND(K287&lt;=7,Z287&gt;Inputs!$B$33),MAX(C287,Inputs!$B$33),Z287)</f>
        <v>0</v>
      </c>
      <c r="AC287" s="48">
        <f ca="1">IF(Y287&gt;Inputs!$B$34,Inputs!$B$34,AA287)</f>
        <v>0</v>
      </c>
      <c r="AD287" s="48">
        <f ca="1">IF(AB287&gt;Inputs!$B$34,Inputs!$B$34,AB287)</f>
        <v>0</v>
      </c>
      <c r="AE287" s="48">
        <f ca="1">IF(AC287&gt;Inputs!$B$34,Inputs!$B$34,AC287)</f>
        <v>0</v>
      </c>
      <c r="AF287" s="49">
        <f ca="1">IF(AND(E287=1,G287=0),Inputs!$B$3,AD287)</f>
        <v>0</v>
      </c>
      <c r="AG287" s="49">
        <f ca="1">IF(AND(E287=1,G287=0),Inputs!$B$3,AE287)</f>
        <v>0</v>
      </c>
    </row>
    <row r="288" spans="1:33" x14ac:dyDescent="0.25">
      <c r="A288" s="6">
        <f>'Salary and Rating'!A289</f>
        <v>0</v>
      </c>
      <c r="B288" s="6">
        <f>'Salary and Rating'!B289</f>
        <v>0</v>
      </c>
      <c r="C288" s="14">
        <f>'Salary and Rating'!C289</f>
        <v>0</v>
      </c>
      <c r="D288" s="44">
        <f>'Salary and Rating'!D289</f>
        <v>0</v>
      </c>
      <c r="E288" s="48">
        <f t="shared" si="24"/>
        <v>0</v>
      </c>
      <c r="F288" s="42">
        <f>IF('Salary and Rating'!E289=1,VLOOKUP(D288,'Attrition Probabilities'!$A$5:$E$45,2,TRUE),IF('Salary and Rating'!E289=2,VLOOKUP(D288,'Attrition Probabilities'!$A$5:$E$45,3,TRUE),IF('Salary and Rating'!E289=3,VLOOKUP(D288,'Attrition Probabilities'!$A$5:$E$45,4,TRUE),IF('Salary and Rating'!E289=4,VLOOKUP(D288,'Attrition Probabilities'!$A$5:$E$45,5,TRUE),0))))</f>
        <v>0</v>
      </c>
      <c r="G288" s="48">
        <f t="shared" ca="1" si="25"/>
        <v>0</v>
      </c>
      <c r="H288" s="48">
        <f ca="1">IF(E288=0,0,IF(RAND()&lt;'Demand Component Probability'!$B$4,1,0))</f>
        <v>0</v>
      </c>
      <c r="I288" s="48">
        <f ca="1">IF(E288=0,0,IF(RAND()&lt;'Demand Component Probability'!$B$5,1,0))</f>
        <v>0</v>
      </c>
      <c r="J288" s="48">
        <f ca="1">IF(E288=0,0,IF(RAND()&lt;'Demand Component Probability'!$B$6,1,0))</f>
        <v>0</v>
      </c>
      <c r="K288" s="48">
        <f>'Salary and Rating'!K289</f>
        <v>0</v>
      </c>
      <c r="L288" s="48">
        <f>IFERROR(IF(VLOOKUP(K288,Inputs!$A$20:$G$29,3,FALSE)="Stipend Award",VLOOKUP(K288,Inputs!$A$7:$G$16,3,FALSE),0),0)</f>
        <v>0</v>
      </c>
      <c r="M288" s="48">
        <f>IFERROR(IF(VLOOKUP(K288,Inputs!$A$20:$G$29,4,FALSE)="Stipend Award",VLOOKUP(K288,Inputs!$A$7:$G$16,4,FALSE),0),0)</f>
        <v>0</v>
      </c>
      <c r="N288" s="48">
        <f ca="1">IFERROR(IF(H288=1,IF(VLOOKUP(K288,Inputs!$A$20:$G$29,5,FALSE)="Stipend Award",VLOOKUP(K288,Inputs!$A$7:$G$16,5,FALSE),0),0),0)</f>
        <v>0</v>
      </c>
      <c r="O288" s="48">
        <f ca="1">IFERROR(IF(I288=1,IF(VLOOKUP(K288,Inputs!$A$20:$G$29,6,FALSE)="Stipend Award",VLOOKUP(K288,Inputs!$A$7:$G$16,6,FALSE),0),0),0)</f>
        <v>0</v>
      </c>
      <c r="P288" s="48">
        <f ca="1">IFERROR(IF(J288=1,IF(VLOOKUP(K288,Inputs!$A$20:$G$29,7,FALSE)="Stipend Award",VLOOKUP(K288,Inputs!$A$7:$G$16,7,FALSE),0),0),0)</f>
        <v>0</v>
      </c>
      <c r="Q288" s="48">
        <f>IFERROR(IF(VLOOKUP(K288,Inputs!$A$20:$G$29,3,FALSE)="Base Increase",VLOOKUP(K288,Inputs!$A$7:$G$16,3,FALSE),0),0)</f>
        <v>0</v>
      </c>
      <c r="R288" s="48">
        <f>IFERROR(IF(VLOOKUP(K288,Inputs!$A$20:$G$29,4,FALSE)="Base Increase",VLOOKUP(K288,Inputs!$A$7:$G$16,4,FALSE),0),0)</f>
        <v>0</v>
      </c>
      <c r="S288" s="48">
        <f ca="1">IFERROR(IF(H288=1,IF(VLOOKUP(K288,Inputs!$A$20:$G$29,5,FALSE)="Base Increase",VLOOKUP(K288,Inputs!$A$7:$G$16,5,FALSE),0),0),0)</f>
        <v>0</v>
      </c>
      <c r="T288" s="48">
        <f ca="1">IFERROR(IF(I288=1,IF(VLOOKUP(K288,Inputs!$A$20:$G$29,6,FALSE)="Base Increase",VLOOKUP(K288,Inputs!$A$7:$G$16,6,FALSE),0),0),0)</f>
        <v>0</v>
      </c>
      <c r="U288" s="48">
        <f ca="1">IFERROR(IF(J288=1,IF(VLOOKUP(K288,Inputs!$A$20:$G$29,7,FALSE)="Base Increase",VLOOKUP(K288,Inputs!$A$7:$G$16,7,FALSE),0),0),0)</f>
        <v>0</v>
      </c>
      <c r="V288" s="48">
        <f t="shared" ca="1" si="26"/>
        <v>0</v>
      </c>
      <c r="W288" s="48">
        <f t="shared" ca="1" si="27"/>
        <v>0</v>
      </c>
      <c r="X288" s="48">
        <f t="shared" ca="1" si="28"/>
        <v>0</v>
      </c>
      <c r="Y288" s="48">
        <f t="shared" ca="1" si="29"/>
        <v>0</v>
      </c>
      <c r="Z288" s="48">
        <f ca="1">IF(AND(K288&lt;=4,X288&gt;Inputs!$B$32),MAX(C288,Inputs!$B$32),X288)</f>
        <v>0</v>
      </c>
      <c r="AA288" s="48">
        <f ca="1">IF(AND(K288&lt;=4,Y288&gt;Inputs!$B$32),MAX(C288,Inputs!$B$32),Y288)</f>
        <v>0</v>
      </c>
      <c r="AB288" s="48">
        <f ca="1">IF(AND(K288&lt;=7,Z288&gt;Inputs!$B$33),MAX(C288,Inputs!$B$33),Z288)</f>
        <v>0</v>
      </c>
      <c r="AC288" s="48">
        <f ca="1">IF(Y288&gt;Inputs!$B$34,Inputs!$B$34,AA288)</f>
        <v>0</v>
      </c>
      <c r="AD288" s="48">
        <f ca="1">IF(AB288&gt;Inputs!$B$34,Inputs!$B$34,AB288)</f>
        <v>0</v>
      </c>
      <c r="AE288" s="48">
        <f ca="1">IF(AC288&gt;Inputs!$B$34,Inputs!$B$34,AC288)</f>
        <v>0</v>
      </c>
      <c r="AF288" s="49">
        <f ca="1">IF(AND(E288=1,G288=0),Inputs!$B$3,AD288)</f>
        <v>0</v>
      </c>
      <c r="AG288" s="49">
        <f ca="1">IF(AND(E288=1,G288=0),Inputs!$B$3,AE288)</f>
        <v>0</v>
      </c>
    </row>
    <row r="289" spans="1:33" x14ac:dyDescent="0.25">
      <c r="A289" s="6">
        <f>'Salary and Rating'!A290</f>
        <v>0</v>
      </c>
      <c r="B289" s="6">
        <f>'Salary and Rating'!B290</f>
        <v>0</v>
      </c>
      <c r="C289" s="14">
        <f>'Salary and Rating'!C290</f>
        <v>0</v>
      </c>
      <c r="D289" s="44">
        <f>'Salary and Rating'!D290</f>
        <v>0</v>
      </c>
      <c r="E289" s="48">
        <f t="shared" si="24"/>
        <v>0</v>
      </c>
      <c r="F289" s="42">
        <f>IF('Salary and Rating'!E290=1,VLOOKUP(D289,'Attrition Probabilities'!$A$5:$E$45,2,TRUE),IF('Salary and Rating'!E290=2,VLOOKUP(D289,'Attrition Probabilities'!$A$5:$E$45,3,TRUE),IF('Salary and Rating'!E290=3,VLOOKUP(D289,'Attrition Probabilities'!$A$5:$E$45,4,TRUE),IF('Salary and Rating'!E290=4,VLOOKUP(D289,'Attrition Probabilities'!$A$5:$E$45,5,TRUE),0))))</f>
        <v>0</v>
      </c>
      <c r="G289" s="48">
        <f t="shared" ca="1" si="25"/>
        <v>0</v>
      </c>
      <c r="H289" s="48">
        <f ca="1">IF(E289=0,0,IF(RAND()&lt;'Demand Component Probability'!$B$4,1,0))</f>
        <v>0</v>
      </c>
      <c r="I289" s="48">
        <f ca="1">IF(E289=0,0,IF(RAND()&lt;'Demand Component Probability'!$B$5,1,0))</f>
        <v>0</v>
      </c>
      <c r="J289" s="48">
        <f ca="1">IF(E289=0,0,IF(RAND()&lt;'Demand Component Probability'!$B$6,1,0))</f>
        <v>0</v>
      </c>
      <c r="K289" s="48">
        <f>'Salary and Rating'!K290</f>
        <v>0</v>
      </c>
      <c r="L289" s="48">
        <f>IFERROR(IF(VLOOKUP(K289,Inputs!$A$20:$G$29,3,FALSE)="Stipend Award",VLOOKUP(K289,Inputs!$A$7:$G$16,3,FALSE),0),0)</f>
        <v>0</v>
      </c>
      <c r="M289" s="48">
        <f>IFERROR(IF(VLOOKUP(K289,Inputs!$A$20:$G$29,4,FALSE)="Stipend Award",VLOOKUP(K289,Inputs!$A$7:$G$16,4,FALSE),0),0)</f>
        <v>0</v>
      </c>
      <c r="N289" s="48">
        <f ca="1">IFERROR(IF(H289=1,IF(VLOOKUP(K289,Inputs!$A$20:$G$29,5,FALSE)="Stipend Award",VLOOKUP(K289,Inputs!$A$7:$G$16,5,FALSE),0),0),0)</f>
        <v>0</v>
      </c>
      <c r="O289" s="48">
        <f ca="1">IFERROR(IF(I289=1,IF(VLOOKUP(K289,Inputs!$A$20:$G$29,6,FALSE)="Stipend Award",VLOOKUP(K289,Inputs!$A$7:$G$16,6,FALSE),0),0),0)</f>
        <v>0</v>
      </c>
      <c r="P289" s="48">
        <f ca="1">IFERROR(IF(J289=1,IF(VLOOKUP(K289,Inputs!$A$20:$G$29,7,FALSE)="Stipend Award",VLOOKUP(K289,Inputs!$A$7:$G$16,7,FALSE),0),0),0)</f>
        <v>0</v>
      </c>
      <c r="Q289" s="48">
        <f>IFERROR(IF(VLOOKUP(K289,Inputs!$A$20:$G$29,3,FALSE)="Base Increase",VLOOKUP(K289,Inputs!$A$7:$G$16,3,FALSE),0),0)</f>
        <v>0</v>
      </c>
      <c r="R289" s="48">
        <f>IFERROR(IF(VLOOKUP(K289,Inputs!$A$20:$G$29,4,FALSE)="Base Increase",VLOOKUP(K289,Inputs!$A$7:$G$16,4,FALSE),0),0)</f>
        <v>0</v>
      </c>
      <c r="S289" s="48">
        <f ca="1">IFERROR(IF(H289=1,IF(VLOOKUP(K289,Inputs!$A$20:$G$29,5,FALSE)="Base Increase",VLOOKUP(K289,Inputs!$A$7:$G$16,5,FALSE),0),0),0)</f>
        <v>0</v>
      </c>
      <c r="T289" s="48">
        <f ca="1">IFERROR(IF(I289=1,IF(VLOOKUP(K289,Inputs!$A$20:$G$29,6,FALSE)="Base Increase",VLOOKUP(K289,Inputs!$A$7:$G$16,6,FALSE),0),0),0)</f>
        <v>0</v>
      </c>
      <c r="U289" s="48">
        <f ca="1">IFERROR(IF(J289=1,IF(VLOOKUP(K289,Inputs!$A$20:$G$29,7,FALSE)="Base Increase",VLOOKUP(K289,Inputs!$A$7:$G$16,7,FALSE),0),0),0)</f>
        <v>0</v>
      </c>
      <c r="V289" s="48">
        <f t="shared" ca="1" si="26"/>
        <v>0</v>
      </c>
      <c r="W289" s="48">
        <f t="shared" ca="1" si="27"/>
        <v>0</v>
      </c>
      <c r="X289" s="48">
        <f t="shared" ca="1" si="28"/>
        <v>0</v>
      </c>
      <c r="Y289" s="48">
        <f t="shared" ca="1" si="29"/>
        <v>0</v>
      </c>
      <c r="Z289" s="48">
        <f ca="1">IF(AND(K289&lt;=4,X289&gt;Inputs!$B$32),MAX(C289,Inputs!$B$32),X289)</f>
        <v>0</v>
      </c>
      <c r="AA289" s="48">
        <f ca="1">IF(AND(K289&lt;=4,Y289&gt;Inputs!$B$32),MAX(C289,Inputs!$B$32),Y289)</f>
        <v>0</v>
      </c>
      <c r="AB289" s="48">
        <f ca="1">IF(AND(K289&lt;=7,Z289&gt;Inputs!$B$33),MAX(C289,Inputs!$B$33),Z289)</f>
        <v>0</v>
      </c>
      <c r="AC289" s="48">
        <f ca="1">IF(Y289&gt;Inputs!$B$34,Inputs!$B$34,AA289)</f>
        <v>0</v>
      </c>
      <c r="AD289" s="48">
        <f ca="1">IF(AB289&gt;Inputs!$B$34,Inputs!$B$34,AB289)</f>
        <v>0</v>
      </c>
      <c r="AE289" s="48">
        <f ca="1">IF(AC289&gt;Inputs!$B$34,Inputs!$B$34,AC289)</f>
        <v>0</v>
      </c>
      <c r="AF289" s="49">
        <f ca="1">IF(AND(E289=1,G289=0),Inputs!$B$3,AD289)</f>
        <v>0</v>
      </c>
      <c r="AG289" s="49">
        <f ca="1">IF(AND(E289=1,G289=0),Inputs!$B$3,AE289)</f>
        <v>0</v>
      </c>
    </row>
    <row r="290" spans="1:33" x14ac:dyDescent="0.25">
      <c r="A290" s="6">
        <f>'Salary and Rating'!A291</f>
        <v>0</v>
      </c>
      <c r="B290" s="6">
        <f>'Salary and Rating'!B291</f>
        <v>0</v>
      </c>
      <c r="C290" s="14">
        <f>'Salary and Rating'!C291</f>
        <v>0</v>
      </c>
      <c r="D290" s="44">
        <f>'Salary and Rating'!D291</f>
        <v>0</v>
      </c>
      <c r="E290" s="48">
        <f t="shared" si="24"/>
        <v>0</v>
      </c>
      <c r="F290" s="42">
        <f>IF('Salary and Rating'!E291=1,VLOOKUP(D290,'Attrition Probabilities'!$A$5:$E$45,2,TRUE),IF('Salary and Rating'!E291=2,VLOOKUP(D290,'Attrition Probabilities'!$A$5:$E$45,3,TRUE),IF('Salary and Rating'!E291=3,VLOOKUP(D290,'Attrition Probabilities'!$A$5:$E$45,4,TRUE),IF('Salary and Rating'!E291=4,VLOOKUP(D290,'Attrition Probabilities'!$A$5:$E$45,5,TRUE),0))))</f>
        <v>0</v>
      </c>
      <c r="G290" s="48">
        <f t="shared" ca="1" si="25"/>
        <v>0</v>
      </c>
      <c r="H290" s="48">
        <f ca="1">IF(E290=0,0,IF(RAND()&lt;'Demand Component Probability'!$B$4,1,0))</f>
        <v>0</v>
      </c>
      <c r="I290" s="48">
        <f ca="1">IF(E290=0,0,IF(RAND()&lt;'Demand Component Probability'!$B$5,1,0))</f>
        <v>0</v>
      </c>
      <c r="J290" s="48">
        <f ca="1">IF(E290=0,0,IF(RAND()&lt;'Demand Component Probability'!$B$6,1,0))</f>
        <v>0</v>
      </c>
      <c r="K290" s="48">
        <f>'Salary and Rating'!K291</f>
        <v>0</v>
      </c>
      <c r="L290" s="48">
        <f>IFERROR(IF(VLOOKUP(K290,Inputs!$A$20:$G$29,3,FALSE)="Stipend Award",VLOOKUP(K290,Inputs!$A$7:$G$16,3,FALSE),0),0)</f>
        <v>0</v>
      </c>
      <c r="M290" s="48">
        <f>IFERROR(IF(VLOOKUP(K290,Inputs!$A$20:$G$29,4,FALSE)="Stipend Award",VLOOKUP(K290,Inputs!$A$7:$G$16,4,FALSE),0),0)</f>
        <v>0</v>
      </c>
      <c r="N290" s="48">
        <f ca="1">IFERROR(IF(H290=1,IF(VLOOKUP(K290,Inputs!$A$20:$G$29,5,FALSE)="Stipend Award",VLOOKUP(K290,Inputs!$A$7:$G$16,5,FALSE),0),0),0)</f>
        <v>0</v>
      </c>
      <c r="O290" s="48">
        <f ca="1">IFERROR(IF(I290=1,IF(VLOOKUP(K290,Inputs!$A$20:$G$29,6,FALSE)="Stipend Award",VLOOKUP(K290,Inputs!$A$7:$G$16,6,FALSE),0),0),0)</f>
        <v>0</v>
      </c>
      <c r="P290" s="48">
        <f ca="1">IFERROR(IF(J290=1,IF(VLOOKUP(K290,Inputs!$A$20:$G$29,7,FALSE)="Stipend Award",VLOOKUP(K290,Inputs!$A$7:$G$16,7,FALSE),0),0),0)</f>
        <v>0</v>
      </c>
      <c r="Q290" s="48">
        <f>IFERROR(IF(VLOOKUP(K290,Inputs!$A$20:$G$29,3,FALSE)="Base Increase",VLOOKUP(K290,Inputs!$A$7:$G$16,3,FALSE),0),0)</f>
        <v>0</v>
      </c>
      <c r="R290" s="48">
        <f>IFERROR(IF(VLOOKUP(K290,Inputs!$A$20:$G$29,4,FALSE)="Base Increase",VLOOKUP(K290,Inputs!$A$7:$G$16,4,FALSE),0),0)</f>
        <v>0</v>
      </c>
      <c r="S290" s="48">
        <f ca="1">IFERROR(IF(H290=1,IF(VLOOKUP(K290,Inputs!$A$20:$G$29,5,FALSE)="Base Increase",VLOOKUP(K290,Inputs!$A$7:$G$16,5,FALSE),0),0),0)</f>
        <v>0</v>
      </c>
      <c r="T290" s="48">
        <f ca="1">IFERROR(IF(I290=1,IF(VLOOKUP(K290,Inputs!$A$20:$G$29,6,FALSE)="Base Increase",VLOOKUP(K290,Inputs!$A$7:$G$16,6,FALSE),0),0),0)</f>
        <v>0</v>
      </c>
      <c r="U290" s="48">
        <f ca="1">IFERROR(IF(J290=1,IF(VLOOKUP(K290,Inputs!$A$20:$G$29,7,FALSE)="Base Increase",VLOOKUP(K290,Inputs!$A$7:$G$16,7,FALSE),0),0),0)</f>
        <v>0</v>
      </c>
      <c r="V290" s="48">
        <f t="shared" ca="1" si="26"/>
        <v>0</v>
      </c>
      <c r="W290" s="48">
        <f t="shared" ca="1" si="27"/>
        <v>0</v>
      </c>
      <c r="X290" s="48">
        <f t="shared" ca="1" si="28"/>
        <v>0</v>
      </c>
      <c r="Y290" s="48">
        <f t="shared" ca="1" si="29"/>
        <v>0</v>
      </c>
      <c r="Z290" s="48">
        <f ca="1">IF(AND(K290&lt;=4,X290&gt;Inputs!$B$32),MAX(C290,Inputs!$B$32),X290)</f>
        <v>0</v>
      </c>
      <c r="AA290" s="48">
        <f ca="1">IF(AND(K290&lt;=4,Y290&gt;Inputs!$B$32),MAX(C290,Inputs!$B$32),Y290)</f>
        <v>0</v>
      </c>
      <c r="AB290" s="48">
        <f ca="1">IF(AND(K290&lt;=7,Z290&gt;Inputs!$B$33),MAX(C290,Inputs!$B$33),Z290)</f>
        <v>0</v>
      </c>
      <c r="AC290" s="48">
        <f ca="1">IF(Y290&gt;Inputs!$B$34,Inputs!$B$34,AA290)</f>
        <v>0</v>
      </c>
      <c r="AD290" s="48">
        <f ca="1">IF(AB290&gt;Inputs!$B$34,Inputs!$B$34,AB290)</f>
        <v>0</v>
      </c>
      <c r="AE290" s="48">
        <f ca="1">IF(AC290&gt;Inputs!$B$34,Inputs!$B$34,AC290)</f>
        <v>0</v>
      </c>
      <c r="AF290" s="49">
        <f ca="1">IF(AND(E290=1,G290=0),Inputs!$B$3,AD290)</f>
        <v>0</v>
      </c>
      <c r="AG290" s="49">
        <f ca="1">IF(AND(E290=1,G290=0),Inputs!$B$3,AE290)</f>
        <v>0</v>
      </c>
    </row>
    <row r="291" spans="1:33" x14ac:dyDescent="0.25">
      <c r="A291" s="6">
        <f>'Salary and Rating'!A292</f>
        <v>0</v>
      </c>
      <c r="B291" s="6">
        <f>'Salary and Rating'!B292</f>
        <v>0</v>
      </c>
      <c r="C291" s="14">
        <f>'Salary and Rating'!C292</f>
        <v>0</v>
      </c>
      <c r="D291" s="44">
        <f>'Salary and Rating'!D292</f>
        <v>0</v>
      </c>
      <c r="E291" s="48">
        <f t="shared" si="24"/>
        <v>0</v>
      </c>
      <c r="F291" s="42">
        <f>IF('Salary and Rating'!E292=1,VLOOKUP(D291,'Attrition Probabilities'!$A$5:$E$45,2,TRUE),IF('Salary and Rating'!E292=2,VLOOKUP(D291,'Attrition Probabilities'!$A$5:$E$45,3,TRUE),IF('Salary and Rating'!E292=3,VLOOKUP(D291,'Attrition Probabilities'!$A$5:$E$45,4,TRUE),IF('Salary and Rating'!E292=4,VLOOKUP(D291,'Attrition Probabilities'!$A$5:$E$45,5,TRUE),0))))</f>
        <v>0</v>
      </c>
      <c r="G291" s="48">
        <f t="shared" ca="1" si="25"/>
        <v>0</v>
      </c>
      <c r="H291" s="48">
        <f ca="1">IF(E291=0,0,IF(RAND()&lt;'Demand Component Probability'!$B$4,1,0))</f>
        <v>0</v>
      </c>
      <c r="I291" s="48">
        <f ca="1">IF(E291=0,0,IF(RAND()&lt;'Demand Component Probability'!$B$5,1,0))</f>
        <v>0</v>
      </c>
      <c r="J291" s="48">
        <f ca="1">IF(E291=0,0,IF(RAND()&lt;'Demand Component Probability'!$B$6,1,0))</f>
        <v>0</v>
      </c>
      <c r="K291" s="48">
        <f>'Salary and Rating'!K292</f>
        <v>0</v>
      </c>
      <c r="L291" s="48">
        <f>IFERROR(IF(VLOOKUP(K291,Inputs!$A$20:$G$29,3,FALSE)="Stipend Award",VLOOKUP(K291,Inputs!$A$7:$G$16,3,FALSE),0),0)</f>
        <v>0</v>
      </c>
      <c r="M291" s="48">
        <f>IFERROR(IF(VLOOKUP(K291,Inputs!$A$20:$G$29,4,FALSE)="Stipend Award",VLOOKUP(K291,Inputs!$A$7:$G$16,4,FALSE),0),0)</f>
        <v>0</v>
      </c>
      <c r="N291" s="48">
        <f ca="1">IFERROR(IF(H291=1,IF(VLOOKUP(K291,Inputs!$A$20:$G$29,5,FALSE)="Stipend Award",VLOOKUP(K291,Inputs!$A$7:$G$16,5,FALSE),0),0),0)</f>
        <v>0</v>
      </c>
      <c r="O291" s="48">
        <f ca="1">IFERROR(IF(I291=1,IF(VLOOKUP(K291,Inputs!$A$20:$G$29,6,FALSE)="Stipend Award",VLOOKUP(K291,Inputs!$A$7:$G$16,6,FALSE),0),0),0)</f>
        <v>0</v>
      </c>
      <c r="P291" s="48">
        <f ca="1">IFERROR(IF(J291=1,IF(VLOOKUP(K291,Inputs!$A$20:$G$29,7,FALSE)="Stipend Award",VLOOKUP(K291,Inputs!$A$7:$G$16,7,FALSE),0),0),0)</f>
        <v>0</v>
      </c>
      <c r="Q291" s="48">
        <f>IFERROR(IF(VLOOKUP(K291,Inputs!$A$20:$G$29,3,FALSE)="Base Increase",VLOOKUP(K291,Inputs!$A$7:$G$16,3,FALSE),0),0)</f>
        <v>0</v>
      </c>
      <c r="R291" s="48">
        <f>IFERROR(IF(VLOOKUP(K291,Inputs!$A$20:$G$29,4,FALSE)="Base Increase",VLOOKUP(K291,Inputs!$A$7:$G$16,4,FALSE),0),0)</f>
        <v>0</v>
      </c>
      <c r="S291" s="48">
        <f ca="1">IFERROR(IF(H291=1,IF(VLOOKUP(K291,Inputs!$A$20:$G$29,5,FALSE)="Base Increase",VLOOKUP(K291,Inputs!$A$7:$G$16,5,FALSE),0),0),0)</f>
        <v>0</v>
      </c>
      <c r="T291" s="48">
        <f ca="1">IFERROR(IF(I291=1,IF(VLOOKUP(K291,Inputs!$A$20:$G$29,6,FALSE)="Base Increase",VLOOKUP(K291,Inputs!$A$7:$G$16,6,FALSE),0),0),0)</f>
        <v>0</v>
      </c>
      <c r="U291" s="48">
        <f ca="1">IFERROR(IF(J291=1,IF(VLOOKUP(K291,Inputs!$A$20:$G$29,7,FALSE)="Base Increase",VLOOKUP(K291,Inputs!$A$7:$G$16,7,FALSE),0),0),0)</f>
        <v>0</v>
      </c>
      <c r="V291" s="48">
        <f t="shared" ca="1" si="26"/>
        <v>0</v>
      </c>
      <c r="W291" s="48">
        <f t="shared" ca="1" si="27"/>
        <v>0</v>
      </c>
      <c r="X291" s="48">
        <f t="shared" ca="1" si="28"/>
        <v>0</v>
      </c>
      <c r="Y291" s="48">
        <f t="shared" ca="1" si="29"/>
        <v>0</v>
      </c>
      <c r="Z291" s="48">
        <f ca="1">IF(AND(K291&lt;=4,X291&gt;Inputs!$B$32),MAX(C291,Inputs!$B$32),X291)</f>
        <v>0</v>
      </c>
      <c r="AA291" s="48">
        <f ca="1">IF(AND(K291&lt;=4,Y291&gt;Inputs!$B$32),MAX(C291,Inputs!$B$32),Y291)</f>
        <v>0</v>
      </c>
      <c r="AB291" s="48">
        <f ca="1">IF(AND(K291&lt;=7,Z291&gt;Inputs!$B$33),MAX(C291,Inputs!$B$33),Z291)</f>
        <v>0</v>
      </c>
      <c r="AC291" s="48">
        <f ca="1">IF(Y291&gt;Inputs!$B$34,Inputs!$B$34,AA291)</f>
        <v>0</v>
      </c>
      <c r="AD291" s="48">
        <f ca="1">IF(AB291&gt;Inputs!$B$34,Inputs!$B$34,AB291)</f>
        <v>0</v>
      </c>
      <c r="AE291" s="48">
        <f ca="1">IF(AC291&gt;Inputs!$B$34,Inputs!$B$34,AC291)</f>
        <v>0</v>
      </c>
      <c r="AF291" s="49">
        <f ca="1">IF(AND(E291=1,G291=0),Inputs!$B$3,AD291)</f>
        <v>0</v>
      </c>
      <c r="AG291" s="49">
        <f ca="1">IF(AND(E291=1,G291=0),Inputs!$B$3,AE291)</f>
        <v>0</v>
      </c>
    </row>
    <row r="292" spans="1:33" x14ac:dyDescent="0.25">
      <c r="A292" s="6">
        <f>'Salary and Rating'!A293</f>
        <v>0</v>
      </c>
      <c r="B292" s="6">
        <f>'Salary and Rating'!B293</f>
        <v>0</v>
      </c>
      <c r="C292" s="14">
        <f>'Salary and Rating'!C293</f>
        <v>0</v>
      </c>
      <c r="D292" s="44">
        <f>'Salary and Rating'!D293</f>
        <v>0</v>
      </c>
      <c r="E292" s="48">
        <f t="shared" si="24"/>
        <v>0</v>
      </c>
      <c r="F292" s="42">
        <f>IF('Salary and Rating'!E293=1,VLOOKUP(D292,'Attrition Probabilities'!$A$5:$E$45,2,TRUE),IF('Salary and Rating'!E293=2,VLOOKUP(D292,'Attrition Probabilities'!$A$5:$E$45,3,TRUE),IF('Salary and Rating'!E293=3,VLOOKUP(D292,'Attrition Probabilities'!$A$5:$E$45,4,TRUE),IF('Salary and Rating'!E293=4,VLOOKUP(D292,'Attrition Probabilities'!$A$5:$E$45,5,TRUE),0))))</f>
        <v>0</v>
      </c>
      <c r="G292" s="48">
        <f t="shared" ca="1" si="25"/>
        <v>0</v>
      </c>
      <c r="H292" s="48">
        <f ca="1">IF(E292=0,0,IF(RAND()&lt;'Demand Component Probability'!$B$4,1,0))</f>
        <v>0</v>
      </c>
      <c r="I292" s="48">
        <f ca="1">IF(E292=0,0,IF(RAND()&lt;'Demand Component Probability'!$B$5,1,0))</f>
        <v>0</v>
      </c>
      <c r="J292" s="48">
        <f ca="1">IF(E292=0,0,IF(RAND()&lt;'Demand Component Probability'!$B$6,1,0))</f>
        <v>0</v>
      </c>
      <c r="K292" s="48">
        <f>'Salary and Rating'!K293</f>
        <v>0</v>
      </c>
      <c r="L292" s="48">
        <f>IFERROR(IF(VLOOKUP(K292,Inputs!$A$20:$G$29,3,FALSE)="Stipend Award",VLOOKUP(K292,Inputs!$A$7:$G$16,3,FALSE),0),0)</f>
        <v>0</v>
      </c>
      <c r="M292" s="48">
        <f>IFERROR(IF(VLOOKUP(K292,Inputs!$A$20:$G$29,4,FALSE)="Stipend Award",VLOOKUP(K292,Inputs!$A$7:$G$16,4,FALSE),0),0)</f>
        <v>0</v>
      </c>
      <c r="N292" s="48">
        <f ca="1">IFERROR(IF(H292=1,IF(VLOOKUP(K292,Inputs!$A$20:$G$29,5,FALSE)="Stipend Award",VLOOKUP(K292,Inputs!$A$7:$G$16,5,FALSE),0),0),0)</f>
        <v>0</v>
      </c>
      <c r="O292" s="48">
        <f ca="1">IFERROR(IF(I292=1,IF(VLOOKUP(K292,Inputs!$A$20:$G$29,6,FALSE)="Stipend Award",VLOOKUP(K292,Inputs!$A$7:$G$16,6,FALSE),0),0),0)</f>
        <v>0</v>
      </c>
      <c r="P292" s="48">
        <f ca="1">IFERROR(IF(J292=1,IF(VLOOKUP(K292,Inputs!$A$20:$G$29,7,FALSE)="Stipend Award",VLOOKUP(K292,Inputs!$A$7:$G$16,7,FALSE),0),0),0)</f>
        <v>0</v>
      </c>
      <c r="Q292" s="48">
        <f>IFERROR(IF(VLOOKUP(K292,Inputs!$A$20:$G$29,3,FALSE)="Base Increase",VLOOKUP(K292,Inputs!$A$7:$G$16,3,FALSE),0),0)</f>
        <v>0</v>
      </c>
      <c r="R292" s="48">
        <f>IFERROR(IF(VLOOKUP(K292,Inputs!$A$20:$G$29,4,FALSE)="Base Increase",VLOOKUP(K292,Inputs!$A$7:$G$16,4,FALSE),0),0)</f>
        <v>0</v>
      </c>
      <c r="S292" s="48">
        <f ca="1">IFERROR(IF(H292=1,IF(VLOOKUP(K292,Inputs!$A$20:$G$29,5,FALSE)="Base Increase",VLOOKUP(K292,Inputs!$A$7:$G$16,5,FALSE),0),0),0)</f>
        <v>0</v>
      </c>
      <c r="T292" s="48">
        <f ca="1">IFERROR(IF(I292=1,IF(VLOOKUP(K292,Inputs!$A$20:$G$29,6,FALSE)="Base Increase",VLOOKUP(K292,Inputs!$A$7:$G$16,6,FALSE),0),0),0)</f>
        <v>0</v>
      </c>
      <c r="U292" s="48">
        <f ca="1">IFERROR(IF(J292=1,IF(VLOOKUP(K292,Inputs!$A$20:$G$29,7,FALSE)="Base Increase",VLOOKUP(K292,Inputs!$A$7:$G$16,7,FALSE),0),0),0)</f>
        <v>0</v>
      </c>
      <c r="V292" s="48">
        <f t="shared" ca="1" si="26"/>
        <v>0</v>
      </c>
      <c r="W292" s="48">
        <f t="shared" ca="1" si="27"/>
        <v>0</v>
      </c>
      <c r="X292" s="48">
        <f t="shared" ca="1" si="28"/>
        <v>0</v>
      </c>
      <c r="Y292" s="48">
        <f t="shared" ca="1" si="29"/>
        <v>0</v>
      </c>
      <c r="Z292" s="48">
        <f ca="1">IF(AND(K292&lt;=4,X292&gt;Inputs!$B$32),MAX(C292,Inputs!$B$32),X292)</f>
        <v>0</v>
      </c>
      <c r="AA292" s="48">
        <f ca="1">IF(AND(K292&lt;=4,Y292&gt;Inputs!$B$32),MAX(C292,Inputs!$B$32),Y292)</f>
        <v>0</v>
      </c>
      <c r="AB292" s="48">
        <f ca="1">IF(AND(K292&lt;=7,Z292&gt;Inputs!$B$33),MAX(C292,Inputs!$B$33),Z292)</f>
        <v>0</v>
      </c>
      <c r="AC292" s="48">
        <f ca="1">IF(Y292&gt;Inputs!$B$34,Inputs!$B$34,AA292)</f>
        <v>0</v>
      </c>
      <c r="AD292" s="48">
        <f ca="1">IF(AB292&gt;Inputs!$B$34,Inputs!$B$34,AB292)</f>
        <v>0</v>
      </c>
      <c r="AE292" s="48">
        <f ca="1">IF(AC292&gt;Inputs!$B$34,Inputs!$B$34,AC292)</f>
        <v>0</v>
      </c>
      <c r="AF292" s="49">
        <f ca="1">IF(AND(E292=1,G292=0),Inputs!$B$3,AD292)</f>
        <v>0</v>
      </c>
      <c r="AG292" s="49">
        <f ca="1">IF(AND(E292=1,G292=0),Inputs!$B$3,AE292)</f>
        <v>0</v>
      </c>
    </row>
    <row r="293" spans="1:33" x14ac:dyDescent="0.25">
      <c r="A293" s="6">
        <f>'Salary and Rating'!A294</f>
        <v>0</v>
      </c>
      <c r="B293" s="6">
        <f>'Salary and Rating'!B294</f>
        <v>0</v>
      </c>
      <c r="C293" s="14">
        <f>'Salary and Rating'!C294</f>
        <v>0</v>
      </c>
      <c r="D293" s="44">
        <f>'Salary and Rating'!D294</f>
        <v>0</v>
      </c>
      <c r="E293" s="48">
        <f t="shared" si="24"/>
        <v>0</v>
      </c>
      <c r="F293" s="42">
        <f>IF('Salary and Rating'!E294=1,VLOOKUP(D293,'Attrition Probabilities'!$A$5:$E$45,2,TRUE),IF('Salary and Rating'!E294=2,VLOOKUP(D293,'Attrition Probabilities'!$A$5:$E$45,3,TRUE),IF('Salary and Rating'!E294=3,VLOOKUP(D293,'Attrition Probabilities'!$A$5:$E$45,4,TRUE),IF('Salary and Rating'!E294=4,VLOOKUP(D293,'Attrition Probabilities'!$A$5:$E$45,5,TRUE),0))))</f>
        <v>0</v>
      </c>
      <c r="G293" s="48">
        <f t="shared" ca="1" si="25"/>
        <v>0</v>
      </c>
      <c r="H293" s="48">
        <f ca="1">IF(E293=0,0,IF(RAND()&lt;'Demand Component Probability'!$B$4,1,0))</f>
        <v>0</v>
      </c>
      <c r="I293" s="48">
        <f ca="1">IF(E293=0,0,IF(RAND()&lt;'Demand Component Probability'!$B$5,1,0))</f>
        <v>0</v>
      </c>
      <c r="J293" s="48">
        <f ca="1">IF(E293=0,0,IF(RAND()&lt;'Demand Component Probability'!$B$6,1,0))</f>
        <v>0</v>
      </c>
      <c r="K293" s="48">
        <f>'Salary and Rating'!K294</f>
        <v>0</v>
      </c>
      <c r="L293" s="48">
        <f>IFERROR(IF(VLOOKUP(K293,Inputs!$A$20:$G$29,3,FALSE)="Stipend Award",VLOOKUP(K293,Inputs!$A$7:$G$16,3,FALSE),0),0)</f>
        <v>0</v>
      </c>
      <c r="M293" s="48">
        <f>IFERROR(IF(VLOOKUP(K293,Inputs!$A$20:$G$29,4,FALSE)="Stipend Award",VLOOKUP(K293,Inputs!$A$7:$G$16,4,FALSE),0),0)</f>
        <v>0</v>
      </c>
      <c r="N293" s="48">
        <f ca="1">IFERROR(IF(H293=1,IF(VLOOKUP(K293,Inputs!$A$20:$G$29,5,FALSE)="Stipend Award",VLOOKUP(K293,Inputs!$A$7:$G$16,5,FALSE),0),0),0)</f>
        <v>0</v>
      </c>
      <c r="O293" s="48">
        <f ca="1">IFERROR(IF(I293=1,IF(VLOOKUP(K293,Inputs!$A$20:$G$29,6,FALSE)="Stipend Award",VLOOKUP(K293,Inputs!$A$7:$G$16,6,FALSE),0),0),0)</f>
        <v>0</v>
      </c>
      <c r="P293" s="48">
        <f ca="1">IFERROR(IF(J293=1,IF(VLOOKUP(K293,Inputs!$A$20:$G$29,7,FALSE)="Stipend Award",VLOOKUP(K293,Inputs!$A$7:$G$16,7,FALSE),0),0),0)</f>
        <v>0</v>
      </c>
      <c r="Q293" s="48">
        <f>IFERROR(IF(VLOOKUP(K293,Inputs!$A$20:$G$29,3,FALSE)="Base Increase",VLOOKUP(K293,Inputs!$A$7:$G$16,3,FALSE),0),0)</f>
        <v>0</v>
      </c>
      <c r="R293" s="48">
        <f>IFERROR(IF(VLOOKUP(K293,Inputs!$A$20:$G$29,4,FALSE)="Base Increase",VLOOKUP(K293,Inputs!$A$7:$G$16,4,FALSE),0),0)</f>
        <v>0</v>
      </c>
      <c r="S293" s="48">
        <f ca="1">IFERROR(IF(H293=1,IF(VLOOKUP(K293,Inputs!$A$20:$G$29,5,FALSE)="Base Increase",VLOOKUP(K293,Inputs!$A$7:$G$16,5,FALSE),0),0),0)</f>
        <v>0</v>
      </c>
      <c r="T293" s="48">
        <f ca="1">IFERROR(IF(I293=1,IF(VLOOKUP(K293,Inputs!$A$20:$G$29,6,FALSE)="Base Increase",VLOOKUP(K293,Inputs!$A$7:$G$16,6,FALSE),0),0),0)</f>
        <v>0</v>
      </c>
      <c r="U293" s="48">
        <f ca="1">IFERROR(IF(J293=1,IF(VLOOKUP(K293,Inputs!$A$20:$G$29,7,FALSE)="Base Increase",VLOOKUP(K293,Inputs!$A$7:$G$16,7,FALSE),0),0),0)</f>
        <v>0</v>
      </c>
      <c r="V293" s="48">
        <f t="shared" ca="1" si="26"/>
        <v>0</v>
      </c>
      <c r="W293" s="48">
        <f t="shared" ca="1" si="27"/>
        <v>0</v>
      </c>
      <c r="X293" s="48">
        <f t="shared" ca="1" si="28"/>
        <v>0</v>
      </c>
      <c r="Y293" s="48">
        <f t="shared" ca="1" si="29"/>
        <v>0</v>
      </c>
      <c r="Z293" s="48">
        <f ca="1">IF(AND(K293&lt;=4,X293&gt;Inputs!$B$32),MAX(C293,Inputs!$B$32),X293)</f>
        <v>0</v>
      </c>
      <c r="AA293" s="48">
        <f ca="1">IF(AND(K293&lt;=4,Y293&gt;Inputs!$B$32),MAX(C293,Inputs!$B$32),Y293)</f>
        <v>0</v>
      </c>
      <c r="AB293" s="48">
        <f ca="1">IF(AND(K293&lt;=7,Z293&gt;Inputs!$B$33),MAX(C293,Inputs!$B$33),Z293)</f>
        <v>0</v>
      </c>
      <c r="AC293" s="48">
        <f ca="1">IF(Y293&gt;Inputs!$B$34,Inputs!$B$34,AA293)</f>
        <v>0</v>
      </c>
      <c r="AD293" s="48">
        <f ca="1">IF(AB293&gt;Inputs!$B$34,Inputs!$B$34,AB293)</f>
        <v>0</v>
      </c>
      <c r="AE293" s="48">
        <f ca="1">IF(AC293&gt;Inputs!$B$34,Inputs!$B$34,AC293)</f>
        <v>0</v>
      </c>
      <c r="AF293" s="49">
        <f ca="1">IF(AND(E293=1,G293=0),Inputs!$B$3,AD293)</f>
        <v>0</v>
      </c>
      <c r="AG293" s="49">
        <f ca="1">IF(AND(E293=1,G293=0),Inputs!$B$3,AE293)</f>
        <v>0</v>
      </c>
    </row>
    <row r="294" spans="1:33" x14ac:dyDescent="0.25">
      <c r="A294" s="6">
        <f>'Salary and Rating'!A295</f>
        <v>0</v>
      </c>
      <c r="B294" s="6">
        <f>'Salary and Rating'!B295</f>
        <v>0</v>
      </c>
      <c r="C294" s="14">
        <f>'Salary and Rating'!C295</f>
        <v>0</v>
      </c>
      <c r="D294" s="44">
        <f>'Salary and Rating'!D295</f>
        <v>0</v>
      </c>
      <c r="E294" s="48">
        <f t="shared" si="24"/>
        <v>0</v>
      </c>
      <c r="F294" s="42">
        <f>IF('Salary and Rating'!E295=1,VLOOKUP(D294,'Attrition Probabilities'!$A$5:$E$45,2,TRUE),IF('Salary and Rating'!E295=2,VLOOKUP(D294,'Attrition Probabilities'!$A$5:$E$45,3,TRUE),IF('Salary and Rating'!E295=3,VLOOKUP(D294,'Attrition Probabilities'!$A$5:$E$45,4,TRUE),IF('Salary and Rating'!E295=4,VLOOKUP(D294,'Attrition Probabilities'!$A$5:$E$45,5,TRUE),0))))</f>
        <v>0</v>
      </c>
      <c r="G294" s="48">
        <f t="shared" ca="1" si="25"/>
        <v>0</v>
      </c>
      <c r="H294" s="48">
        <f ca="1">IF(E294=0,0,IF(RAND()&lt;'Demand Component Probability'!$B$4,1,0))</f>
        <v>0</v>
      </c>
      <c r="I294" s="48">
        <f ca="1">IF(E294=0,0,IF(RAND()&lt;'Demand Component Probability'!$B$5,1,0))</f>
        <v>0</v>
      </c>
      <c r="J294" s="48">
        <f ca="1">IF(E294=0,0,IF(RAND()&lt;'Demand Component Probability'!$B$6,1,0))</f>
        <v>0</v>
      </c>
      <c r="K294" s="48">
        <f>'Salary and Rating'!K295</f>
        <v>0</v>
      </c>
      <c r="L294" s="48">
        <f>IFERROR(IF(VLOOKUP(K294,Inputs!$A$20:$G$29,3,FALSE)="Stipend Award",VLOOKUP(K294,Inputs!$A$7:$G$16,3,FALSE),0),0)</f>
        <v>0</v>
      </c>
      <c r="M294" s="48">
        <f>IFERROR(IF(VLOOKUP(K294,Inputs!$A$20:$G$29,4,FALSE)="Stipend Award",VLOOKUP(K294,Inputs!$A$7:$G$16,4,FALSE),0),0)</f>
        <v>0</v>
      </c>
      <c r="N294" s="48">
        <f ca="1">IFERROR(IF(H294=1,IF(VLOOKUP(K294,Inputs!$A$20:$G$29,5,FALSE)="Stipend Award",VLOOKUP(K294,Inputs!$A$7:$G$16,5,FALSE),0),0),0)</f>
        <v>0</v>
      </c>
      <c r="O294" s="48">
        <f ca="1">IFERROR(IF(I294=1,IF(VLOOKUP(K294,Inputs!$A$20:$G$29,6,FALSE)="Stipend Award",VLOOKUP(K294,Inputs!$A$7:$G$16,6,FALSE),0),0),0)</f>
        <v>0</v>
      </c>
      <c r="P294" s="48">
        <f ca="1">IFERROR(IF(J294=1,IF(VLOOKUP(K294,Inputs!$A$20:$G$29,7,FALSE)="Stipend Award",VLOOKUP(K294,Inputs!$A$7:$G$16,7,FALSE),0),0),0)</f>
        <v>0</v>
      </c>
      <c r="Q294" s="48">
        <f>IFERROR(IF(VLOOKUP(K294,Inputs!$A$20:$G$29,3,FALSE)="Base Increase",VLOOKUP(K294,Inputs!$A$7:$G$16,3,FALSE),0),0)</f>
        <v>0</v>
      </c>
      <c r="R294" s="48">
        <f>IFERROR(IF(VLOOKUP(K294,Inputs!$A$20:$G$29,4,FALSE)="Base Increase",VLOOKUP(K294,Inputs!$A$7:$G$16,4,FALSE),0),0)</f>
        <v>0</v>
      </c>
      <c r="S294" s="48">
        <f ca="1">IFERROR(IF(H294=1,IF(VLOOKUP(K294,Inputs!$A$20:$G$29,5,FALSE)="Base Increase",VLOOKUP(K294,Inputs!$A$7:$G$16,5,FALSE),0),0),0)</f>
        <v>0</v>
      </c>
      <c r="T294" s="48">
        <f ca="1">IFERROR(IF(I294=1,IF(VLOOKUP(K294,Inputs!$A$20:$G$29,6,FALSE)="Base Increase",VLOOKUP(K294,Inputs!$A$7:$G$16,6,FALSE),0),0),0)</f>
        <v>0</v>
      </c>
      <c r="U294" s="48">
        <f ca="1">IFERROR(IF(J294=1,IF(VLOOKUP(K294,Inputs!$A$20:$G$29,7,FALSE)="Base Increase",VLOOKUP(K294,Inputs!$A$7:$G$16,7,FALSE),0),0),0)</f>
        <v>0</v>
      </c>
      <c r="V294" s="48">
        <f t="shared" ca="1" si="26"/>
        <v>0</v>
      </c>
      <c r="W294" s="48">
        <f t="shared" ca="1" si="27"/>
        <v>0</v>
      </c>
      <c r="X294" s="48">
        <f t="shared" ca="1" si="28"/>
        <v>0</v>
      </c>
      <c r="Y294" s="48">
        <f t="shared" ca="1" si="29"/>
        <v>0</v>
      </c>
      <c r="Z294" s="48">
        <f ca="1">IF(AND(K294&lt;=4,X294&gt;Inputs!$B$32),MAX(C294,Inputs!$B$32),X294)</f>
        <v>0</v>
      </c>
      <c r="AA294" s="48">
        <f ca="1">IF(AND(K294&lt;=4,Y294&gt;Inputs!$B$32),MAX(C294,Inputs!$B$32),Y294)</f>
        <v>0</v>
      </c>
      <c r="AB294" s="48">
        <f ca="1">IF(AND(K294&lt;=7,Z294&gt;Inputs!$B$33),MAX(C294,Inputs!$B$33),Z294)</f>
        <v>0</v>
      </c>
      <c r="AC294" s="48">
        <f ca="1">IF(Y294&gt;Inputs!$B$34,Inputs!$B$34,AA294)</f>
        <v>0</v>
      </c>
      <c r="AD294" s="48">
        <f ca="1">IF(AB294&gt;Inputs!$B$34,Inputs!$B$34,AB294)</f>
        <v>0</v>
      </c>
      <c r="AE294" s="48">
        <f ca="1">IF(AC294&gt;Inputs!$B$34,Inputs!$B$34,AC294)</f>
        <v>0</v>
      </c>
      <c r="AF294" s="49">
        <f ca="1">IF(AND(E294=1,G294=0),Inputs!$B$3,AD294)</f>
        <v>0</v>
      </c>
      <c r="AG294" s="49">
        <f ca="1">IF(AND(E294=1,G294=0),Inputs!$B$3,AE294)</f>
        <v>0</v>
      </c>
    </row>
    <row r="295" spans="1:33" x14ac:dyDescent="0.25">
      <c r="A295" s="6">
        <f>'Salary and Rating'!A296</f>
        <v>0</v>
      </c>
      <c r="B295" s="6">
        <f>'Salary and Rating'!B296</f>
        <v>0</v>
      </c>
      <c r="C295" s="14">
        <f>'Salary and Rating'!C296</f>
        <v>0</v>
      </c>
      <c r="D295" s="44">
        <f>'Salary and Rating'!D296</f>
        <v>0</v>
      </c>
      <c r="E295" s="48">
        <f t="shared" si="24"/>
        <v>0</v>
      </c>
      <c r="F295" s="42">
        <f>IF('Salary and Rating'!E296=1,VLOOKUP(D295,'Attrition Probabilities'!$A$5:$E$45,2,TRUE),IF('Salary and Rating'!E296=2,VLOOKUP(D295,'Attrition Probabilities'!$A$5:$E$45,3,TRUE),IF('Salary and Rating'!E296=3,VLOOKUP(D295,'Attrition Probabilities'!$A$5:$E$45,4,TRUE),IF('Salary and Rating'!E296=4,VLOOKUP(D295,'Attrition Probabilities'!$A$5:$E$45,5,TRUE),0))))</f>
        <v>0</v>
      </c>
      <c r="G295" s="48">
        <f t="shared" ca="1" si="25"/>
        <v>0</v>
      </c>
      <c r="H295" s="48">
        <f ca="1">IF(E295=0,0,IF(RAND()&lt;'Demand Component Probability'!$B$4,1,0))</f>
        <v>0</v>
      </c>
      <c r="I295" s="48">
        <f ca="1">IF(E295=0,0,IF(RAND()&lt;'Demand Component Probability'!$B$5,1,0))</f>
        <v>0</v>
      </c>
      <c r="J295" s="48">
        <f ca="1">IF(E295=0,0,IF(RAND()&lt;'Demand Component Probability'!$B$6,1,0))</f>
        <v>0</v>
      </c>
      <c r="K295" s="48">
        <f>'Salary and Rating'!K296</f>
        <v>0</v>
      </c>
      <c r="L295" s="48">
        <f>IFERROR(IF(VLOOKUP(K295,Inputs!$A$20:$G$29,3,FALSE)="Stipend Award",VLOOKUP(K295,Inputs!$A$7:$G$16,3,FALSE),0),0)</f>
        <v>0</v>
      </c>
      <c r="M295" s="48">
        <f>IFERROR(IF(VLOOKUP(K295,Inputs!$A$20:$G$29,4,FALSE)="Stipend Award",VLOOKUP(K295,Inputs!$A$7:$G$16,4,FALSE),0),0)</f>
        <v>0</v>
      </c>
      <c r="N295" s="48">
        <f ca="1">IFERROR(IF(H295=1,IF(VLOOKUP(K295,Inputs!$A$20:$G$29,5,FALSE)="Stipend Award",VLOOKUP(K295,Inputs!$A$7:$G$16,5,FALSE),0),0),0)</f>
        <v>0</v>
      </c>
      <c r="O295" s="48">
        <f ca="1">IFERROR(IF(I295=1,IF(VLOOKUP(K295,Inputs!$A$20:$G$29,6,FALSE)="Stipend Award",VLOOKUP(K295,Inputs!$A$7:$G$16,6,FALSE),0),0),0)</f>
        <v>0</v>
      </c>
      <c r="P295" s="48">
        <f ca="1">IFERROR(IF(J295=1,IF(VLOOKUP(K295,Inputs!$A$20:$G$29,7,FALSE)="Stipend Award",VLOOKUP(K295,Inputs!$A$7:$G$16,7,FALSE),0),0),0)</f>
        <v>0</v>
      </c>
      <c r="Q295" s="48">
        <f>IFERROR(IF(VLOOKUP(K295,Inputs!$A$20:$G$29,3,FALSE)="Base Increase",VLOOKUP(K295,Inputs!$A$7:$G$16,3,FALSE),0),0)</f>
        <v>0</v>
      </c>
      <c r="R295" s="48">
        <f>IFERROR(IF(VLOOKUP(K295,Inputs!$A$20:$G$29,4,FALSE)="Base Increase",VLOOKUP(K295,Inputs!$A$7:$G$16,4,FALSE),0),0)</f>
        <v>0</v>
      </c>
      <c r="S295" s="48">
        <f ca="1">IFERROR(IF(H295=1,IF(VLOOKUP(K295,Inputs!$A$20:$G$29,5,FALSE)="Base Increase",VLOOKUP(K295,Inputs!$A$7:$G$16,5,FALSE),0),0),0)</f>
        <v>0</v>
      </c>
      <c r="T295" s="48">
        <f ca="1">IFERROR(IF(I295=1,IF(VLOOKUP(K295,Inputs!$A$20:$G$29,6,FALSE)="Base Increase",VLOOKUP(K295,Inputs!$A$7:$G$16,6,FALSE),0),0),0)</f>
        <v>0</v>
      </c>
      <c r="U295" s="48">
        <f ca="1">IFERROR(IF(J295=1,IF(VLOOKUP(K295,Inputs!$A$20:$G$29,7,FALSE)="Base Increase",VLOOKUP(K295,Inputs!$A$7:$G$16,7,FALSE),0),0),0)</f>
        <v>0</v>
      </c>
      <c r="V295" s="48">
        <f t="shared" ca="1" si="26"/>
        <v>0</v>
      </c>
      <c r="W295" s="48">
        <f t="shared" ca="1" si="27"/>
        <v>0</v>
      </c>
      <c r="X295" s="48">
        <f t="shared" ca="1" si="28"/>
        <v>0</v>
      </c>
      <c r="Y295" s="48">
        <f t="shared" ca="1" si="29"/>
        <v>0</v>
      </c>
      <c r="Z295" s="48">
        <f ca="1">IF(AND(K295&lt;=4,X295&gt;Inputs!$B$32),MAX(C295,Inputs!$B$32),X295)</f>
        <v>0</v>
      </c>
      <c r="AA295" s="48">
        <f ca="1">IF(AND(K295&lt;=4,Y295&gt;Inputs!$B$32),MAX(C295,Inputs!$B$32),Y295)</f>
        <v>0</v>
      </c>
      <c r="AB295" s="48">
        <f ca="1">IF(AND(K295&lt;=7,Z295&gt;Inputs!$B$33),MAX(C295,Inputs!$B$33),Z295)</f>
        <v>0</v>
      </c>
      <c r="AC295" s="48">
        <f ca="1">IF(Y295&gt;Inputs!$B$34,Inputs!$B$34,AA295)</f>
        <v>0</v>
      </c>
      <c r="AD295" s="48">
        <f ca="1">IF(AB295&gt;Inputs!$B$34,Inputs!$B$34,AB295)</f>
        <v>0</v>
      </c>
      <c r="AE295" s="48">
        <f ca="1">IF(AC295&gt;Inputs!$B$34,Inputs!$B$34,AC295)</f>
        <v>0</v>
      </c>
      <c r="AF295" s="49">
        <f ca="1">IF(AND(E295=1,G295=0),Inputs!$B$3,AD295)</f>
        <v>0</v>
      </c>
      <c r="AG295" s="49">
        <f ca="1">IF(AND(E295=1,G295=0),Inputs!$B$3,AE295)</f>
        <v>0</v>
      </c>
    </row>
    <row r="296" spans="1:33" x14ac:dyDescent="0.25">
      <c r="A296" s="6">
        <f>'Salary and Rating'!A297</f>
        <v>0</v>
      </c>
      <c r="B296" s="6">
        <f>'Salary and Rating'!B297</f>
        <v>0</v>
      </c>
      <c r="C296" s="14">
        <f>'Salary and Rating'!C297</f>
        <v>0</v>
      </c>
      <c r="D296" s="44">
        <f>'Salary and Rating'!D297</f>
        <v>0</v>
      </c>
      <c r="E296" s="48">
        <f t="shared" si="24"/>
        <v>0</v>
      </c>
      <c r="F296" s="42">
        <f>IF('Salary and Rating'!E297=1,VLOOKUP(D296,'Attrition Probabilities'!$A$5:$E$45,2,TRUE),IF('Salary and Rating'!E297=2,VLOOKUP(D296,'Attrition Probabilities'!$A$5:$E$45,3,TRUE),IF('Salary and Rating'!E297=3,VLOOKUP(D296,'Attrition Probabilities'!$A$5:$E$45,4,TRUE),IF('Salary and Rating'!E297=4,VLOOKUP(D296,'Attrition Probabilities'!$A$5:$E$45,5,TRUE),0))))</f>
        <v>0</v>
      </c>
      <c r="G296" s="48">
        <f t="shared" ca="1" si="25"/>
        <v>0</v>
      </c>
      <c r="H296" s="48">
        <f ca="1">IF(E296=0,0,IF(RAND()&lt;'Demand Component Probability'!$B$4,1,0))</f>
        <v>0</v>
      </c>
      <c r="I296" s="48">
        <f ca="1">IF(E296=0,0,IF(RAND()&lt;'Demand Component Probability'!$B$5,1,0))</f>
        <v>0</v>
      </c>
      <c r="J296" s="48">
        <f ca="1">IF(E296=0,0,IF(RAND()&lt;'Demand Component Probability'!$B$6,1,0))</f>
        <v>0</v>
      </c>
      <c r="K296" s="48">
        <f>'Salary and Rating'!K297</f>
        <v>0</v>
      </c>
      <c r="L296" s="48">
        <f>IFERROR(IF(VLOOKUP(K296,Inputs!$A$20:$G$29,3,FALSE)="Stipend Award",VLOOKUP(K296,Inputs!$A$7:$G$16,3,FALSE),0),0)</f>
        <v>0</v>
      </c>
      <c r="M296" s="48">
        <f>IFERROR(IF(VLOOKUP(K296,Inputs!$A$20:$G$29,4,FALSE)="Stipend Award",VLOOKUP(K296,Inputs!$A$7:$G$16,4,FALSE),0),0)</f>
        <v>0</v>
      </c>
      <c r="N296" s="48">
        <f ca="1">IFERROR(IF(H296=1,IF(VLOOKUP(K296,Inputs!$A$20:$G$29,5,FALSE)="Stipend Award",VLOOKUP(K296,Inputs!$A$7:$G$16,5,FALSE),0),0),0)</f>
        <v>0</v>
      </c>
      <c r="O296" s="48">
        <f ca="1">IFERROR(IF(I296=1,IF(VLOOKUP(K296,Inputs!$A$20:$G$29,6,FALSE)="Stipend Award",VLOOKUP(K296,Inputs!$A$7:$G$16,6,FALSE),0),0),0)</f>
        <v>0</v>
      </c>
      <c r="P296" s="48">
        <f ca="1">IFERROR(IF(J296=1,IF(VLOOKUP(K296,Inputs!$A$20:$G$29,7,FALSE)="Stipend Award",VLOOKUP(K296,Inputs!$A$7:$G$16,7,FALSE),0),0),0)</f>
        <v>0</v>
      </c>
      <c r="Q296" s="48">
        <f>IFERROR(IF(VLOOKUP(K296,Inputs!$A$20:$G$29,3,FALSE)="Base Increase",VLOOKUP(K296,Inputs!$A$7:$G$16,3,FALSE),0),0)</f>
        <v>0</v>
      </c>
      <c r="R296" s="48">
        <f>IFERROR(IF(VLOOKUP(K296,Inputs!$A$20:$G$29,4,FALSE)="Base Increase",VLOOKUP(K296,Inputs!$A$7:$G$16,4,FALSE),0),0)</f>
        <v>0</v>
      </c>
      <c r="S296" s="48">
        <f ca="1">IFERROR(IF(H296=1,IF(VLOOKUP(K296,Inputs!$A$20:$G$29,5,FALSE)="Base Increase",VLOOKUP(K296,Inputs!$A$7:$G$16,5,FALSE),0),0),0)</f>
        <v>0</v>
      </c>
      <c r="T296" s="48">
        <f ca="1">IFERROR(IF(I296=1,IF(VLOOKUP(K296,Inputs!$A$20:$G$29,6,FALSE)="Base Increase",VLOOKUP(K296,Inputs!$A$7:$G$16,6,FALSE),0),0),0)</f>
        <v>0</v>
      </c>
      <c r="U296" s="48">
        <f ca="1">IFERROR(IF(J296=1,IF(VLOOKUP(K296,Inputs!$A$20:$G$29,7,FALSE)="Base Increase",VLOOKUP(K296,Inputs!$A$7:$G$16,7,FALSE),0),0),0)</f>
        <v>0</v>
      </c>
      <c r="V296" s="48">
        <f t="shared" ca="1" si="26"/>
        <v>0</v>
      </c>
      <c r="W296" s="48">
        <f t="shared" ca="1" si="27"/>
        <v>0</v>
      </c>
      <c r="X296" s="48">
        <f t="shared" ca="1" si="28"/>
        <v>0</v>
      </c>
      <c r="Y296" s="48">
        <f t="shared" ca="1" si="29"/>
        <v>0</v>
      </c>
      <c r="Z296" s="48">
        <f ca="1">IF(AND(K296&lt;=4,X296&gt;Inputs!$B$32),MAX(C296,Inputs!$B$32),X296)</f>
        <v>0</v>
      </c>
      <c r="AA296" s="48">
        <f ca="1">IF(AND(K296&lt;=4,Y296&gt;Inputs!$B$32),MAX(C296,Inputs!$B$32),Y296)</f>
        <v>0</v>
      </c>
      <c r="AB296" s="48">
        <f ca="1">IF(AND(K296&lt;=7,Z296&gt;Inputs!$B$33),MAX(C296,Inputs!$B$33),Z296)</f>
        <v>0</v>
      </c>
      <c r="AC296" s="48">
        <f ca="1">IF(Y296&gt;Inputs!$B$34,Inputs!$B$34,AA296)</f>
        <v>0</v>
      </c>
      <c r="AD296" s="48">
        <f ca="1">IF(AB296&gt;Inputs!$B$34,Inputs!$B$34,AB296)</f>
        <v>0</v>
      </c>
      <c r="AE296" s="48">
        <f ca="1">IF(AC296&gt;Inputs!$B$34,Inputs!$B$34,AC296)</f>
        <v>0</v>
      </c>
      <c r="AF296" s="49">
        <f ca="1">IF(AND(E296=1,G296=0),Inputs!$B$3,AD296)</f>
        <v>0</v>
      </c>
      <c r="AG296" s="49">
        <f ca="1">IF(AND(E296=1,G296=0),Inputs!$B$3,AE296)</f>
        <v>0</v>
      </c>
    </row>
    <row r="297" spans="1:33" x14ac:dyDescent="0.25">
      <c r="A297" s="6">
        <f>'Salary and Rating'!A298</f>
        <v>0</v>
      </c>
      <c r="B297" s="6">
        <f>'Salary and Rating'!B298</f>
        <v>0</v>
      </c>
      <c r="C297" s="14">
        <f>'Salary and Rating'!C298</f>
        <v>0</v>
      </c>
      <c r="D297" s="44">
        <f>'Salary and Rating'!D298</f>
        <v>0</v>
      </c>
      <c r="E297" s="48">
        <f t="shared" si="24"/>
        <v>0</v>
      </c>
      <c r="F297" s="42">
        <f>IF('Salary and Rating'!E298=1,VLOOKUP(D297,'Attrition Probabilities'!$A$5:$E$45,2,TRUE),IF('Salary and Rating'!E298=2,VLOOKUP(D297,'Attrition Probabilities'!$A$5:$E$45,3,TRUE),IF('Salary and Rating'!E298=3,VLOOKUP(D297,'Attrition Probabilities'!$A$5:$E$45,4,TRUE),IF('Salary and Rating'!E298=4,VLOOKUP(D297,'Attrition Probabilities'!$A$5:$E$45,5,TRUE),0))))</f>
        <v>0</v>
      </c>
      <c r="G297" s="48">
        <f t="shared" ca="1" si="25"/>
        <v>0</v>
      </c>
      <c r="H297" s="48">
        <f ca="1">IF(E297=0,0,IF(RAND()&lt;'Demand Component Probability'!$B$4,1,0))</f>
        <v>0</v>
      </c>
      <c r="I297" s="48">
        <f ca="1">IF(E297=0,0,IF(RAND()&lt;'Demand Component Probability'!$B$5,1,0))</f>
        <v>0</v>
      </c>
      <c r="J297" s="48">
        <f ca="1">IF(E297=0,0,IF(RAND()&lt;'Demand Component Probability'!$B$6,1,0))</f>
        <v>0</v>
      </c>
      <c r="K297" s="48">
        <f>'Salary and Rating'!K298</f>
        <v>0</v>
      </c>
      <c r="L297" s="48">
        <f>IFERROR(IF(VLOOKUP(K297,Inputs!$A$20:$G$29,3,FALSE)="Stipend Award",VLOOKUP(K297,Inputs!$A$7:$G$16,3,FALSE),0),0)</f>
        <v>0</v>
      </c>
      <c r="M297" s="48">
        <f>IFERROR(IF(VLOOKUP(K297,Inputs!$A$20:$G$29,4,FALSE)="Stipend Award",VLOOKUP(K297,Inputs!$A$7:$G$16,4,FALSE),0),0)</f>
        <v>0</v>
      </c>
      <c r="N297" s="48">
        <f ca="1">IFERROR(IF(H297=1,IF(VLOOKUP(K297,Inputs!$A$20:$G$29,5,FALSE)="Stipend Award",VLOOKUP(K297,Inputs!$A$7:$G$16,5,FALSE),0),0),0)</f>
        <v>0</v>
      </c>
      <c r="O297" s="48">
        <f ca="1">IFERROR(IF(I297=1,IF(VLOOKUP(K297,Inputs!$A$20:$G$29,6,FALSE)="Stipend Award",VLOOKUP(K297,Inputs!$A$7:$G$16,6,FALSE),0),0),0)</f>
        <v>0</v>
      </c>
      <c r="P297" s="48">
        <f ca="1">IFERROR(IF(J297=1,IF(VLOOKUP(K297,Inputs!$A$20:$G$29,7,FALSE)="Stipend Award",VLOOKUP(K297,Inputs!$A$7:$G$16,7,FALSE),0),0),0)</f>
        <v>0</v>
      </c>
      <c r="Q297" s="48">
        <f>IFERROR(IF(VLOOKUP(K297,Inputs!$A$20:$G$29,3,FALSE)="Base Increase",VLOOKUP(K297,Inputs!$A$7:$G$16,3,FALSE),0),0)</f>
        <v>0</v>
      </c>
      <c r="R297" s="48">
        <f>IFERROR(IF(VLOOKUP(K297,Inputs!$A$20:$G$29,4,FALSE)="Base Increase",VLOOKUP(K297,Inputs!$A$7:$G$16,4,FALSE),0),0)</f>
        <v>0</v>
      </c>
      <c r="S297" s="48">
        <f ca="1">IFERROR(IF(H297=1,IF(VLOOKUP(K297,Inputs!$A$20:$G$29,5,FALSE)="Base Increase",VLOOKUP(K297,Inputs!$A$7:$G$16,5,FALSE),0),0),0)</f>
        <v>0</v>
      </c>
      <c r="T297" s="48">
        <f ca="1">IFERROR(IF(I297=1,IF(VLOOKUP(K297,Inputs!$A$20:$G$29,6,FALSE)="Base Increase",VLOOKUP(K297,Inputs!$A$7:$G$16,6,FALSE),0),0),0)</f>
        <v>0</v>
      </c>
      <c r="U297" s="48">
        <f ca="1">IFERROR(IF(J297=1,IF(VLOOKUP(K297,Inputs!$A$20:$G$29,7,FALSE)="Base Increase",VLOOKUP(K297,Inputs!$A$7:$G$16,7,FALSE),0),0),0)</f>
        <v>0</v>
      </c>
      <c r="V297" s="48">
        <f t="shared" ca="1" si="26"/>
        <v>0</v>
      </c>
      <c r="W297" s="48">
        <f t="shared" ca="1" si="27"/>
        <v>0</v>
      </c>
      <c r="X297" s="48">
        <f t="shared" ca="1" si="28"/>
        <v>0</v>
      </c>
      <c r="Y297" s="48">
        <f t="shared" ca="1" si="29"/>
        <v>0</v>
      </c>
      <c r="Z297" s="48">
        <f ca="1">IF(AND(K297&lt;=4,X297&gt;Inputs!$B$32),MAX(C297,Inputs!$B$32),X297)</f>
        <v>0</v>
      </c>
      <c r="AA297" s="48">
        <f ca="1">IF(AND(K297&lt;=4,Y297&gt;Inputs!$B$32),MAX(C297,Inputs!$B$32),Y297)</f>
        <v>0</v>
      </c>
      <c r="AB297" s="48">
        <f ca="1">IF(AND(K297&lt;=7,Z297&gt;Inputs!$B$33),MAX(C297,Inputs!$B$33),Z297)</f>
        <v>0</v>
      </c>
      <c r="AC297" s="48">
        <f ca="1">IF(Y297&gt;Inputs!$B$34,Inputs!$B$34,AA297)</f>
        <v>0</v>
      </c>
      <c r="AD297" s="48">
        <f ca="1">IF(AB297&gt;Inputs!$B$34,Inputs!$B$34,AB297)</f>
        <v>0</v>
      </c>
      <c r="AE297" s="48">
        <f ca="1">IF(AC297&gt;Inputs!$B$34,Inputs!$B$34,AC297)</f>
        <v>0</v>
      </c>
      <c r="AF297" s="49">
        <f ca="1">IF(AND(E297=1,G297=0),Inputs!$B$3,AD297)</f>
        <v>0</v>
      </c>
      <c r="AG297" s="49">
        <f ca="1">IF(AND(E297=1,G297=0),Inputs!$B$3,AE297)</f>
        <v>0</v>
      </c>
    </row>
    <row r="298" spans="1:33" x14ac:dyDescent="0.25">
      <c r="A298" s="6">
        <f>'Salary and Rating'!A299</f>
        <v>0</v>
      </c>
      <c r="B298" s="6">
        <f>'Salary and Rating'!B299</f>
        <v>0</v>
      </c>
      <c r="C298" s="14">
        <f>'Salary and Rating'!C299</f>
        <v>0</v>
      </c>
      <c r="D298" s="44">
        <f>'Salary and Rating'!D299</f>
        <v>0</v>
      </c>
      <c r="E298" s="48">
        <f t="shared" si="24"/>
        <v>0</v>
      </c>
      <c r="F298" s="42">
        <f>IF('Salary and Rating'!E299=1,VLOOKUP(D298,'Attrition Probabilities'!$A$5:$E$45,2,TRUE),IF('Salary and Rating'!E299=2,VLOOKUP(D298,'Attrition Probabilities'!$A$5:$E$45,3,TRUE),IF('Salary and Rating'!E299=3,VLOOKUP(D298,'Attrition Probabilities'!$A$5:$E$45,4,TRUE),IF('Salary and Rating'!E299=4,VLOOKUP(D298,'Attrition Probabilities'!$A$5:$E$45,5,TRUE),0))))</f>
        <v>0</v>
      </c>
      <c r="G298" s="48">
        <f t="shared" ca="1" si="25"/>
        <v>0</v>
      </c>
      <c r="H298" s="48">
        <f ca="1">IF(E298=0,0,IF(RAND()&lt;'Demand Component Probability'!$B$4,1,0))</f>
        <v>0</v>
      </c>
      <c r="I298" s="48">
        <f ca="1">IF(E298=0,0,IF(RAND()&lt;'Demand Component Probability'!$B$5,1,0))</f>
        <v>0</v>
      </c>
      <c r="J298" s="48">
        <f ca="1">IF(E298=0,0,IF(RAND()&lt;'Demand Component Probability'!$B$6,1,0))</f>
        <v>0</v>
      </c>
      <c r="K298" s="48">
        <f>'Salary and Rating'!K299</f>
        <v>0</v>
      </c>
      <c r="L298" s="48">
        <f>IFERROR(IF(VLOOKUP(K298,Inputs!$A$20:$G$29,3,FALSE)="Stipend Award",VLOOKUP(K298,Inputs!$A$7:$G$16,3,FALSE),0),0)</f>
        <v>0</v>
      </c>
      <c r="M298" s="48">
        <f>IFERROR(IF(VLOOKUP(K298,Inputs!$A$20:$G$29,4,FALSE)="Stipend Award",VLOOKUP(K298,Inputs!$A$7:$G$16,4,FALSE),0),0)</f>
        <v>0</v>
      </c>
      <c r="N298" s="48">
        <f ca="1">IFERROR(IF(H298=1,IF(VLOOKUP(K298,Inputs!$A$20:$G$29,5,FALSE)="Stipend Award",VLOOKUP(K298,Inputs!$A$7:$G$16,5,FALSE),0),0),0)</f>
        <v>0</v>
      </c>
      <c r="O298" s="48">
        <f ca="1">IFERROR(IF(I298=1,IF(VLOOKUP(K298,Inputs!$A$20:$G$29,6,FALSE)="Stipend Award",VLOOKUP(K298,Inputs!$A$7:$G$16,6,FALSE),0),0),0)</f>
        <v>0</v>
      </c>
      <c r="P298" s="48">
        <f ca="1">IFERROR(IF(J298=1,IF(VLOOKUP(K298,Inputs!$A$20:$G$29,7,FALSE)="Stipend Award",VLOOKUP(K298,Inputs!$A$7:$G$16,7,FALSE),0),0),0)</f>
        <v>0</v>
      </c>
      <c r="Q298" s="48">
        <f>IFERROR(IF(VLOOKUP(K298,Inputs!$A$20:$G$29,3,FALSE)="Base Increase",VLOOKUP(K298,Inputs!$A$7:$G$16,3,FALSE),0),0)</f>
        <v>0</v>
      </c>
      <c r="R298" s="48">
        <f>IFERROR(IF(VLOOKUP(K298,Inputs!$A$20:$G$29,4,FALSE)="Base Increase",VLOOKUP(K298,Inputs!$A$7:$G$16,4,FALSE),0),0)</f>
        <v>0</v>
      </c>
      <c r="S298" s="48">
        <f ca="1">IFERROR(IF(H298=1,IF(VLOOKUP(K298,Inputs!$A$20:$G$29,5,FALSE)="Base Increase",VLOOKUP(K298,Inputs!$A$7:$G$16,5,FALSE),0),0),0)</f>
        <v>0</v>
      </c>
      <c r="T298" s="48">
        <f ca="1">IFERROR(IF(I298=1,IF(VLOOKUP(K298,Inputs!$A$20:$G$29,6,FALSE)="Base Increase",VLOOKUP(K298,Inputs!$A$7:$G$16,6,FALSE),0),0),0)</f>
        <v>0</v>
      </c>
      <c r="U298" s="48">
        <f ca="1">IFERROR(IF(J298=1,IF(VLOOKUP(K298,Inputs!$A$20:$G$29,7,FALSE)="Base Increase",VLOOKUP(K298,Inputs!$A$7:$G$16,7,FALSE),0),0),0)</f>
        <v>0</v>
      </c>
      <c r="V298" s="48">
        <f t="shared" ca="1" si="26"/>
        <v>0</v>
      </c>
      <c r="W298" s="48">
        <f t="shared" ca="1" si="27"/>
        <v>0</v>
      </c>
      <c r="X298" s="48">
        <f t="shared" ca="1" si="28"/>
        <v>0</v>
      </c>
      <c r="Y298" s="48">
        <f t="shared" ca="1" si="29"/>
        <v>0</v>
      </c>
      <c r="Z298" s="48">
        <f ca="1">IF(AND(K298&lt;=4,X298&gt;Inputs!$B$32),MAX(C298,Inputs!$B$32),X298)</f>
        <v>0</v>
      </c>
      <c r="AA298" s="48">
        <f ca="1">IF(AND(K298&lt;=4,Y298&gt;Inputs!$B$32),MAX(C298,Inputs!$B$32),Y298)</f>
        <v>0</v>
      </c>
      <c r="AB298" s="48">
        <f ca="1">IF(AND(K298&lt;=7,Z298&gt;Inputs!$B$33),MAX(C298,Inputs!$B$33),Z298)</f>
        <v>0</v>
      </c>
      <c r="AC298" s="48">
        <f ca="1">IF(Y298&gt;Inputs!$B$34,Inputs!$B$34,AA298)</f>
        <v>0</v>
      </c>
      <c r="AD298" s="48">
        <f ca="1">IF(AB298&gt;Inputs!$B$34,Inputs!$B$34,AB298)</f>
        <v>0</v>
      </c>
      <c r="AE298" s="48">
        <f ca="1">IF(AC298&gt;Inputs!$B$34,Inputs!$B$34,AC298)</f>
        <v>0</v>
      </c>
      <c r="AF298" s="49">
        <f ca="1">IF(AND(E298=1,G298=0),Inputs!$B$3,AD298)</f>
        <v>0</v>
      </c>
      <c r="AG298" s="49">
        <f ca="1">IF(AND(E298=1,G298=0),Inputs!$B$3,AE298)</f>
        <v>0</v>
      </c>
    </row>
    <row r="299" spans="1:33" x14ac:dyDescent="0.25">
      <c r="A299" s="6">
        <f>'Salary and Rating'!A300</f>
        <v>0</v>
      </c>
      <c r="B299" s="6">
        <f>'Salary and Rating'!B300</f>
        <v>0</v>
      </c>
      <c r="C299" s="14">
        <f>'Salary and Rating'!C300</f>
        <v>0</v>
      </c>
      <c r="D299" s="44">
        <f>'Salary and Rating'!D300</f>
        <v>0</v>
      </c>
      <c r="E299" s="48">
        <f t="shared" si="24"/>
        <v>0</v>
      </c>
      <c r="F299" s="42">
        <f>IF('Salary and Rating'!E300=1,VLOOKUP(D299,'Attrition Probabilities'!$A$5:$E$45,2,TRUE),IF('Salary and Rating'!E300=2,VLOOKUP(D299,'Attrition Probabilities'!$A$5:$E$45,3,TRUE),IF('Salary and Rating'!E300=3,VLOOKUP(D299,'Attrition Probabilities'!$A$5:$E$45,4,TRUE),IF('Salary and Rating'!E300=4,VLOOKUP(D299,'Attrition Probabilities'!$A$5:$E$45,5,TRUE),0))))</f>
        <v>0</v>
      </c>
      <c r="G299" s="48">
        <f t="shared" ca="1" si="25"/>
        <v>0</v>
      </c>
      <c r="H299" s="48">
        <f ca="1">IF(E299=0,0,IF(RAND()&lt;'Demand Component Probability'!$B$4,1,0))</f>
        <v>0</v>
      </c>
      <c r="I299" s="48">
        <f ca="1">IF(E299=0,0,IF(RAND()&lt;'Demand Component Probability'!$B$5,1,0))</f>
        <v>0</v>
      </c>
      <c r="J299" s="48">
        <f ca="1">IF(E299=0,0,IF(RAND()&lt;'Demand Component Probability'!$B$6,1,0))</f>
        <v>0</v>
      </c>
      <c r="K299" s="48">
        <f>'Salary and Rating'!K300</f>
        <v>0</v>
      </c>
      <c r="L299" s="48">
        <f>IFERROR(IF(VLOOKUP(K299,Inputs!$A$20:$G$29,3,FALSE)="Stipend Award",VLOOKUP(K299,Inputs!$A$7:$G$16,3,FALSE),0),0)</f>
        <v>0</v>
      </c>
      <c r="M299" s="48">
        <f>IFERROR(IF(VLOOKUP(K299,Inputs!$A$20:$G$29,4,FALSE)="Stipend Award",VLOOKUP(K299,Inputs!$A$7:$G$16,4,FALSE),0),0)</f>
        <v>0</v>
      </c>
      <c r="N299" s="48">
        <f ca="1">IFERROR(IF(H299=1,IF(VLOOKUP(K299,Inputs!$A$20:$G$29,5,FALSE)="Stipend Award",VLOOKUP(K299,Inputs!$A$7:$G$16,5,FALSE),0),0),0)</f>
        <v>0</v>
      </c>
      <c r="O299" s="48">
        <f ca="1">IFERROR(IF(I299=1,IF(VLOOKUP(K299,Inputs!$A$20:$G$29,6,FALSE)="Stipend Award",VLOOKUP(K299,Inputs!$A$7:$G$16,6,FALSE),0),0),0)</f>
        <v>0</v>
      </c>
      <c r="P299" s="48">
        <f ca="1">IFERROR(IF(J299=1,IF(VLOOKUP(K299,Inputs!$A$20:$G$29,7,FALSE)="Stipend Award",VLOOKUP(K299,Inputs!$A$7:$G$16,7,FALSE),0),0),0)</f>
        <v>0</v>
      </c>
      <c r="Q299" s="48">
        <f>IFERROR(IF(VLOOKUP(K299,Inputs!$A$20:$G$29,3,FALSE)="Base Increase",VLOOKUP(K299,Inputs!$A$7:$G$16,3,FALSE),0),0)</f>
        <v>0</v>
      </c>
      <c r="R299" s="48">
        <f>IFERROR(IF(VLOOKUP(K299,Inputs!$A$20:$G$29,4,FALSE)="Base Increase",VLOOKUP(K299,Inputs!$A$7:$G$16,4,FALSE),0),0)</f>
        <v>0</v>
      </c>
      <c r="S299" s="48">
        <f ca="1">IFERROR(IF(H299=1,IF(VLOOKUP(K299,Inputs!$A$20:$G$29,5,FALSE)="Base Increase",VLOOKUP(K299,Inputs!$A$7:$G$16,5,FALSE),0),0),0)</f>
        <v>0</v>
      </c>
      <c r="T299" s="48">
        <f ca="1">IFERROR(IF(I299=1,IF(VLOOKUP(K299,Inputs!$A$20:$G$29,6,FALSE)="Base Increase",VLOOKUP(K299,Inputs!$A$7:$G$16,6,FALSE),0),0),0)</f>
        <v>0</v>
      </c>
      <c r="U299" s="48">
        <f ca="1">IFERROR(IF(J299=1,IF(VLOOKUP(K299,Inputs!$A$20:$G$29,7,FALSE)="Base Increase",VLOOKUP(K299,Inputs!$A$7:$G$16,7,FALSE),0),0),0)</f>
        <v>0</v>
      </c>
      <c r="V299" s="48">
        <f t="shared" ca="1" si="26"/>
        <v>0</v>
      </c>
      <c r="W299" s="48">
        <f t="shared" ca="1" si="27"/>
        <v>0</v>
      </c>
      <c r="X299" s="48">
        <f t="shared" ca="1" si="28"/>
        <v>0</v>
      </c>
      <c r="Y299" s="48">
        <f t="shared" ca="1" si="29"/>
        <v>0</v>
      </c>
      <c r="Z299" s="48">
        <f ca="1">IF(AND(K299&lt;=4,X299&gt;Inputs!$B$32),MAX(C299,Inputs!$B$32),X299)</f>
        <v>0</v>
      </c>
      <c r="AA299" s="48">
        <f ca="1">IF(AND(K299&lt;=4,Y299&gt;Inputs!$B$32),MAX(C299,Inputs!$B$32),Y299)</f>
        <v>0</v>
      </c>
      <c r="AB299" s="48">
        <f ca="1">IF(AND(K299&lt;=7,Z299&gt;Inputs!$B$33),MAX(C299,Inputs!$B$33),Z299)</f>
        <v>0</v>
      </c>
      <c r="AC299" s="48">
        <f ca="1">IF(Y299&gt;Inputs!$B$34,Inputs!$B$34,AA299)</f>
        <v>0</v>
      </c>
      <c r="AD299" s="48">
        <f ca="1">IF(AB299&gt;Inputs!$B$34,Inputs!$B$34,AB299)</f>
        <v>0</v>
      </c>
      <c r="AE299" s="48">
        <f ca="1">IF(AC299&gt;Inputs!$B$34,Inputs!$B$34,AC299)</f>
        <v>0</v>
      </c>
      <c r="AF299" s="49">
        <f ca="1">IF(AND(E299=1,G299=0),Inputs!$B$3,AD299)</f>
        <v>0</v>
      </c>
      <c r="AG299" s="49">
        <f ca="1">IF(AND(E299=1,G299=0),Inputs!$B$3,AE299)</f>
        <v>0</v>
      </c>
    </row>
    <row r="300" spans="1:33" x14ac:dyDescent="0.25">
      <c r="A300" s="6">
        <f>'Salary and Rating'!A301</f>
        <v>0</v>
      </c>
      <c r="B300" s="6">
        <f>'Salary and Rating'!B301</f>
        <v>0</v>
      </c>
      <c r="C300" s="14">
        <f>'Salary and Rating'!C301</f>
        <v>0</v>
      </c>
      <c r="D300" s="44">
        <f>'Salary and Rating'!D301</f>
        <v>0</v>
      </c>
      <c r="E300" s="48">
        <f t="shared" si="24"/>
        <v>0</v>
      </c>
      <c r="F300" s="42">
        <f>IF('Salary and Rating'!E301=1,VLOOKUP(D300,'Attrition Probabilities'!$A$5:$E$45,2,TRUE),IF('Salary and Rating'!E301=2,VLOOKUP(D300,'Attrition Probabilities'!$A$5:$E$45,3,TRUE),IF('Salary and Rating'!E301=3,VLOOKUP(D300,'Attrition Probabilities'!$A$5:$E$45,4,TRUE),IF('Salary and Rating'!E301=4,VLOOKUP(D300,'Attrition Probabilities'!$A$5:$E$45,5,TRUE),0))))</f>
        <v>0</v>
      </c>
      <c r="G300" s="48">
        <f t="shared" ca="1" si="25"/>
        <v>0</v>
      </c>
      <c r="H300" s="48">
        <f ca="1">IF(E300=0,0,IF(RAND()&lt;'Demand Component Probability'!$B$4,1,0))</f>
        <v>0</v>
      </c>
      <c r="I300" s="48">
        <f ca="1">IF(E300=0,0,IF(RAND()&lt;'Demand Component Probability'!$B$5,1,0))</f>
        <v>0</v>
      </c>
      <c r="J300" s="48">
        <f ca="1">IF(E300=0,0,IF(RAND()&lt;'Demand Component Probability'!$B$6,1,0))</f>
        <v>0</v>
      </c>
      <c r="K300" s="48">
        <f>'Salary and Rating'!K301</f>
        <v>0</v>
      </c>
      <c r="L300" s="48">
        <f>IFERROR(IF(VLOOKUP(K300,Inputs!$A$20:$G$29,3,FALSE)="Stipend Award",VLOOKUP(K300,Inputs!$A$7:$G$16,3,FALSE),0),0)</f>
        <v>0</v>
      </c>
      <c r="M300" s="48">
        <f>IFERROR(IF(VLOOKUP(K300,Inputs!$A$20:$G$29,4,FALSE)="Stipend Award",VLOOKUP(K300,Inputs!$A$7:$G$16,4,FALSE),0),0)</f>
        <v>0</v>
      </c>
      <c r="N300" s="48">
        <f ca="1">IFERROR(IF(H300=1,IF(VLOOKUP(K300,Inputs!$A$20:$G$29,5,FALSE)="Stipend Award",VLOOKUP(K300,Inputs!$A$7:$G$16,5,FALSE),0),0),0)</f>
        <v>0</v>
      </c>
      <c r="O300" s="48">
        <f ca="1">IFERROR(IF(I300=1,IF(VLOOKUP(K300,Inputs!$A$20:$G$29,6,FALSE)="Stipend Award",VLOOKUP(K300,Inputs!$A$7:$G$16,6,FALSE),0),0),0)</f>
        <v>0</v>
      </c>
      <c r="P300" s="48">
        <f ca="1">IFERROR(IF(J300=1,IF(VLOOKUP(K300,Inputs!$A$20:$G$29,7,FALSE)="Stipend Award",VLOOKUP(K300,Inputs!$A$7:$G$16,7,FALSE),0),0),0)</f>
        <v>0</v>
      </c>
      <c r="Q300" s="48">
        <f>IFERROR(IF(VLOOKUP(K300,Inputs!$A$20:$G$29,3,FALSE)="Base Increase",VLOOKUP(K300,Inputs!$A$7:$G$16,3,FALSE),0),0)</f>
        <v>0</v>
      </c>
      <c r="R300" s="48">
        <f>IFERROR(IF(VLOOKUP(K300,Inputs!$A$20:$G$29,4,FALSE)="Base Increase",VLOOKUP(K300,Inputs!$A$7:$G$16,4,FALSE),0),0)</f>
        <v>0</v>
      </c>
      <c r="S300" s="48">
        <f ca="1">IFERROR(IF(H300=1,IF(VLOOKUP(K300,Inputs!$A$20:$G$29,5,FALSE)="Base Increase",VLOOKUP(K300,Inputs!$A$7:$G$16,5,FALSE),0),0),0)</f>
        <v>0</v>
      </c>
      <c r="T300" s="48">
        <f ca="1">IFERROR(IF(I300=1,IF(VLOOKUP(K300,Inputs!$A$20:$G$29,6,FALSE)="Base Increase",VLOOKUP(K300,Inputs!$A$7:$G$16,6,FALSE),0),0),0)</f>
        <v>0</v>
      </c>
      <c r="U300" s="48">
        <f ca="1">IFERROR(IF(J300=1,IF(VLOOKUP(K300,Inputs!$A$20:$G$29,7,FALSE)="Base Increase",VLOOKUP(K300,Inputs!$A$7:$G$16,7,FALSE),0),0),0)</f>
        <v>0</v>
      </c>
      <c r="V300" s="48">
        <f t="shared" ca="1" si="26"/>
        <v>0</v>
      </c>
      <c r="W300" s="48">
        <f t="shared" ca="1" si="27"/>
        <v>0</v>
      </c>
      <c r="X300" s="48">
        <f t="shared" ca="1" si="28"/>
        <v>0</v>
      </c>
      <c r="Y300" s="48">
        <f t="shared" ca="1" si="29"/>
        <v>0</v>
      </c>
      <c r="Z300" s="48">
        <f ca="1">IF(AND(K300&lt;=4,X300&gt;Inputs!$B$32),MAX(C300,Inputs!$B$32),X300)</f>
        <v>0</v>
      </c>
      <c r="AA300" s="48">
        <f ca="1">IF(AND(K300&lt;=4,Y300&gt;Inputs!$B$32),MAX(C300,Inputs!$B$32),Y300)</f>
        <v>0</v>
      </c>
      <c r="AB300" s="48">
        <f ca="1">IF(AND(K300&lt;=7,Z300&gt;Inputs!$B$33),MAX(C300,Inputs!$B$33),Z300)</f>
        <v>0</v>
      </c>
      <c r="AC300" s="48">
        <f ca="1">IF(Y300&gt;Inputs!$B$34,Inputs!$B$34,AA300)</f>
        <v>0</v>
      </c>
      <c r="AD300" s="48">
        <f ca="1">IF(AB300&gt;Inputs!$B$34,Inputs!$B$34,AB300)</f>
        <v>0</v>
      </c>
      <c r="AE300" s="48">
        <f ca="1">IF(AC300&gt;Inputs!$B$34,Inputs!$B$34,AC300)</f>
        <v>0</v>
      </c>
      <c r="AF300" s="49">
        <f ca="1">IF(AND(E300=1,G300=0),Inputs!$B$3,AD300)</f>
        <v>0</v>
      </c>
      <c r="AG300" s="49">
        <f ca="1">IF(AND(E300=1,G300=0),Inputs!$B$3,AE300)</f>
        <v>0</v>
      </c>
    </row>
    <row r="301" spans="1:33" x14ac:dyDescent="0.25">
      <c r="A301" s="6">
        <f>'Salary and Rating'!A302</f>
        <v>0</v>
      </c>
      <c r="B301" s="6">
        <f>'Salary and Rating'!B302</f>
        <v>0</v>
      </c>
      <c r="C301" s="14">
        <f>'Salary and Rating'!C302</f>
        <v>0</v>
      </c>
      <c r="D301" s="44">
        <f>'Salary and Rating'!D302</f>
        <v>0</v>
      </c>
      <c r="E301" s="48">
        <f t="shared" si="24"/>
        <v>0</v>
      </c>
      <c r="F301" s="42">
        <f>IF('Salary and Rating'!E302=1,VLOOKUP(D301,'Attrition Probabilities'!$A$5:$E$45,2,TRUE),IF('Salary and Rating'!E302=2,VLOOKUP(D301,'Attrition Probabilities'!$A$5:$E$45,3,TRUE),IF('Salary and Rating'!E302=3,VLOOKUP(D301,'Attrition Probabilities'!$A$5:$E$45,4,TRUE),IF('Salary and Rating'!E302=4,VLOOKUP(D301,'Attrition Probabilities'!$A$5:$E$45,5,TRUE),0))))</f>
        <v>0</v>
      </c>
      <c r="G301" s="48">
        <f t="shared" ca="1" si="25"/>
        <v>0</v>
      </c>
      <c r="H301" s="48">
        <f ca="1">IF(E301=0,0,IF(RAND()&lt;'Demand Component Probability'!$B$4,1,0))</f>
        <v>0</v>
      </c>
      <c r="I301" s="48">
        <f ca="1">IF(E301=0,0,IF(RAND()&lt;'Demand Component Probability'!$B$5,1,0))</f>
        <v>0</v>
      </c>
      <c r="J301" s="48">
        <f ca="1">IF(E301=0,0,IF(RAND()&lt;'Demand Component Probability'!$B$6,1,0))</f>
        <v>0</v>
      </c>
      <c r="K301" s="48">
        <f>'Salary and Rating'!K302</f>
        <v>0</v>
      </c>
      <c r="L301" s="48">
        <f>IFERROR(IF(VLOOKUP(K301,Inputs!$A$20:$G$29,3,FALSE)="Stipend Award",VLOOKUP(K301,Inputs!$A$7:$G$16,3,FALSE),0),0)</f>
        <v>0</v>
      </c>
      <c r="M301" s="48">
        <f>IFERROR(IF(VLOOKUP(K301,Inputs!$A$20:$G$29,4,FALSE)="Stipend Award",VLOOKUP(K301,Inputs!$A$7:$G$16,4,FALSE),0),0)</f>
        <v>0</v>
      </c>
      <c r="N301" s="48">
        <f ca="1">IFERROR(IF(H301=1,IF(VLOOKUP(K301,Inputs!$A$20:$G$29,5,FALSE)="Stipend Award",VLOOKUP(K301,Inputs!$A$7:$G$16,5,FALSE),0),0),0)</f>
        <v>0</v>
      </c>
      <c r="O301" s="48">
        <f ca="1">IFERROR(IF(I301=1,IF(VLOOKUP(K301,Inputs!$A$20:$G$29,6,FALSE)="Stipend Award",VLOOKUP(K301,Inputs!$A$7:$G$16,6,FALSE),0),0),0)</f>
        <v>0</v>
      </c>
      <c r="P301" s="48">
        <f ca="1">IFERROR(IF(J301=1,IF(VLOOKUP(K301,Inputs!$A$20:$G$29,7,FALSE)="Stipend Award",VLOOKUP(K301,Inputs!$A$7:$G$16,7,FALSE),0),0),0)</f>
        <v>0</v>
      </c>
      <c r="Q301" s="48">
        <f>IFERROR(IF(VLOOKUP(K301,Inputs!$A$20:$G$29,3,FALSE)="Base Increase",VLOOKUP(K301,Inputs!$A$7:$G$16,3,FALSE),0),0)</f>
        <v>0</v>
      </c>
      <c r="R301" s="48">
        <f>IFERROR(IF(VLOOKUP(K301,Inputs!$A$20:$G$29,4,FALSE)="Base Increase",VLOOKUP(K301,Inputs!$A$7:$G$16,4,FALSE),0),0)</f>
        <v>0</v>
      </c>
      <c r="S301" s="48">
        <f ca="1">IFERROR(IF(H301=1,IF(VLOOKUP(K301,Inputs!$A$20:$G$29,5,FALSE)="Base Increase",VLOOKUP(K301,Inputs!$A$7:$G$16,5,FALSE),0),0),0)</f>
        <v>0</v>
      </c>
      <c r="T301" s="48">
        <f ca="1">IFERROR(IF(I301=1,IF(VLOOKUP(K301,Inputs!$A$20:$G$29,6,FALSE)="Base Increase",VLOOKUP(K301,Inputs!$A$7:$G$16,6,FALSE),0),0),0)</f>
        <v>0</v>
      </c>
      <c r="U301" s="48">
        <f ca="1">IFERROR(IF(J301=1,IF(VLOOKUP(K301,Inputs!$A$20:$G$29,7,FALSE)="Base Increase",VLOOKUP(K301,Inputs!$A$7:$G$16,7,FALSE),0),0),0)</f>
        <v>0</v>
      </c>
      <c r="V301" s="48">
        <f t="shared" ca="1" si="26"/>
        <v>0</v>
      </c>
      <c r="W301" s="48">
        <f t="shared" ca="1" si="27"/>
        <v>0</v>
      </c>
      <c r="X301" s="48">
        <f t="shared" ca="1" si="28"/>
        <v>0</v>
      </c>
      <c r="Y301" s="48">
        <f t="shared" ca="1" si="29"/>
        <v>0</v>
      </c>
      <c r="Z301" s="48">
        <f ca="1">IF(AND(K301&lt;=4,X301&gt;Inputs!$B$32),MAX(C301,Inputs!$B$32),X301)</f>
        <v>0</v>
      </c>
      <c r="AA301" s="48">
        <f ca="1">IF(AND(K301&lt;=4,Y301&gt;Inputs!$B$32),MAX(C301,Inputs!$B$32),Y301)</f>
        <v>0</v>
      </c>
      <c r="AB301" s="48">
        <f ca="1">IF(AND(K301&lt;=7,Z301&gt;Inputs!$B$33),MAX(C301,Inputs!$B$33),Z301)</f>
        <v>0</v>
      </c>
      <c r="AC301" s="48">
        <f ca="1">IF(Y301&gt;Inputs!$B$34,Inputs!$B$34,AA301)</f>
        <v>0</v>
      </c>
      <c r="AD301" s="48">
        <f ca="1">IF(AB301&gt;Inputs!$B$34,Inputs!$B$34,AB301)</f>
        <v>0</v>
      </c>
      <c r="AE301" s="48">
        <f ca="1">IF(AC301&gt;Inputs!$B$34,Inputs!$B$34,AC301)</f>
        <v>0</v>
      </c>
      <c r="AF301" s="49">
        <f ca="1">IF(AND(E301=1,G301=0),Inputs!$B$3,AD301)</f>
        <v>0</v>
      </c>
      <c r="AG301" s="49">
        <f ca="1">IF(AND(E301=1,G301=0),Inputs!$B$3,AE301)</f>
        <v>0</v>
      </c>
    </row>
    <row r="302" spans="1:33" x14ac:dyDescent="0.25">
      <c r="A302" s="6">
        <f>'Salary and Rating'!A303</f>
        <v>0</v>
      </c>
      <c r="B302" s="6">
        <f>'Salary and Rating'!B303</f>
        <v>0</v>
      </c>
      <c r="C302" s="14">
        <f>'Salary and Rating'!C303</f>
        <v>0</v>
      </c>
      <c r="D302" s="44">
        <f>'Salary and Rating'!D303</f>
        <v>0</v>
      </c>
      <c r="E302" s="48">
        <f t="shared" si="24"/>
        <v>0</v>
      </c>
      <c r="F302" s="42">
        <f>IF('Salary and Rating'!E303=1,VLOOKUP(D302,'Attrition Probabilities'!$A$5:$E$45,2,TRUE),IF('Salary and Rating'!E303=2,VLOOKUP(D302,'Attrition Probabilities'!$A$5:$E$45,3,TRUE),IF('Salary and Rating'!E303=3,VLOOKUP(D302,'Attrition Probabilities'!$A$5:$E$45,4,TRUE),IF('Salary and Rating'!E303=4,VLOOKUP(D302,'Attrition Probabilities'!$A$5:$E$45,5,TRUE),0))))</f>
        <v>0</v>
      </c>
      <c r="G302" s="48">
        <f t="shared" ca="1" si="25"/>
        <v>0</v>
      </c>
      <c r="H302" s="48">
        <f ca="1">IF(E302=0,0,IF(RAND()&lt;'Demand Component Probability'!$B$4,1,0))</f>
        <v>0</v>
      </c>
      <c r="I302" s="48">
        <f ca="1">IF(E302=0,0,IF(RAND()&lt;'Demand Component Probability'!$B$5,1,0))</f>
        <v>0</v>
      </c>
      <c r="J302" s="48">
        <f ca="1">IF(E302=0,0,IF(RAND()&lt;'Demand Component Probability'!$B$6,1,0))</f>
        <v>0</v>
      </c>
      <c r="K302" s="48">
        <f>'Salary and Rating'!K303</f>
        <v>0</v>
      </c>
      <c r="L302" s="48">
        <f>IFERROR(IF(VLOOKUP(K302,Inputs!$A$20:$G$29,3,FALSE)="Stipend Award",VLOOKUP(K302,Inputs!$A$7:$G$16,3,FALSE),0),0)</f>
        <v>0</v>
      </c>
      <c r="M302" s="48">
        <f>IFERROR(IF(VLOOKUP(K302,Inputs!$A$20:$G$29,4,FALSE)="Stipend Award",VLOOKUP(K302,Inputs!$A$7:$G$16,4,FALSE),0),0)</f>
        <v>0</v>
      </c>
      <c r="N302" s="48">
        <f ca="1">IFERROR(IF(H302=1,IF(VLOOKUP(K302,Inputs!$A$20:$G$29,5,FALSE)="Stipend Award",VLOOKUP(K302,Inputs!$A$7:$G$16,5,FALSE),0),0),0)</f>
        <v>0</v>
      </c>
      <c r="O302" s="48">
        <f ca="1">IFERROR(IF(I302=1,IF(VLOOKUP(K302,Inputs!$A$20:$G$29,6,FALSE)="Stipend Award",VLOOKUP(K302,Inputs!$A$7:$G$16,6,FALSE),0),0),0)</f>
        <v>0</v>
      </c>
      <c r="P302" s="48">
        <f ca="1">IFERROR(IF(J302=1,IF(VLOOKUP(K302,Inputs!$A$20:$G$29,7,FALSE)="Stipend Award",VLOOKUP(K302,Inputs!$A$7:$G$16,7,FALSE),0),0),0)</f>
        <v>0</v>
      </c>
      <c r="Q302" s="48">
        <f>IFERROR(IF(VLOOKUP(K302,Inputs!$A$20:$G$29,3,FALSE)="Base Increase",VLOOKUP(K302,Inputs!$A$7:$G$16,3,FALSE),0),0)</f>
        <v>0</v>
      </c>
      <c r="R302" s="48">
        <f>IFERROR(IF(VLOOKUP(K302,Inputs!$A$20:$G$29,4,FALSE)="Base Increase",VLOOKUP(K302,Inputs!$A$7:$G$16,4,FALSE),0),0)</f>
        <v>0</v>
      </c>
      <c r="S302" s="48">
        <f ca="1">IFERROR(IF(H302=1,IF(VLOOKUP(K302,Inputs!$A$20:$G$29,5,FALSE)="Base Increase",VLOOKUP(K302,Inputs!$A$7:$G$16,5,FALSE),0),0),0)</f>
        <v>0</v>
      </c>
      <c r="T302" s="48">
        <f ca="1">IFERROR(IF(I302=1,IF(VLOOKUP(K302,Inputs!$A$20:$G$29,6,FALSE)="Base Increase",VLOOKUP(K302,Inputs!$A$7:$G$16,6,FALSE),0),0),0)</f>
        <v>0</v>
      </c>
      <c r="U302" s="48">
        <f ca="1">IFERROR(IF(J302=1,IF(VLOOKUP(K302,Inputs!$A$20:$G$29,7,FALSE)="Base Increase",VLOOKUP(K302,Inputs!$A$7:$G$16,7,FALSE),0),0),0)</f>
        <v>0</v>
      </c>
      <c r="V302" s="48">
        <f t="shared" ca="1" si="26"/>
        <v>0</v>
      </c>
      <c r="W302" s="48">
        <f t="shared" ca="1" si="27"/>
        <v>0</v>
      </c>
      <c r="X302" s="48">
        <f t="shared" ca="1" si="28"/>
        <v>0</v>
      </c>
      <c r="Y302" s="48">
        <f t="shared" ca="1" si="29"/>
        <v>0</v>
      </c>
      <c r="Z302" s="48">
        <f ca="1">IF(AND(K302&lt;=4,X302&gt;Inputs!$B$32),MAX(C302,Inputs!$B$32),X302)</f>
        <v>0</v>
      </c>
      <c r="AA302" s="48">
        <f ca="1">IF(AND(K302&lt;=4,Y302&gt;Inputs!$B$32),MAX(C302,Inputs!$B$32),Y302)</f>
        <v>0</v>
      </c>
      <c r="AB302" s="48">
        <f ca="1">IF(AND(K302&lt;=7,Z302&gt;Inputs!$B$33),MAX(C302,Inputs!$B$33),Z302)</f>
        <v>0</v>
      </c>
      <c r="AC302" s="48">
        <f ca="1">IF(Y302&gt;Inputs!$B$34,Inputs!$B$34,AA302)</f>
        <v>0</v>
      </c>
      <c r="AD302" s="48">
        <f ca="1">IF(AB302&gt;Inputs!$B$34,Inputs!$B$34,AB302)</f>
        <v>0</v>
      </c>
      <c r="AE302" s="48">
        <f ca="1">IF(AC302&gt;Inputs!$B$34,Inputs!$B$34,AC302)</f>
        <v>0</v>
      </c>
      <c r="AF302" s="49">
        <f ca="1">IF(AND(E302=1,G302=0),Inputs!$B$3,AD302)</f>
        <v>0</v>
      </c>
      <c r="AG302" s="49">
        <f ca="1">IF(AND(E302=1,G302=0),Inputs!$B$3,AE302)</f>
        <v>0</v>
      </c>
    </row>
    <row r="303" spans="1:33" x14ac:dyDescent="0.25">
      <c r="A303" s="6">
        <f>'Salary and Rating'!A304</f>
        <v>0</v>
      </c>
      <c r="B303" s="6">
        <f>'Salary and Rating'!B304</f>
        <v>0</v>
      </c>
      <c r="C303" s="14">
        <f>'Salary and Rating'!C304</f>
        <v>0</v>
      </c>
      <c r="D303" s="44">
        <f>'Salary and Rating'!D304</f>
        <v>0</v>
      </c>
      <c r="E303" s="48">
        <f t="shared" si="24"/>
        <v>0</v>
      </c>
      <c r="F303" s="42">
        <f>IF('Salary and Rating'!E304=1,VLOOKUP(D303,'Attrition Probabilities'!$A$5:$E$45,2,TRUE),IF('Salary and Rating'!E304=2,VLOOKUP(D303,'Attrition Probabilities'!$A$5:$E$45,3,TRUE),IF('Salary and Rating'!E304=3,VLOOKUP(D303,'Attrition Probabilities'!$A$5:$E$45,4,TRUE),IF('Salary and Rating'!E304=4,VLOOKUP(D303,'Attrition Probabilities'!$A$5:$E$45,5,TRUE),0))))</f>
        <v>0</v>
      </c>
      <c r="G303" s="48">
        <f t="shared" ca="1" si="25"/>
        <v>0</v>
      </c>
      <c r="H303" s="48">
        <f ca="1">IF(E303=0,0,IF(RAND()&lt;'Demand Component Probability'!$B$4,1,0))</f>
        <v>0</v>
      </c>
      <c r="I303" s="48">
        <f ca="1">IF(E303=0,0,IF(RAND()&lt;'Demand Component Probability'!$B$5,1,0))</f>
        <v>0</v>
      </c>
      <c r="J303" s="48">
        <f ca="1">IF(E303=0,0,IF(RAND()&lt;'Demand Component Probability'!$B$6,1,0))</f>
        <v>0</v>
      </c>
      <c r="K303" s="48">
        <f>'Salary and Rating'!K304</f>
        <v>0</v>
      </c>
      <c r="L303" s="48">
        <f>IFERROR(IF(VLOOKUP(K303,Inputs!$A$20:$G$29,3,FALSE)="Stipend Award",VLOOKUP(K303,Inputs!$A$7:$G$16,3,FALSE),0),0)</f>
        <v>0</v>
      </c>
      <c r="M303" s="48">
        <f>IFERROR(IF(VLOOKUP(K303,Inputs!$A$20:$G$29,4,FALSE)="Stipend Award",VLOOKUP(K303,Inputs!$A$7:$G$16,4,FALSE),0),0)</f>
        <v>0</v>
      </c>
      <c r="N303" s="48">
        <f ca="1">IFERROR(IF(H303=1,IF(VLOOKUP(K303,Inputs!$A$20:$G$29,5,FALSE)="Stipend Award",VLOOKUP(K303,Inputs!$A$7:$G$16,5,FALSE),0),0),0)</f>
        <v>0</v>
      </c>
      <c r="O303" s="48">
        <f ca="1">IFERROR(IF(I303=1,IF(VLOOKUP(K303,Inputs!$A$20:$G$29,6,FALSE)="Stipend Award",VLOOKUP(K303,Inputs!$A$7:$G$16,6,FALSE),0),0),0)</f>
        <v>0</v>
      </c>
      <c r="P303" s="48">
        <f ca="1">IFERROR(IF(J303=1,IF(VLOOKUP(K303,Inputs!$A$20:$G$29,7,FALSE)="Stipend Award",VLOOKUP(K303,Inputs!$A$7:$G$16,7,FALSE),0),0),0)</f>
        <v>0</v>
      </c>
      <c r="Q303" s="48">
        <f>IFERROR(IF(VLOOKUP(K303,Inputs!$A$20:$G$29,3,FALSE)="Base Increase",VLOOKUP(K303,Inputs!$A$7:$G$16,3,FALSE),0),0)</f>
        <v>0</v>
      </c>
      <c r="R303" s="48">
        <f>IFERROR(IF(VLOOKUP(K303,Inputs!$A$20:$G$29,4,FALSE)="Base Increase",VLOOKUP(K303,Inputs!$A$7:$G$16,4,FALSE),0),0)</f>
        <v>0</v>
      </c>
      <c r="S303" s="48">
        <f ca="1">IFERROR(IF(H303=1,IF(VLOOKUP(K303,Inputs!$A$20:$G$29,5,FALSE)="Base Increase",VLOOKUP(K303,Inputs!$A$7:$G$16,5,FALSE),0),0),0)</f>
        <v>0</v>
      </c>
      <c r="T303" s="48">
        <f ca="1">IFERROR(IF(I303=1,IF(VLOOKUP(K303,Inputs!$A$20:$G$29,6,FALSE)="Base Increase",VLOOKUP(K303,Inputs!$A$7:$G$16,6,FALSE),0),0),0)</f>
        <v>0</v>
      </c>
      <c r="U303" s="48">
        <f ca="1">IFERROR(IF(J303=1,IF(VLOOKUP(K303,Inputs!$A$20:$G$29,7,FALSE)="Base Increase",VLOOKUP(K303,Inputs!$A$7:$G$16,7,FALSE),0),0),0)</f>
        <v>0</v>
      </c>
      <c r="V303" s="48">
        <f t="shared" ca="1" si="26"/>
        <v>0</v>
      </c>
      <c r="W303" s="48">
        <f t="shared" ca="1" si="27"/>
        <v>0</v>
      </c>
      <c r="X303" s="48">
        <f t="shared" ca="1" si="28"/>
        <v>0</v>
      </c>
      <c r="Y303" s="48">
        <f t="shared" ca="1" si="29"/>
        <v>0</v>
      </c>
      <c r="Z303" s="48">
        <f ca="1">IF(AND(K303&lt;=4,X303&gt;Inputs!$B$32),MAX(C303,Inputs!$B$32),X303)</f>
        <v>0</v>
      </c>
      <c r="AA303" s="48">
        <f ca="1">IF(AND(K303&lt;=4,Y303&gt;Inputs!$B$32),MAX(C303,Inputs!$B$32),Y303)</f>
        <v>0</v>
      </c>
      <c r="AB303" s="48">
        <f ca="1">IF(AND(K303&lt;=7,Z303&gt;Inputs!$B$33),MAX(C303,Inputs!$B$33),Z303)</f>
        <v>0</v>
      </c>
      <c r="AC303" s="48">
        <f ca="1">IF(Y303&gt;Inputs!$B$34,Inputs!$B$34,AA303)</f>
        <v>0</v>
      </c>
      <c r="AD303" s="48">
        <f ca="1">IF(AB303&gt;Inputs!$B$34,Inputs!$B$34,AB303)</f>
        <v>0</v>
      </c>
      <c r="AE303" s="48">
        <f ca="1">IF(AC303&gt;Inputs!$B$34,Inputs!$B$34,AC303)</f>
        <v>0</v>
      </c>
      <c r="AF303" s="49">
        <f ca="1">IF(AND(E303=1,G303=0),Inputs!$B$3,AD303)</f>
        <v>0</v>
      </c>
      <c r="AG303" s="49">
        <f ca="1">IF(AND(E303=1,G303=0),Inputs!$B$3,AE303)</f>
        <v>0</v>
      </c>
    </row>
    <row r="304" spans="1:33" x14ac:dyDescent="0.25">
      <c r="C304" s="7"/>
      <c r="D304" s="7"/>
    </row>
    <row r="305" spans="3:4" x14ac:dyDescent="0.25">
      <c r="C305" s="7"/>
      <c r="D305" s="7"/>
    </row>
    <row r="306" spans="3:4" x14ac:dyDescent="0.25">
      <c r="C306" s="7"/>
      <c r="D306" s="7"/>
    </row>
    <row r="307" spans="3:4" x14ac:dyDescent="0.25">
      <c r="C307" s="7"/>
      <c r="D307" s="7"/>
    </row>
    <row r="308" spans="3:4" x14ac:dyDescent="0.25">
      <c r="C308" s="7"/>
      <c r="D308" s="7"/>
    </row>
    <row r="309" spans="3:4" x14ac:dyDescent="0.25">
      <c r="C309" s="7"/>
      <c r="D309" s="7"/>
    </row>
    <row r="310" spans="3:4" x14ac:dyDescent="0.25">
      <c r="C310" s="7"/>
      <c r="D310" s="7"/>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Rating Probabilities</vt:lpstr>
      <vt:lpstr>Attrition Probabilities</vt:lpstr>
      <vt:lpstr>Demand Component Probability</vt:lpstr>
      <vt:lpstr>Inputs</vt:lpstr>
      <vt:lpstr>Budget</vt:lpstr>
      <vt:lpstr>Salary and Rating</vt:lpstr>
      <vt:lpstr>Category Tables</vt:lpstr>
      <vt:lpstr>2012-2013</vt:lpstr>
      <vt:lpstr>2013-2014</vt:lpstr>
      <vt:lpstr>2014-2015</vt:lpstr>
      <vt:lpstr>Salary Summary</vt:lpstr>
      <vt:lpstr>Within Budget Summary</vt:lpstr>
      <vt:lpstr>Advanced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 Kishel</dc:creator>
  <cp:lastModifiedBy>April Gariepy</cp:lastModifiedBy>
  <dcterms:created xsi:type="dcterms:W3CDTF">2012-09-18T18:43:31Z</dcterms:created>
  <dcterms:modified xsi:type="dcterms:W3CDTF">2012-12-18T01:57:25Z</dcterms:modified>
</cp:coreProperties>
</file>