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valldej\Desktop\CDF &amp; JAG\"/>
    </mc:Choice>
  </mc:AlternateContent>
  <bookViews>
    <workbookView xWindow="0" yWindow="0" windowWidth="23040" windowHeight="8820"/>
  </bookViews>
  <sheets>
    <sheet name="Payments" sheetId="1" r:id="rId1"/>
    <sheet name="Sheet2" sheetId="3" r:id="rId2"/>
    <sheet name="Sheet1" sheetId="2" r:id="rId3"/>
  </sheets>
  <externalReferences>
    <externalReference r:id="rId4"/>
    <externalReference r:id="rId5"/>
  </externalReferences>
  <definedNames>
    <definedName name="_1_2004_2005_AFR_4_Ad_Valorem_Taxes" localSheetId="0">#REF!</definedName>
    <definedName name="_1_2004_2005_AFR_4_Ad_Valorem_Taxes">#REF!</definedName>
    <definedName name="_2004_2005_AFR_4_Ad_Valorem_Taxes" localSheetId="0">#REF!</definedName>
    <definedName name="_2004_2005_AFR_4_Ad_Valorem_Taxes">#REF!</definedName>
    <definedName name="Import_Elem_Secondary_ByLEA" localSheetId="0">#REF!</definedName>
    <definedName name="Import_Elem_Secondary_ByLEA">#REF!</definedName>
    <definedName name="Import_K_12_ByLEA" localSheetId="0">#REF!</definedName>
    <definedName name="Import_K_12_ByLEA">#REF!</definedName>
    <definedName name="Import_MFP_and_Other_Funded_ByLEA" localSheetId="0">#REF!</definedName>
    <definedName name="Import_MFP_and_Other_Funded_ByLEA">#REF!</definedName>
    <definedName name="Import_Total_Reported_ByLEA" localSheetId="0">#REF!</definedName>
    <definedName name="Import_Total_Reported_ByLEA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Payments!$A$1:$I$217</definedName>
    <definedName name="_xlnm.Print_Titles" localSheetId="0">Payments!$A:$C,Payments!$1:$3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3" l="1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54" i="3" l="1"/>
  <c r="G178" i="1"/>
  <c r="G179" i="1"/>
  <c r="G181" i="1"/>
  <c r="G182" i="1"/>
  <c r="G183" i="1"/>
  <c r="G184" i="1"/>
  <c r="G186" i="1"/>
  <c r="G187" i="1"/>
  <c r="G188" i="1"/>
  <c r="G189" i="1"/>
  <c r="G193" i="1"/>
  <c r="G194" i="1"/>
  <c r="G197" i="1"/>
  <c r="G198" i="1"/>
  <c r="G200" i="1"/>
  <c r="G201" i="1"/>
  <c r="G204" i="1"/>
  <c r="G205" i="1"/>
  <c r="G206" i="1"/>
  <c r="G207" i="1"/>
  <c r="G208" i="1"/>
  <c r="G209" i="1"/>
  <c r="G210" i="1"/>
  <c r="G212" i="1"/>
  <c r="G213" i="1"/>
  <c r="G177" i="1"/>
  <c r="G167" i="1"/>
  <c r="G169" i="1"/>
  <c r="G170" i="1"/>
  <c r="G171" i="1"/>
  <c r="G172" i="1"/>
  <c r="G173" i="1"/>
  <c r="G174" i="1"/>
  <c r="G166" i="1"/>
  <c r="G135" i="1"/>
  <c r="G137" i="1"/>
  <c r="G141" i="1"/>
  <c r="G142" i="1"/>
  <c r="G144" i="1"/>
  <c r="G145" i="1"/>
  <c r="G146" i="1"/>
  <c r="G148" i="1"/>
  <c r="G149" i="1"/>
  <c r="G150" i="1"/>
  <c r="G151" i="1"/>
  <c r="G154" i="1"/>
  <c r="G155" i="1"/>
  <c r="G156" i="1"/>
  <c r="G158" i="1"/>
  <c r="G159" i="1"/>
  <c r="G160" i="1"/>
  <c r="G161" i="1"/>
  <c r="G162" i="1"/>
  <c r="G134" i="1"/>
  <c r="G100" i="1"/>
  <c r="G101" i="1"/>
  <c r="G103" i="1"/>
  <c r="G105" i="1"/>
  <c r="G108" i="1"/>
  <c r="G110" i="1"/>
  <c r="G111" i="1"/>
  <c r="G112" i="1"/>
  <c r="G113" i="1"/>
  <c r="G114" i="1"/>
  <c r="G115" i="1"/>
  <c r="G119" i="1"/>
  <c r="G120" i="1"/>
  <c r="G121" i="1"/>
  <c r="G122" i="1"/>
  <c r="G123" i="1"/>
  <c r="G126" i="1"/>
  <c r="G128" i="1"/>
  <c r="G129" i="1"/>
  <c r="G131" i="1"/>
  <c r="G88" i="1"/>
  <c r="G89" i="1"/>
  <c r="G92" i="1"/>
  <c r="G93" i="1"/>
  <c r="G87" i="1"/>
  <c r="H60" i="2"/>
  <c r="I54" i="2"/>
  <c r="I50" i="2"/>
  <c r="I45" i="2"/>
  <c r="I40" i="2"/>
  <c r="I36" i="2"/>
  <c r="I31" i="2"/>
  <c r="I28" i="2"/>
  <c r="I24" i="2"/>
  <c r="I21" i="2"/>
  <c r="I13" i="2"/>
  <c r="I8" i="2"/>
  <c r="I60" i="2" s="1"/>
  <c r="F217" i="1"/>
  <c r="H215" i="1"/>
  <c r="H175" i="1"/>
  <c r="H164" i="1"/>
  <c r="H94" i="1"/>
  <c r="H132" i="1" s="1"/>
  <c r="H85" i="1"/>
  <c r="H79" i="1"/>
  <c r="H73" i="1"/>
  <c r="H217" i="1" l="1"/>
  <c r="D215" i="1" l="1"/>
  <c r="D175" i="1"/>
  <c r="D164" i="1"/>
  <c r="D132" i="1"/>
  <c r="D94" i="1"/>
  <c r="D85" i="1"/>
  <c r="D73" i="1"/>
  <c r="E3" i="1"/>
  <c r="E214" i="1" l="1"/>
  <c r="G214" i="1" s="1"/>
  <c r="I3" i="1"/>
  <c r="D217" i="1"/>
  <c r="E8" i="1"/>
  <c r="G8" i="1" s="1"/>
  <c r="E18" i="1"/>
  <c r="G18" i="1" s="1"/>
  <c r="E29" i="1"/>
  <c r="G29" i="1" s="1"/>
  <c r="E40" i="1"/>
  <c r="G40" i="1" s="1"/>
  <c r="E50" i="1"/>
  <c r="G50" i="1" s="1"/>
  <c r="E61" i="1"/>
  <c r="G61" i="1" s="1"/>
  <c r="E72" i="1"/>
  <c r="G72" i="1" s="1"/>
  <c r="E97" i="1"/>
  <c r="G97" i="1" s="1"/>
  <c r="E116" i="1"/>
  <c r="G116" i="1" s="1"/>
  <c r="E180" i="1"/>
  <c r="G180" i="1" s="1"/>
  <c r="E202" i="1"/>
  <c r="G202" i="1" s="1"/>
  <c r="E9" i="1"/>
  <c r="G9" i="1" s="1"/>
  <c r="E14" i="1"/>
  <c r="G14" i="1" s="1"/>
  <c r="E25" i="1"/>
  <c r="G25" i="1" s="1"/>
  <c r="E36" i="1"/>
  <c r="G36" i="1" s="1"/>
  <c r="E41" i="1"/>
  <c r="G41" i="1" s="1"/>
  <c r="E52" i="1"/>
  <c r="G52" i="1" s="1"/>
  <c r="E62" i="1"/>
  <c r="G62" i="1" s="1"/>
  <c r="E5" i="1"/>
  <c r="G5" i="1" s="1"/>
  <c r="E10" i="1"/>
  <c r="G10" i="1" s="1"/>
  <c r="E16" i="1"/>
  <c r="G16" i="1" s="1"/>
  <c r="E21" i="1"/>
  <c r="G21" i="1" s="1"/>
  <c r="E26" i="1"/>
  <c r="G26" i="1" s="1"/>
  <c r="E32" i="1"/>
  <c r="G32" i="1" s="1"/>
  <c r="E37" i="1"/>
  <c r="G37" i="1" s="1"/>
  <c r="E42" i="1"/>
  <c r="G42" i="1" s="1"/>
  <c r="E48" i="1"/>
  <c r="G48" i="1" s="1"/>
  <c r="E53" i="1"/>
  <c r="G53" i="1" s="1"/>
  <c r="E58" i="1"/>
  <c r="G58" i="1" s="1"/>
  <c r="E64" i="1"/>
  <c r="G64" i="1" s="1"/>
  <c r="E69" i="1"/>
  <c r="G69" i="1" s="1"/>
  <c r="E76" i="1"/>
  <c r="G76" i="1" s="1"/>
  <c r="E91" i="1"/>
  <c r="G91" i="1" s="1"/>
  <c r="E104" i="1"/>
  <c r="G104" i="1" s="1"/>
  <c r="E125" i="1"/>
  <c r="G125" i="1" s="1"/>
  <c r="E140" i="1"/>
  <c r="G140" i="1" s="1"/>
  <c r="E6" i="1"/>
  <c r="G6" i="1" s="1"/>
  <c r="E12" i="1"/>
  <c r="G12" i="1" s="1"/>
  <c r="E17" i="1"/>
  <c r="G17" i="1" s="1"/>
  <c r="E22" i="1"/>
  <c r="G22" i="1" s="1"/>
  <c r="E28" i="1"/>
  <c r="G28" i="1" s="1"/>
  <c r="E33" i="1"/>
  <c r="G33" i="1" s="1"/>
  <c r="E38" i="1"/>
  <c r="G38" i="1" s="1"/>
  <c r="E44" i="1"/>
  <c r="G44" i="1" s="1"/>
  <c r="E49" i="1"/>
  <c r="G49" i="1" s="1"/>
  <c r="E54" i="1"/>
  <c r="G54" i="1" s="1"/>
  <c r="E60" i="1"/>
  <c r="G60" i="1" s="1"/>
  <c r="E65" i="1"/>
  <c r="G65" i="1" s="1"/>
  <c r="E70" i="1"/>
  <c r="G70" i="1" s="1"/>
  <c r="E82" i="1"/>
  <c r="G82" i="1" s="1"/>
  <c r="E107" i="1"/>
  <c r="G107" i="1" s="1"/>
  <c r="E130" i="1"/>
  <c r="G130" i="1" s="1"/>
  <c r="E147" i="1"/>
  <c r="G147" i="1" s="1"/>
  <c r="E196" i="1"/>
  <c r="G196" i="1" s="1"/>
  <c r="E13" i="1"/>
  <c r="G13" i="1" s="1"/>
  <c r="E24" i="1"/>
  <c r="G24" i="1" s="1"/>
  <c r="E34" i="1"/>
  <c r="G34" i="1" s="1"/>
  <c r="E45" i="1"/>
  <c r="G45" i="1" s="1"/>
  <c r="E56" i="1"/>
  <c r="G56" i="1" s="1"/>
  <c r="E66" i="1"/>
  <c r="G66" i="1" s="1"/>
  <c r="E84" i="1"/>
  <c r="G84" i="1" s="1"/>
  <c r="E153" i="1"/>
  <c r="G153" i="1" s="1"/>
  <c r="E4" i="1"/>
  <c r="G4" i="1" s="1"/>
  <c r="E20" i="1"/>
  <c r="G20" i="1" s="1"/>
  <c r="E30" i="1"/>
  <c r="G30" i="1" s="1"/>
  <c r="E46" i="1"/>
  <c r="G46" i="1" s="1"/>
  <c r="E57" i="1"/>
  <c r="G57" i="1" s="1"/>
  <c r="E68" i="1"/>
  <c r="G68" i="1" s="1"/>
  <c r="E99" i="1"/>
  <c r="G99" i="1" s="1"/>
  <c r="E118" i="1"/>
  <c r="G118" i="1" s="1"/>
  <c r="E138" i="1"/>
  <c r="G138" i="1" s="1"/>
  <c r="E163" i="1"/>
  <c r="G163" i="1" s="1"/>
  <c r="E190" i="1"/>
  <c r="G190" i="1" s="1"/>
  <c r="E211" i="1"/>
  <c r="G211" i="1" s="1"/>
  <c r="E192" i="1"/>
  <c r="G192" i="1" s="1"/>
  <c r="E7" i="1"/>
  <c r="G7" i="1" s="1"/>
  <c r="E11" i="1"/>
  <c r="G11" i="1" s="1"/>
  <c r="E15" i="1"/>
  <c r="G15" i="1" s="1"/>
  <c r="E19" i="1"/>
  <c r="G19" i="1" s="1"/>
  <c r="E23" i="1"/>
  <c r="G23" i="1" s="1"/>
  <c r="E27" i="1"/>
  <c r="G27" i="1" s="1"/>
  <c r="E31" i="1"/>
  <c r="G31" i="1" s="1"/>
  <c r="E35" i="1"/>
  <c r="G35" i="1" s="1"/>
  <c r="E39" i="1"/>
  <c r="G39" i="1" s="1"/>
  <c r="E43" i="1"/>
  <c r="G43" i="1" s="1"/>
  <c r="E47" i="1"/>
  <c r="G47" i="1" s="1"/>
  <c r="E51" i="1"/>
  <c r="G51" i="1" s="1"/>
  <c r="E55" i="1"/>
  <c r="G55" i="1" s="1"/>
  <c r="E59" i="1"/>
  <c r="G59" i="1" s="1"/>
  <c r="E63" i="1"/>
  <c r="G63" i="1" s="1"/>
  <c r="E67" i="1"/>
  <c r="G67" i="1" s="1"/>
  <c r="E71" i="1"/>
  <c r="G71" i="1" s="1"/>
  <c r="E75" i="1"/>
  <c r="G75" i="1" s="1"/>
  <c r="E81" i="1"/>
  <c r="G81" i="1" s="1"/>
  <c r="E98" i="1"/>
  <c r="G98" i="1" s="1"/>
  <c r="E106" i="1"/>
  <c r="G106" i="1" s="1"/>
  <c r="E117" i="1"/>
  <c r="G117" i="1" s="1"/>
  <c r="E127" i="1"/>
  <c r="G127" i="1" s="1"/>
  <c r="E136" i="1"/>
  <c r="G136" i="1" s="1"/>
  <c r="E143" i="1"/>
  <c r="G143" i="1" s="1"/>
  <c r="E157" i="1"/>
  <c r="G157" i="1" s="1"/>
  <c r="E168" i="1"/>
  <c r="E185" i="1"/>
  <c r="G185" i="1" s="1"/>
  <c r="E195" i="1"/>
  <c r="G195" i="1" s="1"/>
  <c r="E203" i="1"/>
  <c r="G203" i="1" s="1"/>
  <c r="E83" i="1"/>
  <c r="G83" i="1" s="1"/>
  <c r="E90" i="1"/>
  <c r="G90" i="1" s="1"/>
  <c r="E96" i="1"/>
  <c r="G96" i="1" s="1"/>
  <c r="E102" i="1"/>
  <c r="G102" i="1" s="1"/>
  <c r="E109" i="1"/>
  <c r="G109" i="1" s="1"/>
  <c r="E124" i="1"/>
  <c r="G124" i="1" s="1"/>
  <c r="E139" i="1"/>
  <c r="G139" i="1" s="1"/>
  <c r="E152" i="1"/>
  <c r="G152" i="1" s="1"/>
  <c r="E191" i="1"/>
  <c r="G191" i="1" s="1"/>
  <c r="E199" i="1"/>
  <c r="G199" i="1" s="1"/>
  <c r="G132" i="1" l="1"/>
  <c r="G164" i="1"/>
  <c r="G73" i="1"/>
  <c r="G94" i="1"/>
  <c r="E175" i="1"/>
  <c r="G168" i="1"/>
  <c r="G175" i="1" s="1"/>
  <c r="G85" i="1"/>
  <c r="G215" i="1"/>
  <c r="I211" i="1"/>
  <c r="I195" i="1"/>
  <c r="I183" i="1"/>
  <c r="I166" i="1"/>
  <c r="I137" i="1"/>
  <c r="I108" i="1"/>
  <c r="I6" i="1"/>
  <c r="I38" i="1"/>
  <c r="I66" i="1"/>
  <c r="I214" i="1"/>
  <c r="I210" i="1"/>
  <c r="I206" i="1"/>
  <c r="I202" i="1"/>
  <c r="I198" i="1"/>
  <c r="I194" i="1"/>
  <c r="I190" i="1"/>
  <c r="I186" i="1"/>
  <c r="I182" i="1"/>
  <c r="I178" i="1"/>
  <c r="I173" i="1"/>
  <c r="I169" i="1"/>
  <c r="I160" i="1"/>
  <c r="I156" i="1"/>
  <c r="I152" i="1"/>
  <c r="I148" i="1"/>
  <c r="I144" i="1"/>
  <c r="I140" i="1"/>
  <c r="I136" i="1"/>
  <c r="I131" i="1"/>
  <c r="I127" i="1"/>
  <c r="I123" i="1"/>
  <c r="I119" i="1"/>
  <c r="I115" i="1"/>
  <c r="I111" i="1"/>
  <c r="I107" i="1"/>
  <c r="I103" i="1"/>
  <c r="I99" i="1"/>
  <c r="I90" i="1"/>
  <c r="I81" i="1"/>
  <c r="I75" i="1"/>
  <c r="I7" i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3" i="1"/>
  <c r="I67" i="1"/>
  <c r="I71" i="1"/>
  <c r="I199" i="1"/>
  <c r="I179" i="1"/>
  <c r="I161" i="1"/>
  <c r="I145" i="1"/>
  <c r="I128" i="1"/>
  <c r="I116" i="1"/>
  <c r="I100" i="1"/>
  <c r="I87" i="1"/>
  <c r="I14" i="1"/>
  <c r="I26" i="1"/>
  <c r="I42" i="1"/>
  <c r="I54" i="1"/>
  <c r="I62" i="1"/>
  <c r="I213" i="1"/>
  <c r="I209" i="1"/>
  <c r="I205" i="1"/>
  <c r="I201" i="1"/>
  <c r="I197" i="1"/>
  <c r="I193" i="1"/>
  <c r="I189" i="1"/>
  <c r="I185" i="1"/>
  <c r="I181" i="1"/>
  <c r="I177" i="1"/>
  <c r="I172" i="1"/>
  <c r="I168" i="1"/>
  <c r="I163" i="1"/>
  <c r="I159" i="1"/>
  <c r="I155" i="1"/>
  <c r="I151" i="1"/>
  <c r="I147" i="1"/>
  <c r="I143" i="1"/>
  <c r="I139" i="1"/>
  <c r="I135" i="1"/>
  <c r="I130" i="1"/>
  <c r="I126" i="1"/>
  <c r="I122" i="1"/>
  <c r="I118" i="1"/>
  <c r="I114" i="1"/>
  <c r="I110" i="1"/>
  <c r="I106" i="1"/>
  <c r="I102" i="1"/>
  <c r="I98" i="1"/>
  <c r="I93" i="1"/>
  <c r="I89" i="1"/>
  <c r="I84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203" i="1"/>
  <c r="I174" i="1"/>
  <c r="I153" i="1"/>
  <c r="I141" i="1"/>
  <c r="I124" i="1"/>
  <c r="I112" i="1"/>
  <c r="I96" i="1"/>
  <c r="I82" i="1"/>
  <c r="I10" i="1"/>
  <c r="I30" i="1"/>
  <c r="I50" i="1"/>
  <c r="I212" i="1"/>
  <c r="I208" i="1"/>
  <c r="I204" i="1"/>
  <c r="I200" i="1"/>
  <c r="I196" i="1"/>
  <c r="I192" i="1"/>
  <c r="I188" i="1"/>
  <c r="I184" i="1"/>
  <c r="I180" i="1"/>
  <c r="I171" i="1"/>
  <c r="I167" i="1"/>
  <c r="I162" i="1"/>
  <c r="I158" i="1"/>
  <c r="I154" i="1"/>
  <c r="I150" i="1"/>
  <c r="I146" i="1"/>
  <c r="I142" i="1"/>
  <c r="I138" i="1"/>
  <c r="I134" i="1"/>
  <c r="I129" i="1"/>
  <c r="I125" i="1"/>
  <c r="I121" i="1"/>
  <c r="I117" i="1"/>
  <c r="I113" i="1"/>
  <c r="I109" i="1"/>
  <c r="I105" i="1"/>
  <c r="I101" i="1"/>
  <c r="I97" i="1"/>
  <c r="I92" i="1"/>
  <c r="I88" i="1"/>
  <c r="I83" i="1"/>
  <c r="I77" i="1"/>
  <c r="I5" i="1"/>
  <c r="I9" i="1"/>
  <c r="I13" i="1"/>
  <c r="I17" i="1"/>
  <c r="I21" i="1"/>
  <c r="I25" i="1"/>
  <c r="I29" i="1"/>
  <c r="I33" i="1"/>
  <c r="I37" i="1"/>
  <c r="I41" i="1"/>
  <c r="I45" i="1"/>
  <c r="I49" i="1"/>
  <c r="I53" i="1"/>
  <c r="I57" i="1"/>
  <c r="I61" i="1"/>
  <c r="I65" i="1"/>
  <c r="I69" i="1"/>
  <c r="I4" i="1"/>
  <c r="I207" i="1"/>
  <c r="I191" i="1"/>
  <c r="I187" i="1"/>
  <c r="I170" i="1"/>
  <c r="I157" i="1"/>
  <c r="I149" i="1"/>
  <c r="I120" i="1"/>
  <c r="I104" i="1"/>
  <c r="I91" i="1"/>
  <c r="I76" i="1"/>
  <c r="I18" i="1"/>
  <c r="I22" i="1"/>
  <c r="I34" i="1"/>
  <c r="I46" i="1"/>
  <c r="I58" i="1"/>
  <c r="I70" i="1"/>
  <c r="E94" i="1"/>
  <c r="E77" i="1"/>
  <c r="G77" i="1" s="1"/>
  <c r="G79" i="1" s="1"/>
  <c r="E132" i="1"/>
  <c r="E73" i="1"/>
  <c r="E215" i="1"/>
  <c r="E164" i="1"/>
  <c r="E85" i="1"/>
  <c r="G217" i="1" l="1"/>
  <c r="I164" i="1"/>
  <c r="I94" i="1"/>
  <c r="I132" i="1" s="1"/>
  <c r="I73" i="1"/>
  <c r="I215" i="1"/>
  <c r="I79" i="1"/>
  <c r="I175" i="1"/>
  <c r="I85" i="1"/>
  <c r="E79" i="1"/>
  <c r="E217" i="1"/>
  <c r="I217" i="1" l="1"/>
</calcChain>
</file>

<file path=xl/sharedStrings.xml><?xml version="1.0" encoding="utf-8"?>
<sst xmlns="http://schemas.openxmlformats.org/spreadsheetml/2006/main" count="745" uniqueCount="505">
  <si>
    <t>School
System</t>
  </si>
  <si>
    <t>Career Development Fund (CDF)</t>
  </si>
  <si>
    <t>Number of
Qualifying
Courses</t>
  </si>
  <si>
    <t>Allocation
Based on
6% Adder
or
Minimum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</si>
  <si>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</si>
  <si>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</si>
  <si>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</si>
  <si>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</si>
  <si>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</si>
  <si>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</si>
  <si>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</si>
  <si>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</si>
  <si>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</si>
  <si>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</si>
  <si>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</si>
  <si>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</si>
  <si>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</si>
  <si>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</si>
  <si>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</si>
  <si>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</si>
  <si>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</si>
  <si>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</si>
  <si>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</si>
  <si>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</si>
  <si>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</si>
  <si>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</si>
  <si>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</si>
  <si>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</si>
  <si>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</si>
  <si>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</si>
  <si>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</si>
  <si>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</si>
  <si>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</si>
  <si>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</si>
  <si>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</si>
  <si>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</si>
  <si>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</si>
  <si>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</si>
  <si>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</si>
  <si>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</si>
  <si>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</si>
  <si>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</si>
  <si>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</si>
  <si>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</si>
  <si>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</si>
  <si>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</si>
  <si>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</si>
  <si>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</si>
  <si>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</si>
  <si>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</si>
  <si>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</si>
  <si>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</si>
  <si>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</si>
  <si>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</si>
  <si>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</si>
  <si>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</si>
  <si>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</si>
  <si>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</si>
  <si>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</si>
  <si>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</si>
  <si>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</si>
  <si>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</si>
  <si>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</si>
  <si>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</si>
  <si>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</si>
  <si>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</si>
  <si>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</si>
  <si>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</si>
  <si>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</si>
  <si>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</si>
  <si>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</si>
  <si>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</si>
  <si>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</si>
  <si>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Total City/Parish</t>
  </si>
  <si>
    <t>LSU Lab School</t>
  </si>
  <si>
    <t>Southern Lab School</t>
  </si>
  <si>
    <t>Total Lab &amp; State Approved Schools</t>
  </si>
  <si>
    <t>Total Manual Warrants</t>
  </si>
  <si>
    <t>LA School for Math, Science and the Arts</t>
  </si>
  <si>
    <t>New Orleans Center for Creative Arts</t>
  </si>
  <si>
    <t>3C1001</t>
  </si>
  <si>
    <t>Thrive</t>
  </si>
  <si>
    <t>A02</t>
  </si>
  <si>
    <t>Office of Juvenile Justice</t>
  </si>
  <si>
    <t>TotalState Approved Schools/J4s</t>
  </si>
  <si>
    <t>New Vision Learning</t>
  </si>
  <si>
    <t>Glencoe Charter School</t>
  </si>
  <si>
    <t>International School of LA</t>
  </si>
  <si>
    <t>Avoyelles Public Charter School</t>
  </si>
  <si>
    <t>Delhi Charter School</t>
  </si>
  <si>
    <t>Belle Chasse Academy</t>
  </si>
  <si>
    <t>The MAX Charter School</t>
  </si>
  <si>
    <t>Total Legacy Type 2 Charter Schools</t>
  </si>
  <si>
    <t xml:space="preserve">D'Arbonne Woods </t>
  </si>
  <si>
    <t>Madison Prep</t>
  </si>
  <si>
    <t xml:space="preserve">Int'l High School of N. O. </t>
  </si>
  <si>
    <t>University View Academy</t>
  </si>
  <si>
    <t xml:space="preserve">Lake Charles Charter Academy </t>
  </si>
  <si>
    <t xml:space="preserve">Lycee Francois de la Nouvelle Orleans </t>
  </si>
  <si>
    <t xml:space="preserve">New Orleans Military/Maritime Acdmy </t>
  </si>
  <si>
    <t>W18001</t>
  </si>
  <si>
    <t>Noble Minds</t>
  </si>
  <si>
    <t>W1A001</t>
  </si>
  <si>
    <t>3A1001</t>
  </si>
  <si>
    <t xml:space="preserve">Jefferson Chamber Foundation </t>
  </si>
  <si>
    <t>W1B001</t>
  </si>
  <si>
    <t>3B1001</t>
  </si>
  <si>
    <t>Advantage Charter Academy</t>
  </si>
  <si>
    <t>W1D001</t>
  </si>
  <si>
    <t>JCFA - Lafayette</t>
  </si>
  <si>
    <t>W2A001</t>
  </si>
  <si>
    <t>3A2001</t>
  </si>
  <si>
    <t xml:space="preserve">Tallulah Charter School </t>
  </si>
  <si>
    <t>W2B001</t>
  </si>
  <si>
    <t>3B1002</t>
  </si>
  <si>
    <t>Willow Charter Academy</t>
  </si>
  <si>
    <t>W33001</t>
  </si>
  <si>
    <t>Lincoln Prep School</t>
  </si>
  <si>
    <t>W34001</t>
  </si>
  <si>
    <t>Laurel Oaks Charter School</t>
  </si>
  <si>
    <t>W35001</t>
  </si>
  <si>
    <t>Apex Collegiate Academy</t>
  </si>
  <si>
    <t>W36001</t>
  </si>
  <si>
    <t>Smothers Academy</t>
  </si>
  <si>
    <t>W37001</t>
  </si>
  <si>
    <t>Greater Grace Charter Academy</t>
  </si>
  <si>
    <t>W3A001</t>
  </si>
  <si>
    <t>3A3001</t>
  </si>
  <si>
    <t xml:space="preserve">Baton Rouge Charter Academy at Mid-City </t>
  </si>
  <si>
    <t>W3B001</t>
  </si>
  <si>
    <t>3A3002</t>
  </si>
  <si>
    <t>Iberville Charter Academy</t>
  </si>
  <si>
    <t>W4A001</t>
  </si>
  <si>
    <t>3A4001</t>
  </si>
  <si>
    <t xml:space="preserve">Delta Charter School </t>
  </si>
  <si>
    <t>W4B001</t>
  </si>
  <si>
    <t>Lake Charles College Prep</t>
  </si>
  <si>
    <t>W5B001</t>
  </si>
  <si>
    <t>3B5001</t>
  </si>
  <si>
    <t>Northeast Claiborne Charter</t>
  </si>
  <si>
    <t>W6A001</t>
  </si>
  <si>
    <t>3A6001</t>
  </si>
  <si>
    <t xml:space="preserve">Northshore Charter School </t>
  </si>
  <si>
    <t>W6B001</t>
  </si>
  <si>
    <t>3B6001</t>
  </si>
  <si>
    <t>Acadiana Renaissance</t>
  </si>
  <si>
    <t>W7A001</t>
  </si>
  <si>
    <t>3A7001</t>
  </si>
  <si>
    <t xml:space="preserve">Louisiana Key Academy </t>
  </si>
  <si>
    <t>W7B001</t>
  </si>
  <si>
    <t>3B6002</t>
  </si>
  <si>
    <t>Lafayette Renaissance</t>
  </si>
  <si>
    <t>W8A001</t>
  </si>
  <si>
    <t>3A8001</t>
  </si>
  <si>
    <t>Impact Charter</t>
  </si>
  <si>
    <t>W9A001</t>
  </si>
  <si>
    <t>3A9001</t>
  </si>
  <si>
    <t>Vision Academy</t>
  </si>
  <si>
    <t>WAG001</t>
  </si>
  <si>
    <t>Louisiana Virtual Charter Academy</t>
  </si>
  <si>
    <t>WAK001</t>
  </si>
  <si>
    <t xml:space="preserve">Southwest LA Charter School </t>
  </si>
  <si>
    <t>WAL001</t>
  </si>
  <si>
    <t xml:space="preserve">J. S. Clark Leadership Academy </t>
  </si>
  <si>
    <t>WAR001</t>
  </si>
  <si>
    <t>Tangi Academy</t>
  </si>
  <si>
    <t>WAU001</t>
  </si>
  <si>
    <t>GEO</t>
  </si>
  <si>
    <t>WJ5001</t>
  </si>
  <si>
    <t>Collegiate Academy (EBR)</t>
  </si>
  <si>
    <t>WZ8001</t>
  </si>
  <si>
    <t>Baton Rouge University Prep</t>
  </si>
  <si>
    <t>Total New Type 2 Charter Schools</t>
  </si>
  <si>
    <t>Audubon Charter School</t>
  </si>
  <si>
    <t>Einstein Charter School at Village De L'Est</t>
  </si>
  <si>
    <t>Benjamin Franklin High School</t>
  </si>
  <si>
    <t>Alice M. Harte Elementary Charter School</t>
  </si>
  <si>
    <t>Edna Karr High School</t>
  </si>
  <si>
    <t>Lusher Charter School</t>
  </si>
  <si>
    <t>Eleanor McMain Secondary School</t>
  </si>
  <si>
    <t>Robert Russa Moton Charter School</t>
  </si>
  <si>
    <t>Lake Forest Elementary Charter School</t>
  </si>
  <si>
    <t>New Orleans Charter Sci. &amp; Math HS</t>
  </si>
  <si>
    <t>ENCORE Academy</t>
  </si>
  <si>
    <t>Bricolage Academy</t>
  </si>
  <si>
    <t>Wilson Charter School</t>
  </si>
  <si>
    <t>Einstein Charter High @ Sarah Towles Reed</t>
  </si>
  <si>
    <t>Einstein Charter Middle @ Sarah Towles Reed</t>
  </si>
  <si>
    <t>Einstein Charter School @ Sherwood Forest</t>
  </si>
  <si>
    <t>W53001</t>
  </si>
  <si>
    <t>McDonogh 42 Charter School</t>
  </si>
  <si>
    <t>W12001</t>
  </si>
  <si>
    <t>Pierre A. Capdau Learning Academy</t>
  </si>
  <si>
    <t>W13001</t>
  </si>
  <si>
    <t>Lake Area New Tech Early College</t>
  </si>
  <si>
    <t>W31001</t>
  </si>
  <si>
    <t>Dr. Martin Luther King Jr Charter</t>
  </si>
  <si>
    <t>W51001</t>
  </si>
  <si>
    <t>Lafayette Academy</t>
  </si>
  <si>
    <t>W52001</t>
  </si>
  <si>
    <t>Esperanza Charter School</t>
  </si>
  <si>
    <t>W5A001</t>
  </si>
  <si>
    <t>3A5001</t>
  </si>
  <si>
    <t>Mary D. Coghill Accelerated</t>
  </si>
  <si>
    <t>W84001</t>
  </si>
  <si>
    <t>KIPP Renaissance High</t>
  </si>
  <si>
    <t>W91001</t>
  </si>
  <si>
    <t>Samuel J_ Green Charter School</t>
  </si>
  <si>
    <t>W92001</t>
  </si>
  <si>
    <t>Arthur Ashe Charter School</t>
  </si>
  <si>
    <t>W94001</t>
  </si>
  <si>
    <t>Phillis Wheatley Community School</t>
  </si>
  <si>
    <t>W95001</t>
  </si>
  <si>
    <t>Langston Hughes Charter Academy</t>
  </si>
  <si>
    <t>WAB001</t>
  </si>
  <si>
    <t>Edgar P_ Harney Spirit of Excellence Acdmy</t>
  </si>
  <si>
    <t>WJ1001</t>
  </si>
  <si>
    <t>Sci Academy</t>
  </si>
  <si>
    <t>Total Type 1, 3, and 3B Charters - Orleans</t>
  </si>
  <si>
    <t>WX1001</t>
  </si>
  <si>
    <t>Linwood Public Charter (RSD Operated)</t>
  </si>
  <si>
    <t>W8B001</t>
  </si>
  <si>
    <t>3AP002</t>
  </si>
  <si>
    <t>Celerity Crestworth Charter School</t>
  </si>
  <si>
    <t>W9B001</t>
  </si>
  <si>
    <t>3B9001</t>
  </si>
  <si>
    <t>Capitol High School</t>
  </si>
  <si>
    <t>WAO001</t>
  </si>
  <si>
    <t>3AP003</t>
  </si>
  <si>
    <t>Celerity Dalton Charter School</t>
  </si>
  <si>
    <t>WAP001</t>
  </si>
  <si>
    <t>3AP001</t>
  </si>
  <si>
    <t>Celerity Lanier Charter School</t>
  </si>
  <si>
    <t>WAV001</t>
  </si>
  <si>
    <t>Democracy Prep</t>
  </si>
  <si>
    <t>WAW001</t>
  </si>
  <si>
    <t>Baton Rouge Bridge Academy</t>
  </si>
  <si>
    <t>WAX001</t>
  </si>
  <si>
    <t>Baton Rouge College Prep</t>
  </si>
  <si>
    <t>WB2001</t>
  </si>
  <si>
    <t>Kenilworth Science and Tech</t>
  </si>
  <si>
    <t>Total Type 5 Charters - LA</t>
  </si>
  <si>
    <t>W11001</t>
  </si>
  <si>
    <t xml:space="preserve">Medard H. Nelson Elem </t>
  </si>
  <si>
    <t>W21001</t>
  </si>
  <si>
    <t xml:space="preserve">James M. Singleton Charter </t>
  </si>
  <si>
    <t>W32001</t>
  </si>
  <si>
    <t xml:space="preserve">Joseph A. Craig </t>
  </si>
  <si>
    <t>W62001</t>
  </si>
  <si>
    <t xml:space="preserve">LB Landry-OP Walker College &amp; Career Prep </t>
  </si>
  <si>
    <t>W63001</t>
  </si>
  <si>
    <t xml:space="preserve">McDonogh #32 Elem </t>
  </si>
  <si>
    <t>W64001</t>
  </si>
  <si>
    <t xml:space="preserve">William J. Fischer </t>
  </si>
  <si>
    <t>W65001</t>
  </si>
  <si>
    <t xml:space="preserve">Dwight D. Eisenhower </t>
  </si>
  <si>
    <t>W66001</t>
  </si>
  <si>
    <t xml:space="preserve">Martin Behrman </t>
  </si>
  <si>
    <t>W71001</t>
  </si>
  <si>
    <t xml:space="preserve">Sophie B. Wright Learning Acdmy </t>
  </si>
  <si>
    <t>W81001</t>
  </si>
  <si>
    <t xml:space="preserve">KIPP McDonogh 15 Sch. for the Creative Arts </t>
  </si>
  <si>
    <t>W82001</t>
  </si>
  <si>
    <t xml:space="preserve">KIPP Believe College Prep </t>
  </si>
  <si>
    <t>W85001</t>
  </si>
  <si>
    <t xml:space="preserve">KIPP N.O. Leadership Acdmy </t>
  </si>
  <si>
    <t>W86001</t>
  </si>
  <si>
    <t xml:space="preserve">KIPP East </t>
  </si>
  <si>
    <t>W87001</t>
  </si>
  <si>
    <t>KIPP Booker T. Washington High School</t>
  </si>
  <si>
    <t>W93001</t>
  </si>
  <si>
    <t xml:space="preserve">Joseph Clark High </t>
  </si>
  <si>
    <t>WAA001</t>
  </si>
  <si>
    <t xml:space="preserve">Morris Jeff Community School </t>
  </si>
  <si>
    <t>WAE001</t>
  </si>
  <si>
    <t xml:space="preserve">Fannie C. Williams Charter School </t>
  </si>
  <si>
    <t>WAF001</t>
  </si>
  <si>
    <t xml:space="preserve">Harriet Tubman Charter School </t>
  </si>
  <si>
    <t>WAH001</t>
  </si>
  <si>
    <t xml:space="preserve">The NET Charter School </t>
  </si>
  <si>
    <t>WAI001</t>
  </si>
  <si>
    <t xml:space="preserve">Crescent Leadership Acdmy </t>
  </si>
  <si>
    <t>WAM001</t>
  </si>
  <si>
    <t xml:space="preserve">Paul Habans Elem </t>
  </si>
  <si>
    <t>WE1001</t>
  </si>
  <si>
    <t xml:space="preserve">Sylvanie Williams College Prep </t>
  </si>
  <si>
    <t>WE2001</t>
  </si>
  <si>
    <t xml:space="preserve">Cohen College Prep </t>
  </si>
  <si>
    <t>WE3001</t>
  </si>
  <si>
    <t xml:space="preserve">Crocker College Prep </t>
  </si>
  <si>
    <t>WI1001</t>
  </si>
  <si>
    <t xml:space="preserve">Akili Academy of N.O. </t>
  </si>
  <si>
    <t>WJ2001</t>
  </si>
  <si>
    <t xml:space="preserve">G.W. Carver Collegiate Acdmy </t>
  </si>
  <si>
    <t>WJ4001</t>
  </si>
  <si>
    <t>Livingston Collegiate Academy</t>
  </si>
  <si>
    <t>WL1001</t>
  </si>
  <si>
    <t xml:space="preserve">KIPP Central City Primary </t>
  </si>
  <si>
    <t>WU1001</t>
  </si>
  <si>
    <t xml:space="preserve">Success Preparatory Academy </t>
  </si>
  <si>
    <t>WV1001</t>
  </si>
  <si>
    <t xml:space="preserve">Arise Academy </t>
  </si>
  <si>
    <t>WV2001</t>
  </si>
  <si>
    <t xml:space="preserve">Mildred Osborne Elem </t>
  </si>
  <si>
    <t>WZ1001</t>
  </si>
  <si>
    <t xml:space="preserve">ReNEW Cultural Arts Acdmy. </t>
  </si>
  <si>
    <t>WZ2001</t>
  </si>
  <si>
    <t xml:space="preserve">ReNEW SciTech Acdmy. </t>
  </si>
  <si>
    <t>WZ3001</t>
  </si>
  <si>
    <t xml:space="preserve">ReNEW Delores T. Aaron Elem </t>
  </si>
  <si>
    <t>WZ5001</t>
  </si>
  <si>
    <t xml:space="preserve">ReNEW Accelerated High, City Park </t>
  </si>
  <si>
    <t>WZ6001</t>
  </si>
  <si>
    <t xml:space="preserve">ReNEW Schaumburg Elem </t>
  </si>
  <si>
    <t>WZ7001</t>
  </si>
  <si>
    <t xml:space="preserve">ReNEW McDonogh City Park Acdmy </t>
  </si>
  <si>
    <t>WZ9001</t>
  </si>
  <si>
    <t>The NET 2 Charter School</t>
  </si>
  <si>
    <t>Total Type 5 Charters - Orleans</t>
  </si>
  <si>
    <t>Total Statewide</t>
  </si>
  <si>
    <t>Actual LEA Level 8th Grade Student Course Enrollment for JAG-LA Graduates Courses</t>
  </si>
  <si>
    <t>Actual 8th Grade School Counts Provided by Crystal</t>
  </si>
  <si>
    <t>Payments Per Andrea 4-4-18</t>
  </si>
  <si>
    <t>Payment Actual 8th Grade School Counts Provided by Crystal</t>
  </si>
  <si>
    <t>2017-18 JAG Middle School Student Enrollment by Course &amp; Site</t>
  </si>
  <si>
    <t>School Year</t>
  </si>
  <si>
    <t>LEA Code</t>
  </si>
  <si>
    <t>LEA Name</t>
  </si>
  <si>
    <t>Site Code</t>
  </si>
  <si>
    <t>Site Name</t>
  </si>
  <si>
    <t>Course Code</t>
  </si>
  <si>
    <t>Course Name</t>
  </si>
  <si>
    <t>8th</t>
  </si>
  <si>
    <t>Parish Totals</t>
  </si>
  <si>
    <t>2017</t>
  </si>
  <si>
    <t>003</t>
  </si>
  <si>
    <t>Ascension Parish</t>
  </si>
  <si>
    <t>003010</t>
  </si>
  <si>
    <t>Lowery Middle School</t>
  </si>
  <si>
    <t>042010</t>
  </si>
  <si>
    <t>JOBS FOR AMERICA'S GRADUATES 1</t>
  </si>
  <si>
    <t>004</t>
  </si>
  <si>
    <t>Assumption Parish</t>
  </si>
  <si>
    <t>004007</t>
  </si>
  <si>
    <t>Napoleonville Middle School</t>
  </si>
  <si>
    <t>009</t>
  </si>
  <si>
    <t>Caddo Parish</t>
  </si>
  <si>
    <t>009029</t>
  </si>
  <si>
    <t>Caddo Middle Career and Technology School</t>
  </si>
  <si>
    <t>042020</t>
  </si>
  <si>
    <t>JOBS FOR AMERICA'S GRADUATES 2</t>
  </si>
  <si>
    <t>011</t>
  </si>
  <si>
    <t>Caldwell Parish</t>
  </si>
  <si>
    <t>011002</t>
  </si>
  <si>
    <t>Caldwell Parish Junior High School</t>
  </si>
  <si>
    <t>015</t>
  </si>
  <si>
    <t>Concordia Parish</t>
  </si>
  <si>
    <t>015003</t>
  </si>
  <si>
    <t>Ferriday Junior High School</t>
  </si>
  <si>
    <t>015009</t>
  </si>
  <si>
    <t>Vidalia Junior High School</t>
  </si>
  <si>
    <t>015014</t>
  </si>
  <si>
    <t>Concordia Education Center</t>
  </si>
  <si>
    <t>016</t>
  </si>
  <si>
    <t>DeSoto Parish</t>
  </si>
  <si>
    <t>016020</t>
  </si>
  <si>
    <t>Mansfield Middle School</t>
  </si>
  <si>
    <t>018</t>
  </si>
  <si>
    <t>East Carroll Parish</t>
  </si>
  <si>
    <t>018001</t>
  </si>
  <si>
    <t>Griffin Middle School Academy</t>
  </si>
  <si>
    <t>022</t>
  </si>
  <si>
    <t>Grant Parish</t>
  </si>
  <si>
    <t>022002</t>
  </si>
  <si>
    <t>Grant Junior High School</t>
  </si>
  <si>
    <t>023</t>
  </si>
  <si>
    <t>Iberia Parish</t>
  </si>
  <si>
    <t>023038</t>
  </si>
  <si>
    <t>Iberia Middle School</t>
  </si>
  <si>
    <t>028</t>
  </si>
  <si>
    <t>Lafayette Parish</t>
  </si>
  <si>
    <t>028001</t>
  </si>
  <si>
    <t>Acadian Middle School</t>
  </si>
  <si>
    <t>028007</t>
  </si>
  <si>
    <t>Broussard Middle School</t>
  </si>
  <si>
    <t>028018</t>
  </si>
  <si>
    <t>Lafayette Middle School</t>
  </si>
  <si>
    <t>029</t>
  </si>
  <si>
    <t>033</t>
  </si>
  <si>
    <t>Madison Parish</t>
  </si>
  <si>
    <t>033001</t>
  </si>
  <si>
    <t>Madison Middle School</t>
  </si>
  <si>
    <t>042040</t>
  </si>
  <si>
    <t>JOBS FOR AMERICA'S GRADUATES 4</t>
  </si>
  <si>
    <t>034</t>
  </si>
  <si>
    <t>Morehouse Parish</t>
  </si>
  <si>
    <t>034002</t>
  </si>
  <si>
    <t>Bastrop High School</t>
  </si>
  <si>
    <t>034004</t>
  </si>
  <si>
    <t>Morehouse Junior High School</t>
  </si>
  <si>
    <t>035</t>
  </si>
  <si>
    <t>Natchitoches Parish</t>
  </si>
  <si>
    <t>035010</t>
  </si>
  <si>
    <t>Natchitoches Jr. High School</t>
  </si>
  <si>
    <t>035030</t>
  </si>
  <si>
    <t>Frankie Ray Jackson Sr. Technical Center</t>
  </si>
  <si>
    <t>036</t>
  </si>
  <si>
    <t>037</t>
  </si>
  <si>
    <t>Ouachita Parish</t>
  </si>
  <si>
    <t>037028</t>
  </si>
  <si>
    <t>Riser Middle School</t>
  </si>
  <si>
    <t>037056</t>
  </si>
  <si>
    <t>Richwood Junior High School</t>
  </si>
  <si>
    <t>038</t>
  </si>
  <si>
    <t>039</t>
  </si>
  <si>
    <t>Pointe Coupee Parish</t>
  </si>
  <si>
    <t>039003</t>
  </si>
  <si>
    <t>Livonia High School</t>
  </si>
  <si>
    <t>039013</t>
  </si>
  <si>
    <t>Rougon Elementary School</t>
  </si>
  <si>
    <t>040</t>
  </si>
  <si>
    <t>Rapides Parish</t>
  </si>
  <si>
    <t>040002</t>
  </si>
  <si>
    <t>Alexandria Middle Magnet School</t>
  </si>
  <si>
    <t>040018</t>
  </si>
  <si>
    <t>Arthur F. Smith Middle Magnet School</t>
  </si>
  <si>
    <t>040049</t>
  </si>
  <si>
    <t>Tioga Junior High School</t>
  </si>
  <si>
    <t>041</t>
  </si>
  <si>
    <t>042</t>
  </si>
  <si>
    <t>Richland Parish</t>
  </si>
  <si>
    <t>042002</t>
  </si>
  <si>
    <t>Delhi Middle School</t>
  </si>
  <si>
    <t>042007</t>
  </si>
  <si>
    <t>Mangham Junior High School</t>
  </si>
  <si>
    <t>042009</t>
  </si>
  <si>
    <t>Rayville Junior High School</t>
  </si>
  <si>
    <t>043</t>
  </si>
  <si>
    <t>049</t>
  </si>
  <si>
    <t>St. Landry Parish</t>
  </si>
  <si>
    <t>049031</t>
  </si>
  <si>
    <t>Opelousas Junior High School</t>
  </si>
  <si>
    <t>051</t>
  </si>
  <si>
    <t>St. Mary Parish</t>
  </si>
  <si>
    <t>051011</t>
  </si>
  <si>
    <t>Franklin Junior High School</t>
  </si>
  <si>
    <t>051038</t>
  </si>
  <si>
    <t>B. Edward Boudreaux Middle School</t>
  </si>
  <si>
    <t>052</t>
  </si>
  <si>
    <t>053</t>
  </si>
  <si>
    <t>Tangipahoa Parish</t>
  </si>
  <si>
    <t>053013</t>
  </si>
  <si>
    <t>Independence Magnet</t>
  </si>
  <si>
    <t>055</t>
  </si>
  <si>
    <t>Terrebonne Parish</t>
  </si>
  <si>
    <t>055028</t>
  </si>
  <si>
    <t>Oaklawn Junior High School</t>
  </si>
  <si>
    <t>058</t>
  </si>
  <si>
    <t>Vernon Parish</t>
  </si>
  <si>
    <t>058009</t>
  </si>
  <si>
    <t>Pickering High School</t>
  </si>
  <si>
    <t>W1A</t>
  </si>
  <si>
    <t>JCFA-East</t>
  </si>
  <si>
    <t>W2A</t>
  </si>
  <si>
    <t>Tallulah Charter School</t>
  </si>
  <si>
    <t>042030</t>
  </si>
  <si>
    <t>JOBS FOR AMERICA'S GRADUATES 3</t>
  </si>
  <si>
    <t>Totals</t>
  </si>
  <si>
    <t>Difference</t>
  </si>
  <si>
    <t>JAG PETS</t>
  </si>
  <si>
    <t>FY 2018</t>
  </si>
  <si>
    <t>School District</t>
  </si>
  <si>
    <t>ENTERGY PAYMENT 10/04/17</t>
  </si>
  <si>
    <t>PAID/INV TO DATE AS OF 03/31/18 FROM LWC</t>
  </si>
  <si>
    <t>Ascension  Parish</t>
  </si>
  <si>
    <t>Avoyelles Parish</t>
  </si>
  <si>
    <t>Calcasieu Parish</t>
  </si>
  <si>
    <t>Catahoula Parish</t>
  </si>
  <si>
    <t>East Baton Rouge Parish</t>
  </si>
  <si>
    <t>Evangeline Parish</t>
  </si>
  <si>
    <t>Franklin Parish</t>
  </si>
  <si>
    <t>Jefferson Parish</t>
  </si>
  <si>
    <t>LaSalle Parish</t>
  </si>
  <si>
    <t xml:space="preserve">Madison Parish </t>
  </si>
  <si>
    <t xml:space="preserve">Natchitoches Parish </t>
  </si>
  <si>
    <t>St. James Parish</t>
  </si>
  <si>
    <t>St. John Parish</t>
  </si>
  <si>
    <t>St. Tammany Parish</t>
  </si>
  <si>
    <t xml:space="preserve">Tangipahoa Parish </t>
  </si>
  <si>
    <t>Washington Parish</t>
  </si>
  <si>
    <t>West Baton Rouge Parish</t>
  </si>
  <si>
    <t>Winn Parish</t>
  </si>
  <si>
    <t>City of Monroe School District</t>
  </si>
  <si>
    <t>City of Bogalusa School District</t>
  </si>
  <si>
    <t>City of Baker School District</t>
  </si>
  <si>
    <t>University View Academy, Inc (FRM LA Conntetions)</t>
  </si>
  <si>
    <t>Louisiana Community &amp; Technical College System</t>
  </si>
  <si>
    <t>Louisiana Delta Community College System</t>
  </si>
  <si>
    <t>Youth Challenge Program - Camp Beauregard</t>
  </si>
  <si>
    <t>Youth Challenge Program - Gillis Long</t>
  </si>
  <si>
    <t>Youth Challenge Program - Camp Minden</t>
  </si>
  <si>
    <t>Jefferson Chamber Foundation Academy</t>
  </si>
  <si>
    <t>Tullulah Charter School</t>
  </si>
  <si>
    <t>JS Clark Leadership Academy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</si>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</sst>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1"/>
      <color indexed="18"/>
      <name val="Arial"/>
      <family val="2"/>
    </font>
    <font>
      <b/>
      <sz val="10"/>
      <name val="Arial"/>
      <family val="2"/>
    </font>
    <font>
      <b/>
      <sz val="10"/>
      <color rgb="FF00008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6" fillId="0" borderId="0" applyFont="0" applyFill="0" applyBorder="0" applyAlignment="0" applyProtection="0"/>
    <xf numFmtId="0" fontId="8" fillId="13" borderId="0" applyNumberFormat="0" applyBorder="0" applyAlignment="0" applyProtection="0"/>
    <xf numFmtId="0" fontId="11" fillId="0" borderId="0"/>
    <xf numFmtId="0" fontId="11" fillId="0" borderId="0"/>
    <xf numFmtId="0" fontId="6" fillId="16" borderId="0" applyNumberFormat="0" applyBorder="0" applyAlignment="0" applyProtection="0"/>
  </cellStyleXfs>
  <cellXfs count="147">
    <xf numFmtId="0" fontId="0" fillId="0" borderId="0" xfId="0"/>
    <xf numFmtId="0" fontId="1" fillId="0" borderId="0" xfId="3"/>
    <xf numFmtId="0" fontId="2" fillId="4" borderId="9" xfId="2" applyFont="1" applyFill="1" applyBorder="1" applyAlignment="1" applyProtection="1">
      <alignment horizontal="center" vertical="center" wrapText="1"/>
    </xf>
    <xf numFmtId="6" fontId="2" fillId="3" borderId="9" xfId="2" applyNumberFormat="1" applyFont="1" applyFill="1" applyBorder="1" applyAlignment="1" applyProtection="1">
      <alignment horizontal="center" vertical="center" wrapText="1"/>
    </xf>
    <xf numFmtId="0" fontId="1" fillId="0" borderId="14" xfId="2" applyFont="1" applyFill="1" applyBorder="1" applyAlignment="1" applyProtection="1">
      <alignment horizontal="center" vertical="center"/>
    </xf>
    <xf numFmtId="0" fontId="1" fillId="0" borderId="15" xfId="2" applyFont="1" applyFill="1" applyBorder="1" applyAlignment="1" applyProtection="1">
      <alignment horizontal="center" vertical="center"/>
    </xf>
    <xf numFmtId="0" fontId="1" fillId="0" borderId="16" xfId="2" applyFont="1" applyFill="1" applyBorder="1" applyAlignment="1" applyProtection="1">
      <alignment vertical="center"/>
    </xf>
    <xf numFmtId="38" fontId="1" fillId="0" borderId="17" xfId="3" applyNumberFormat="1" applyFont="1" applyBorder="1" applyAlignment="1" applyProtection="1">
      <alignment vertical="center"/>
    </xf>
    <xf numFmtId="5" fontId="1" fillId="4" borderId="17" xfId="2" applyNumberFormat="1" applyFont="1" applyFill="1" applyBorder="1" applyAlignment="1" applyProtection="1">
      <alignment vertical="center"/>
    </xf>
    <xf numFmtId="0" fontId="1" fillId="0" borderId="18" xfId="2" applyFont="1" applyFill="1" applyBorder="1" applyAlignment="1" applyProtection="1">
      <alignment horizontal="center" vertical="center"/>
    </xf>
    <xf numFmtId="0" fontId="1" fillId="0" borderId="19" xfId="2" applyFont="1" applyFill="1" applyBorder="1" applyAlignment="1" applyProtection="1">
      <alignment horizontal="center" vertical="center"/>
    </xf>
    <xf numFmtId="0" fontId="1" fillId="0" borderId="20" xfId="2" applyFont="1" applyFill="1" applyBorder="1" applyAlignment="1" applyProtection="1">
      <alignment vertical="center"/>
    </xf>
    <xf numFmtId="0" fontId="1" fillId="0" borderId="22" xfId="2" applyFont="1" applyFill="1" applyBorder="1" applyAlignment="1" applyProtection="1">
      <alignment horizontal="center" vertical="center"/>
    </xf>
    <xf numFmtId="0" fontId="1" fillId="0" borderId="11" xfId="2" applyFont="1" applyFill="1" applyBorder="1" applyAlignment="1" applyProtection="1">
      <alignment horizontal="center" vertical="center"/>
    </xf>
    <xf numFmtId="0" fontId="1" fillId="0" borderId="23" xfId="2" applyFont="1" applyFill="1" applyBorder="1" applyAlignment="1" applyProtection="1">
      <alignment vertical="center"/>
    </xf>
    <xf numFmtId="0" fontId="1" fillId="0" borderId="0" xfId="2" applyProtection="1"/>
    <xf numFmtId="0" fontId="1" fillId="0" borderId="24" xfId="2" applyNumberFormat="1" applyFont="1" applyFill="1" applyBorder="1" applyAlignment="1" applyProtection="1">
      <alignment horizontal="center" vertical="center"/>
    </xf>
    <xf numFmtId="3" fontId="1" fillId="0" borderId="24" xfId="2" applyNumberFormat="1" applyFont="1" applyFill="1" applyBorder="1" applyAlignment="1" applyProtection="1">
      <alignment horizontal="left" vertical="center"/>
    </xf>
    <xf numFmtId="0" fontId="1" fillId="0" borderId="21" xfId="2" applyNumberFormat="1" applyFont="1" applyFill="1" applyBorder="1" applyAlignment="1" applyProtection="1">
      <alignment horizontal="center" vertical="center"/>
    </xf>
    <xf numFmtId="0" fontId="1" fillId="0" borderId="25" xfId="2" applyNumberFormat="1" applyFont="1" applyFill="1" applyBorder="1" applyAlignment="1" applyProtection="1">
      <alignment horizontal="center" vertical="center"/>
    </xf>
    <xf numFmtId="0" fontId="1" fillId="0" borderId="13" xfId="2" applyNumberFormat="1" applyFont="1" applyFill="1" applyBorder="1" applyAlignment="1" applyProtection="1">
      <alignment horizontal="center" vertical="center"/>
    </xf>
    <xf numFmtId="0" fontId="1" fillId="0" borderId="12" xfId="2" applyNumberFormat="1" applyFont="1" applyFill="1" applyBorder="1" applyAlignment="1" applyProtection="1">
      <alignment horizontal="center" vertical="center"/>
    </xf>
    <xf numFmtId="0" fontId="4" fillId="0" borderId="26" xfId="2" applyFont="1" applyFill="1" applyBorder="1" applyAlignment="1" applyProtection="1">
      <alignment horizontal="center" vertical="center"/>
    </xf>
    <xf numFmtId="0" fontId="4" fillId="0" borderId="27" xfId="2" applyFont="1" applyFill="1" applyBorder="1" applyAlignment="1" applyProtection="1">
      <alignment horizontal="center" vertical="center"/>
    </xf>
    <xf numFmtId="0" fontId="4" fillId="5" borderId="28" xfId="2" applyFont="1" applyFill="1" applyBorder="1" applyAlignment="1" applyProtection="1">
      <alignment horizontal="left" vertical="center"/>
    </xf>
    <xf numFmtId="38" fontId="4" fillId="0" borderId="29" xfId="1" applyNumberFormat="1" applyFont="1" applyFill="1" applyBorder="1" applyAlignment="1" applyProtection="1">
      <alignment vertical="center"/>
    </xf>
    <xf numFmtId="5" fontId="4" fillId="4" borderId="29" xfId="2" applyNumberFormat="1" applyFont="1" applyFill="1" applyBorder="1" applyAlignment="1" applyProtection="1">
      <alignment vertical="center"/>
    </xf>
    <xf numFmtId="0" fontId="4" fillId="0" borderId="0" xfId="2" applyFont="1" applyProtection="1"/>
    <xf numFmtId="0" fontId="1" fillId="6" borderId="10" xfId="2" applyFont="1" applyFill="1" applyBorder="1" applyAlignment="1" applyProtection="1">
      <alignment horizontal="center" vertical="center"/>
    </xf>
    <xf numFmtId="0" fontId="1" fillId="6" borderId="11" xfId="2" applyFont="1" applyFill="1" applyBorder="1" applyAlignment="1" applyProtection="1">
      <alignment horizontal="center" vertical="center"/>
    </xf>
    <xf numFmtId="0" fontId="4" fillId="6" borderId="12" xfId="2" applyFont="1" applyFill="1" applyBorder="1" applyAlignment="1" applyProtection="1">
      <alignment vertical="center"/>
    </xf>
    <xf numFmtId="38" fontId="4" fillId="6" borderId="13" xfId="2" applyNumberFormat="1" applyFont="1" applyFill="1" applyBorder="1" applyAlignment="1" applyProtection="1">
      <alignment horizontal="left" vertical="center"/>
    </xf>
    <xf numFmtId="0" fontId="4" fillId="6" borderId="12" xfId="2" applyFont="1" applyFill="1" applyBorder="1" applyAlignment="1" applyProtection="1">
      <alignment horizontal="left" vertical="center"/>
    </xf>
    <xf numFmtId="0" fontId="1" fillId="0" borderId="0" xfId="2" applyBorder="1" applyProtection="1"/>
    <xf numFmtId="0" fontId="1" fillId="7" borderId="30" xfId="2" applyFont="1" applyFill="1" applyBorder="1" applyAlignment="1" applyProtection="1">
      <alignment horizontal="center" vertical="center"/>
    </xf>
    <xf numFmtId="0" fontId="1" fillId="7" borderId="31" xfId="2" applyFont="1" applyFill="1" applyBorder="1" applyAlignment="1" applyProtection="1">
      <alignment horizontal="center" vertical="center"/>
    </xf>
    <xf numFmtId="0" fontId="4" fillId="7" borderId="32" xfId="2" applyFont="1" applyFill="1" applyBorder="1" applyAlignment="1" applyProtection="1">
      <alignment horizontal="left" vertical="center"/>
    </xf>
    <xf numFmtId="38" fontId="1" fillId="6" borderId="13" xfId="2" applyNumberFormat="1" applyFont="1" applyFill="1" applyBorder="1" applyAlignment="1" applyProtection="1">
      <alignment horizontal="left" vertical="center"/>
    </xf>
    <xf numFmtId="0" fontId="1" fillId="6" borderId="12" xfId="2" applyFont="1" applyFill="1" applyBorder="1" applyAlignment="1" applyProtection="1">
      <alignment horizontal="left" vertical="center"/>
    </xf>
    <xf numFmtId="0" fontId="4" fillId="0" borderId="20" xfId="2" applyFont="1" applyFill="1" applyBorder="1" applyAlignment="1" applyProtection="1">
      <alignment vertical="center"/>
    </xf>
    <xf numFmtId="38" fontId="4" fillId="0" borderId="21" xfId="3" applyNumberFormat="1" applyFont="1" applyBorder="1" applyAlignment="1" applyProtection="1">
      <alignment vertical="center"/>
    </xf>
    <xf numFmtId="5" fontId="4" fillId="4" borderId="17" xfId="2" applyNumberFormat="1" applyFont="1" applyFill="1" applyBorder="1" applyAlignment="1" applyProtection="1">
      <alignment vertical="center"/>
    </xf>
    <xf numFmtId="0" fontId="1" fillId="8" borderId="18" xfId="2" applyFont="1" applyFill="1" applyBorder="1" applyAlignment="1" applyProtection="1">
      <alignment horizontal="center" vertical="center"/>
    </xf>
    <xf numFmtId="5" fontId="1" fillId="4" borderId="13" xfId="2" applyNumberFormat="1" applyFont="1" applyFill="1" applyBorder="1" applyAlignment="1" applyProtection="1">
      <alignment vertical="center"/>
    </xf>
    <xf numFmtId="0" fontId="1" fillId="9" borderId="18" xfId="2" applyFont="1" applyFill="1" applyBorder="1" applyAlignment="1" applyProtection="1">
      <alignment horizontal="center" vertical="center"/>
    </xf>
    <xf numFmtId="0" fontId="1" fillId="9" borderId="19" xfId="2" applyFont="1" applyFill="1" applyBorder="1" applyAlignment="1" applyProtection="1">
      <alignment horizontal="center" vertical="center"/>
    </xf>
    <xf numFmtId="0" fontId="1" fillId="9" borderId="20" xfId="2" applyFont="1" applyFill="1" applyBorder="1" applyAlignment="1" applyProtection="1">
      <alignment vertical="center"/>
    </xf>
    <xf numFmtId="0" fontId="1" fillId="9" borderId="14" xfId="2" applyFont="1" applyFill="1" applyBorder="1" applyAlignment="1" applyProtection="1">
      <alignment horizontal="center" vertical="center"/>
    </xf>
    <xf numFmtId="0" fontId="1" fillId="9" borderId="15" xfId="2" applyFont="1" applyFill="1" applyBorder="1" applyAlignment="1" applyProtection="1">
      <alignment horizontal="center" vertical="center"/>
    </xf>
    <xf numFmtId="0" fontId="1" fillId="9" borderId="16" xfId="2" applyFont="1" applyFill="1" applyBorder="1" applyAlignment="1" applyProtection="1">
      <alignment vertical="center"/>
    </xf>
    <xf numFmtId="5" fontId="1" fillId="4" borderId="21" xfId="2" applyNumberFormat="1" applyFont="1" applyFill="1" applyBorder="1" applyAlignment="1" applyProtection="1">
      <alignment vertical="center"/>
    </xf>
    <xf numFmtId="0" fontId="1" fillId="8" borderId="19" xfId="2" applyFont="1" applyFill="1" applyBorder="1" applyAlignment="1" applyProtection="1">
      <alignment horizontal="center" vertical="center"/>
    </xf>
    <xf numFmtId="0" fontId="1" fillId="10" borderId="18" xfId="2" applyFont="1" applyFill="1" applyBorder="1" applyAlignment="1" applyProtection="1">
      <alignment horizontal="center" vertical="center"/>
    </xf>
    <xf numFmtId="0" fontId="1" fillId="10" borderId="19" xfId="2" applyFont="1" applyFill="1" applyBorder="1" applyAlignment="1" applyProtection="1">
      <alignment horizontal="center" vertical="center"/>
    </xf>
    <xf numFmtId="0" fontId="1" fillId="10" borderId="20" xfId="2" applyFont="1" applyFill="1" applyBorder="1" applyAlignment="1" applyProtection="1">
      <alignment vertical="center"/>
    </xf>
    <xf numFmtId="38" fontId="1" fillId="10" borderId="21" xfId="3" applyNumberFormat="1" applyFont="1" applyFill="1" applyBorder="1" applyAlignment="1" applyProtection="1">
      <alignment vertical="center"/>
    </xf>
    <xf numFmtId="5" fontId="1" fillId="10" borderId="21" xfId="2" applyNumberFormat="1" applyFont="1" applyFill="1" applyBorder="1" applyAlignment="1" applyProtection="1">
      <alignment vertical="center"/>
    </xf>
    <xf numFmtId="0" fontId="1" fillId="9" borderId="22" xfId="2" applyFont="1" applyFill="1" applyBorder="1" applyAlignment="1" applyProtection="1">
      <alignment horizontal="center" vertical="center"/>
    </xf>
    <xf numFmtId="0" fontId="1" fillId="9" borderId="11" xfId="2" applyFont="1" applyFill="1" applyBorder="1" applyAlignment="1" applyProtection="1">
      <alignment horizontal="center" vertical="center"/>
    </xf>
    <xf numFmtId="0" fontId="1" fillId="9" borderId="23" xfId="2" applyFont="1" applyFill="1" applyBorder="1" applyAlignment="1" applyProtection="1">
      <alignment vertical="center"/>
    </xf>
    <xf numFmtId="0" fontId="1" fillId="6" borderId="4" xfId="2" applyFont="1" applyFill="1" applyBorder="1" applyAlignment="1" applyProtection="1">
      <alignment horizontal="center" vertical="center"/>
    </xf>
    <xf numFmtId="0" fontId="4" fillId="6" borderId="33" xfId="2" applyFont="1" applyFill="1" applyBorder="1" applyAlignment="1" applyProtection="1">
      <alignment horizontal="left" vertical="center"/>
    </xf>
    <xf numFmtId="0" fontId="1" fillId="4" borderId="14" xfId="2" applyFont="1" applyFill="1" applyBorder="1" applyAlignment="1" applyProtection="1">
      <alignment horizontal="center" vertical="center"/>
    </xf>
    <xf numFmtId="0" fontId="1" fillId="4" borderId="15" xfId="2" applyFont="1" applyFill="1" applyBorder="1" applyAlignment="1" applyProtection="1">
      <alignment horizontal="center" vertical="center"/>
    </xf>
    <xf numFmtId="0" fontId="1" fillId="4" borderId="16" xfId="2" applyFont="1" applyFill="1" applyBorder="1" applyAlignment="1" applyProtection="1">
      <alignment vertical="center"/>
    </xf>
    <xf numFmtId="0" fontId="1" fillId="4" borderId="18" xfId="2" applyFont="1" applyFill="1" applyBorder="1" applyAlignment="1" applyProtection="1">
      <alignment horizontal="center" vertical="center"/>
    </xf>
    <xf numFmtId="0" fontId="1" fillId="4" borderId="19" xfId="2" applyFont="1" applyFill="1" applyBorder="1" applyAlignment="1" applyProtection="1">
      <alignment horizontal="center" vertical="center"/>
    </xf>
    <xf numFmtId="0" fontId="1" fillId="4" borderId="20" xfId="2" applyFont="1" applyFill="1" applyBorder="1" applyAlignment="1" applyProtection="1">
      <alignment vertical="center"/>
    </xf>
    <xf numFmtId="0" fontId="1" fillId="4" borderId="22" xfId="2" applyFont="1" applyFill="1" applyBorder="1" applyAlignment="1" applyProtection="1">
      <alignment horizontal="center" vertical="center"/>
    </xf>
    <xf numFmtId="0" fontId="1" fillId="4" borderId="11" xfId="2" applyFont="1" applyFill="1" applyBorder="1" applyAlignment="1" applyProtection="1">
      <alignment horizontal="center" vertical="center"/>
    </xf>
    <xf numFmtId="0" fontId="1" fillId="4" borderId="23" xfId="2" applyFont="1" applyFill="1" applyBorder="1" applyAlignment="1" applyProtection="1">
      <alignment vertical="center"/>
    </xf>
    <xf numFmtId="0" fontId="1" fillId="11" borderId="20" xfId="2" applyFont="1" applyFill="1" applyBorder="1" applyAlignment="1" applyProtection="1">
      <alignment vertical="center"/>
    </xf>
    <xf numFmtId="0" fontId="1" fillId="0" borderId="34" xfId="2" applyFont="1" applyFill="1" applyBorder="1" applyAlignment="1" applyProtection="1">
      <alignment horizontal="center" vertical="center"/>
    </xf>
    <xf numFmtId="0" fontId="1" fillId="0" borderId="35" xfId="2" applyFont="1" applyFill="1" applyBorder="1" applyAlignment="1" applyProtection="1">
      <alignment horizontal="center" vertical="center"/>
    </xf>
    <xf numFmtId="0" fontId="1" fillId="0" borderId="36" xfId="2" applyFont="1" applyFill="1" applyBorder="1" applyAlignment="1" applyProtection="1">
      <alignment vertical="center"/>
    </xf>
    <xf numFmtId="0" fontId="4" fillId="0" borderId="28" xfId="2" applyFont="1" applyFill="1" applyBorder="1" applyAlignment="1" applyProtection="1">
      <alignment vertical="center" wrapText="1"/>
    </xf>
    <xf numFmtId="38" fontId="4" fillId="0" borderId="29" xfId="3" applyNumberFormat="1" applyFont="1" applyBorder="1" applyAlignment="1" applyProtection="1">
      <alignment vertical="center"/>
    </xf>
    <xf numFmtId="0" fontId="1" fillId="8" borderId="14" xfId="2" applyFont="1" applyFill="1" applyBorder="1" applyAlignment="1" applyProtection="1">
      <alignment horizontal="center" vertical="center"/>
    </xf>
    <xf numFmtId="0" fontId="1" fillId="8" borderId="15" xfId="2" applyFont="1" applyFill="1" applyBorder="1" applyAlignment="1" applyProtection="1">
      <alignment horizontal="center" vertical="center"/>
    </xf>
    <xf numFmtId="6" fontId="4" fillId="6" borderId="13" xfId="2" applyNumberFormat="1" applyFont="1" applyFill="1" applyBorder="1" applyAlignment="1" applyProtection="1">
      <alignment horizontal="left" vertical="center"/>
    </xf>
    <xf numFmtId="38" fontId="4" fillId="6" borderId="12" xfId="2" applyNumberFormat="1" applyFont="1" applyFill="1" applyBorder="1" applyAlignment="1" applyProtection="1">
      <alignment horizontal="left" vertical="center"/>
    </xf>
    <xf numFmtId="0" fontId="1" fillId="0" borderId="0" xfId="2" applyFont="1" applyAlignment="1" applyProtection="1">
      <alignment horizontal="center" vertical="center"/>
    </xf>
    <xf numFmtId="0" fontId="1" fillId="0" borderId="0" xfId="2" applyFont="1" applyAlignment="1" applyProtection="1">
      <alignment vertical="center"/>
    </xf>
    <xf numFmtId="0" fontId="5" fillId="12" borderId="0" xfId="2" applyFont="1" applyFill="1" applyAlignment="1" applyProtection="1">
      <alignment vertical="center"/>
    </xf>
    <xf numFmtId="0" fontId="1" fillId="12" borderId="0" xfId="2" applyFont="1" applyFill="1" applyAlignment="1" applyProtection="1">
      <alignment vertical="center"/>
    </xf>
    <xf numFmtId="0" fontId="1" fillId="0" borderId="0" xfId="2" applyAlignment="1" applyProtection="1">
      <alignment vertical="center"/>
    </xf>
    <xf numFmtId="0" fontId="1" fillId="0" borderId="0" xfId="2" applyFont="1" applyAlignment="1" applyProtection="1">
      <alignment horizontal="center"/>
    </xf>
    <xf numFmtId="0" fontId="1" fillId="0" borderId="0" xfId="2" applyFont="1" applyProtection="1"/>
    <xf numFmtId="0" fontId="9" fillId="14" borderId="9" xfId="5" applyFont="1" applyFill="1" applyBorder="1" applyAlignment="1" applyProtection="1">
      <alignment horizontal="center" wrapText="1"/>
      <protection locked="0"/>
    </xf>
    <xf numFmtId="37" fontId="4" fillId="4" borderId="29" xfId="2" applyNumberFormat="1" applyFont="1" applyFill="1" applyBorder="1" applyAlignment="1" applyProtection="1">
      <alignment vertical="center"/>
    </xf>
    <xf numFmtId="5" fontId="4" fillId="4" borderId="8" xfId="2" applyNumberFormat="1" applyFont="1" applyFill="1" applyBorder="1" applyAlignment="1" applyProtection="1">
      <alignment vertical="center"/>
    </xf>
    <xf numFmtId="0" fontId="10" fillId="0" borderId="0" xfId="0" applyFont="1"/>
    <xf numFmtId="0" fontId="12" fillId="15" borderId="8" xfId="6" applyFont="1" applyFill="1" applyBorder="1" applyAlignment="1">
      <alignment horizontal="center" wrapText="1"/>
    </xf>
    <xf numFmtId="0" fontId="12" fillId="0" borderId="9" xfId="7" applyFont="1" applyFill="1" applyBorder="1" applyAlignment="1"/>
    <xf numFmtId="0" fontId="12" fillId="0" borderId="9" xfId="7" applyFont="1" applyFill="1" applyBorder="1" applyAlignment="1">
      <alignment horizontal="right"/>
    </xf>
    <xf numFmtId="0" fontId="7" fillId="0" borderId="0" xfId="0" applyFont="1"/>
    <xf numFmtId="0" fontId="13" fillId="0" borderId="9" xfId="7" applyFont="1" applyFill="1" applyBorder="1" applyAlignment="1"/>
    <xf numFmtId="0" fontId="13" fillId="0" borderId="9" xfId="7" applyFont="1" applyFill="1" applyBorder="1" applyAlignment="1">
      <alignment horizontal="right"/>
    </xf>
    <xf numFmtId="0" fontId="0" fillId="0" borderId="9" xfId="0" applyBorder="1"/>
    <xf numFmtId="0" fontId="7" fillId="0" borderId="9" xfId="0" applyFont="1" applyBorder="1"/>
    <xf numFmtId="5" fontId="1" fillId="4" borderId="37" xfId="2" applyNumberFormat="1" applyFont="1" applyFill="1" applyBorder="1" applyAlignment="1" applyProtection="1">
      <alignment vertical="center"/>
    </xf>
    <xf numFmtId="38" fontId="1" fillId="11" borderId="17" xfId="3" applyNumberFormat="1" applyFont="1" applyFill="1" applyBorder="1" applyAlignment="1" applyProtection="1">
      <alignment vertical="center"/>
    </xf>
    <xf numFmtId="5" fontId="1" fillId="11" borderId="17" xfId="4" applyNumberFormat="1" applyFont="1" applyFill="1" applyBorder="1" applyAlignment="1" applyProtection="1">
      <alignment vertical="center"/>
    </xf>
    <xf numFmtId="38" fontId="1" fillId="11" borderId="8" xfId="3" applyNumberFormat="1" applyFont="1" applyFill="1" applyBorder="1" applyAlignment="1" applyProtection="1">
      <alignment vertical="center"/>
    </xf>
    <xf numFmtId="6" fontId="1" fillId="11" borderId="9" xfId="2" applyNumberFormat="1" applyFill="1" applyBorder="1" applyProtection="1"/>
    <xf numFmtId="37" fontId="4" fillId="11" borderId="29" xfId="2" applyNumberFormat="1" applyFont="1" applyFill="1" applyBorder="1" applyAlignment="1" applyProtection="1">
      <alignment vertical="center"/>
    </xf>
    <xf numFmtId="0" fontId="1" fillId="11" borderId="9" xfId="2" applyFill="1" applyBorder="1" applyProtection="1"/>
    <xf numFmtId="0" fontId="4" fillId="11" borderId="9" xfId="2" applyFont="1" applyFill="1" applyBorder="1" applyProtection="1"/>
    <xf numFmtId="38" fontId="1" fillId="11" borderId="37" xfId="3" applyNumberFormat="1" applyFont="1" applyFill="1" applyBorder="1" applyAlignment="1" applyProtection="1">
      <alignment vertical="center"/>
    </xf>
    <xf numFmtId="0" fontId="1" fillId="11" borderId="0" xfId="3" applyFill="1"/>
    <xf numFmtId="38" fontId="4" fillId="11" borderId="29" xfId="1" applyNumberFormat="1" applyFont="1" applyFill="1" applyBorder="1" applyAlignment="1" applyProtection="1">
      <alignment vertical="center"/>
    </xf>
    <xf numFmtId="5" fontId="4" fillId="4" borderId="38" xfId="2" applyNumberFormat="1" applyFont="1" applyFill="1" applyBorder="1" applyAlignment="1" applyProtection="1">
      <alignment vertical="center"/>
    </xf>
    <xf numFmtId="5" fontId="4" fillId="4" borderId="27" xfId="2" applyNumberFormat="1" applyFont="1" applyFill="1" applyBorder="1" applyAlignment="1" applyProtection="1">
      <alignment vertical="center"/>
    </xf>
    <xf numFmtId="5" fontId="4" fillId="4" borderId="39" xfId="2" applyNumberFormat="1" applyFont="1" applyFill="1" applyBorder="1" applyAlignment="1" applyProtection="1">
      <alignment vertical="center"/>
    </xf>
    <xf numFmtId="0" fontId="16" fillId="17" borderId="9" xfId="5" applyFont="1" applyFill="1" applyBorder="1" applyAlignment="1" applyProtection="1">
      <alignment horizontal="center"/>
      <protection locked="0"/>
    </xf>
    <xf numFmtId="0" fontId="7" fillId="0" borderId="41" xfId="0" applyFont="1" applyBorder="1" applyAlignment="1">
      <alignment horizontal="center" wrapText="1"/>
    </xf>
    <xf numFmtId="0" fontId="17" fillId="18" borderId="9" xfId="8" applyFont="1" applyFill="1" applyBorder="1" applyAlignment="1" applyProtection="1">
      <alignment wrapText="1"/>
      <protection locked="0"/>
    </xf>
    <xf numFmtId="43" fontId="7" fillId="0" borderId="13" xfId="1" applyFont="1" applyBorder="1"/>
    <xf numFmtId="43" fontId="7" fillId="0" borderId="9" xfId="1" applyFont="1" applyBorder="1"/>
    <xf numFmtId="0" fontId="17" fillId="0" borderId="9" xfId="8" applyFont="1" applyFill="1" applyBorder="1" applyAlignment="1" applyProtection="1">
      <alignment wrapText="1"/>
      <protection locked="0"/>
    </xf>
    <xf numFmtId="43" fontId="7" fillId="0" borderId="9" xfId="1" applyFont="1" applyFill="1" applyBorder="1"/>
    <xf numFmtId="0" fontId="0" fillId="0" borderId="0" xfId="0" applyFill="1"/>
    <xf numFmtId="0" fontId="18" fillId="0" borderId="9" xfId="8" applyFont="1" applyFill="1" applyBorder="1" applyAlignment="1" applyProtection="1">
      <alignment wrapText="1"/>
      <protection locked="0"/>
    </xf>
    <xf numFmtId="0" fontId="19" fillId="0" borderId="9" xfId="0" applyFont="1" applyBorder="1" applyAlignment="1">
      <alignment horizontal="right"/>
    </xf>
    <xf numFmtId="0" fontId="0" fillId="0" borderId="8" xfId="0" applyFill="1" applyBorder="1"/>
    <xf numFmtId="0" fontId="7" fillId="0" borderId="42" xfId="0" applyFont="1" applyFill="1" applyBorder="1"/>
    <xf numFmtId="43" fontId="7" fillId="0" borderId="41" xfId="0" applyNumberFormat="1" applyFont="1" applyFill="1" applyBorder="1"/>
    <xf numFmtId="0" fontId="7" fillId="0" borderId="0" xfId="0" applyFont="1" applyFill="1" applyBorder="1"/>
    <xf numFmtId="43" fontId="7" fillId="0" borderId="0" xfId="0" applyNumberFormat="1" applyFont="1" applyFill="1" applyBorder="1"/>
    <xf numFmtId="14" fontId="0" fillId="0" borderId="0" xfId="0" applyNumberFormat="1"/>
    <xf numFmtId="0" fontId="2" fillId="2" borderId="1" xfId="2" applyFont="1" applyFill="1" applyBorder="1" applyAlignment="1" applyProtection="1">
      <alignment horizontal="center" vertical="center" wrapText="1"/>
    </xf>
    <xf numFmtId="0" fontId="2" fillId="2" borderId="2" xfId="2" applyFont="1" applyFill="1" applyBorder="1" applyAlignment="1" applyProtection="1">
      <alignment horizontal="center" vertical="center" wrapText="1"/>
    </xf>
    <xf numFmtId="0" fontId="2" fillId="2" borderId="3" xfId="2" applyFont="1" applyFill="1" applyBorder="1" applyAlignment="1" applyProtection="1">
      <alignment horizontal="center" vertical="center" wrapText="1"/>
    </xf>
    <xf numFmtId="0" fontId="2" fillId="2" borderId="6" xfId="2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Alignment="1" applyProtection="1">
      <alignment horizontal="center" vertical="center" wrapText="1"/>
    </xf>
    <xf numFmtId="0" fontId="2" fillId="2" borderId="7" xfId="2" applyFont="1" applyFill="1" applyBorder="1" applyAlignment="1" applyProtection="1">
      <alignment horizontal="center" vertical="center" wrapText="1"/>
    </xf>
    <xf numFmtId="0" fontId="2" fillId="2" borderId="10" xfId="2" applyFont="1" applyFill="1" applyBorder="1" applyAlignment="1" applyProtection="1">
      <alignment horizontal="center" vertic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3" fillId="3" borderId="4" xfId="2" applyFont="1" applyFill="1" applyBorder="1" applyAlignment="1" applyProtection="1">
      <alignment horizontal="center" vertical="center" wrapText="1"/>
    </xf>
    <xf numFmtId="0" fontId="3" fillId="3" borderId="5" xfId="2" applyFont="1" applyFill="1" applyBorder="1" applyAlignment="1" applyProtection="1">
      <alignment horizontal="center" vertical="center" wrapText="1"/>
    </xf>
    <xf numFmtId="0" fontId="2" fillId="4" borderId="8" xfId="2" applyFont="1" applyFill="1" applyBorder="1" applyAlignment="1" applyProtection="1">
      <alignment horizontal="center" vertical="center" wrapText="1"/>
    </xf>
    <xf numFmtId="0" fontId="2" fillId="4" borderId="13" xfId="2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40" xfId="0" applyFont="1" applyBorder="1" applyAlignment="1">
      <alignment horizontal="center"/>
    </xf>
    <xf numFmtId="0" fontId="16" fillId="19" borderId="10" xfId="0" applyFont="1" applyFill="1" applyBorder="1" applyAlignment="1">
      <alignment horizontal="center" wrapText="1"/>
    </xf>
    <xf numFmtId="0" fontId="16" fillId="19" borderId="11" xfId="0" applyFont="1" applyFill="1" applyBorder="1" applyAlignment="1">
      <alignment horizontal="center" wrapText="1"/>
    </xf>
  </cellXfs>
  <cellStyles count="9">
    <cellStyle name="40% - Accent5" xfId="8" builtinId="47"/>
    <cellStyle name="Accent5" xfId="5" builtinId="45"/>
    <cellStyle name="Comma" xfId="1" builtinId="3"/>
    <cellStyle name="Currency" xfId="4" builtinId="4"/>
    <cellStyle name="Normal" xfId="0" builtinId="0"/>
    <cellStyle name="Normal 13" xfId="3"/>
    <cellStyle name="Normal 2 2" xfId="2"/>
    <cellStyle name="Normal_by Grade" xfId="7"/>
    <cellStyle name="Normal_Sheet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FS\MFPAdm\MFP%20Budget%20Letter\2017-2018\Budget%20Letter\July%202017\FINAL%20July%20BL\FY2017-18%20MFP%20Budget%20Letter_July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am%20Drives\AC%20Revenue\IAT\FY%2018\JAG%20PETS\JAG%20PETS-Reconcili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Summary_Proposed"/>
      <sheetName val="Natural Disaster"/>
      <sheetName val="Sheet1"/>
      <sheetName val="1_State Summary"/>
      <sheetName val="2_State Distrib and Adjs"/>
      <sheetName val="2A-1_EFT (Annual)"/>
      <sheetName val="2A-2_EFT (Monthly)"/>
      <sheetName val="3_Levels 1&amp;2"/>
      <sheetName val="3A_Level 3"/>
      <sheetName val="4_Level 4"/>
      <sheetName val="5A1_Labs"/>
      <sheetName val="5A2_Legacy Type 2"/>
      <sheetName val="5A2A_New Vision"/>
      <sheetName val="5A2B_Glencoe"/>
      <sheetName val="5A2C_ISL"/>
      <sheetName val="5A2D_Avoyelles"/>
      <sheetName val="5A2E_Delhi"/>
      <sheetName val="5A2F_Belle Chasse"/>
      <sheetName val="5A2H_MAX"/>
      <sheetName val="5A3_OJJ"/>
      <sheetName val="5A4_NOCCA"/>
      <sheetName val="5A5_LSMSA"/>
      <sheetName val="5A6_Thrive"/>
      <sheetName val="5B1_RSD Orleans"/>
      <sheetName val="5B1A_Type 3B"/>
      <sheetName val="5B2_RSD LA"/>
      <sheetName val="5C1_New Type 2"/>
      <sheetName val="5C1A_Madison"/>
      <sheetName val="5C1B_DArbonne"/>
      <sheetName val="5C1C_Intl High"/>
      <sheetName val="5C1D_NOMMA"/>
      <sheetName val="5C1E_LFNO"/>
      <sheetName val="5C1F_L.C. Charter"/>
      <sheetName val="5C1G_JS Clark"/>
      <sheetName val="5C1H_Southwest"/>
      <sheetName val="5C1I_LA Key"/>
      <sheetName val="5C1J_Jeff Chamber"/>
      <sheetName val="5C1K_Tallulah"/>
      <sheetName val="5C1L_Northshore"/>
      <sheetName val="5C1M_GEO-BR"/>
      <sheetName val="5C1N_Delta"/>
      <sheetName val="5C1O_Impact"/>
      <sheetName val="5C1P_Vision"/>
      <sheetName val="5C1Q_Advantage"/>
      <sheetName val="5C1R_Iberville"/>
      <sheetName val="5C1S_LC Col Prep"/>
      <sheetName val="5C1T_Northeast"/>
      <sheetName val="5C1U_Acadiana Ren"/>
      <sheetName val="5C1V_Laf Ren"/>
      <sheetName val="5C1W_Willow"/>
      <sheetName val="5C1X_Tangi"/>
      <sheetName val="5C1Y_GEO"/>
      <sheetName val="5C1Z_Lincoln Prep"/>
      <sheetName val="5C1AA_Laurel"/>
      <sheetName val="5C1AB_Apex"/>
      <sheetName val="5C1AC_Smothers"/>
      <sheetName val="5C1AD_Greater"/>
      <sheetName val="5C1AE_Noble Minds"/>
      <sheetName val="5C1AF_JCFA-Laf"/>
      <sheetName val="5C1AG_Collegiate"/>
      <sheetName val="5C1AH_BRUP"/>
      <sheetName val="5C2_LAVCA"/>
      <sheetName val="5C3_UnvView"/>
      <sheetName val="6_Local Deduct Calc"/>
      <sheetName val="7_Local Revenue"/>
      <sheetName val="8_2.1.17 SIS"/>
      <sheetName val="8A_2.1.17 3B&amp;5"/>
      <sheetName val="Source Data"/>
      <sheetName val="Per Pupil_Weighted Fund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Q1">
            <v>3961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G PETS Payment Requests"/>
      <sheetName val="JAG PETS"/>
      <sheetName val="BREAK DOWN"/>
      <sheetName val="INVOICES"/>
      <sheetName val="BREAKDOWN CR"/>
    </sheetNames>
    <sheetDataSet>
      <sheetData sheetId="0"/>
      <sheetData sheetId="1"/>
      <sheetData sheetId="2"/>
      <sheetData sheetId="3"/>
      <sheetData sheetId="4">
        <row r="4">
          <cell r="CB4">
            <v>27280</v>
          </cell>
        </row>
        <row r="5">
          <cell r="CB5">
            <v>992</v>
          </cell>
        </row>
        <row r="6">
          <cell r="CB6">
            <v>10540</v>
          </cell>
        </row>
        <row r="7">
          <cell r="CB7">
            <v>0</v>
          </cell>
        </row>
        <row r="8">
          <cell r="CB8">
            <v>51088</v>
          </cell>
        </row>
        <row r="9">
          <cell r="CB9">
            <v>10416</v>
          </cell>
        </row>
        <row r="10">
          <cell r="CB10">
            <v>0</v>
          </cell>
        </row>
        <row r="11">
          <cell r="CB11">
            <v>0</v>
          </cell>
        </row>
        <row r="12">
          <cell r="CB12">
            <v>5456</v>
          </cell>
        </row>
        <row r="13">
          <cell r="CB13">
            <v>7068</v>
          </cell>
        </row>
        <row r="14">
          <cell r="CB14">
            <v>5828</v>
          </cell>
        </row>
        <row r="15">
          <cell r="CB15">
            <v>22072</v>
          </cell>
        </row>
        <row r="16">
          <cell r="CB16">
            <v>29760</v>
          </cell>
        </row>
        <row r="17">
          <cell r="CB17">
            <v>17608</v>
          </cell>
        </row>
        <row r="18">
          <cell r="CB18">
            <v>37944</v>
          </cell>
        </row>
        <row r="19">
          <cell r="CB19">
            <v>17360</v>
          </cell>
        </row>
        <row r="20">
          <cell r="CB20">
            <v>26288</v>
          </cell>
        </row>
        <row r="21">
          <cell r="CB21">
            <v>35464</v>
          </cell>
        </row>
        <row r="22">
          <cell r="CB22">
            <v>0</v>
          </cell>
        </row>
        <row r="23">
          <cell r="CB23">
            <v>55552</v>
          </cell>
        </row>
        <row r="24">
          <cell r="CB24">
            <v>0</v>
          </cell>
        </row>
        <row r="25">
          <cell r="CB25">
            <v>0</v>
          </cell>
        </row>
        <row r="26">
          <cell r="CB26">
            <v>8928</v>
          </cell>
        </row>
        <row r="27">
          <cell r="CB27">
            <v>38316</v>
          </cell>
        </row>
        <row r="28">
          <cell r="CB28">
            <v>5084</v>
          </cell>
        </row>
        <row r="29">
          <cell r="CB29">
            <v>8060</v>
          </cell>
        </row>
        <row r="30">
          <cell r="CB30">
            <v>0</v>
          </cell>
        </row>
        <row r="31">
          <cell r="CB31">
            <v>2480</v>
          </cell>
        </row>
        <row r="32">
          <cell r="CB32">
            <v>21328</v>
          </cell>
        </row>
        <row r="33">
          <cell r="CB33">
            <v>72044</v>
          </cell>
        </row>
        <row r="34">
          <cell r="CB34">
            <v>7936</v>
          </cell>
        </row>
        <row r="35">
          <cell r="CB35">
            <v>21948</v>
          </cell>
        </row>
        <row r="36">
          <cell r="CB36">
            <v>0</v>
          </cell>
        </row>
        <row r="37">
          <cell r="CB37">
            <v>3968</v>
          </cell>
        </row>
        <row r="38">
          <cell r="CB38">
            <v>0</v>
          </cell>
        </row>
        <row r="39">
          <cell r="CB39">
            <v>14756</v>
          </cell>
        </row>
        <row r="40">
          <cell r="CB40">
            <v>0</v>
          </cell>
        </row>
        <row r="41">
          <cell r="CB41">
            <v>0</v>
          </cell>
        </row>
        <row r="42">
          <cell r="CB42">
            <v>0</v>
          </cell>
        </row>
        <row r="43">
          <cell r="CB43">
            <v>14260</v>
          </cell>
        </row>
        <row r="44">
          <cell r="CB44">
            <v>0</v>
          </cell>
        </row>
        <row r="45">
          <cell r="CB45">
            <v>0</v>
          </cell>
        </row>
        <row r="46">
          <cell r="CB46">
            <v>0</v>
          </cell>
        </row>
        <row r="47">
          <cell r="CB47">
            <v>0</v>
          </cell>
        </row>
        <row r="48">
          <cell r="CB48">
            <v>0</v>
          </cell>
        </row>
        <row r="49">
          <cell r="CB49">
            <v>0</v>
          </cell>
        </row>
        <row r="50">
          <cell r="CB50">
            <v>15128</v>
          </cell>
        </row>
        <row r="51">
          <cell r="CB51">
            <v>0</v>
          </cell>
        </row>
        <row r="52">
          <cell r="CB52">
            <v>11408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8"/>
  <sheetViews>
    <sheetView tabSelected="1" view="pageBreakPreview" zoomScale="80" zoomScaleNormal="80" zoomScaleSheetLayoutView="80" workbookViewId="0">
      <pane xSplit="3" ySplit="3" topLeftCell="D4" activePane="bottomRight" state="frozen"/>
      <selection activeCell="A4" sqref="A4"/>
      <selection pane="topRight" activeCell="A4" sqref="A4"/>
      <selection pane="bottomLeft" activeCell="A4" sqref="A4"/>
      <selection pane="bottomRight" activeCell="H6" sqref="H6"/>
    </sheetView>
  </sheetViews>
  <sheetFormatPr defaultColWidth="9.140625" defaultRowHeight="12.75" x14ac:dyDescent="0.2"/>
  <cols>
    <col min="1" max="1" width="8.42578125" style="86" customWidth="1"/>
    <col min="2" max="2" width="9" style="86" hidden="1" customWidth="1"/>
    <col min="3" max="3" width="42.140625" style="87" bestFit="1" customWidth="1"/>
    <col min="4" max="4" width="11.28515625" style="15" hidden="1" customWidth="1"/>
    <col min="5" max="5" width="11.85546875" style="87" hidden="1" customWidth="1"/>
    <col min="6" max="6" width="13.42578125" style="15" hidden="1" customWidth="1"/>
    <col min="7" max="7" width="11.7109375" style="15" hidden="1" customWidth="1"/>
    <col min="8" max="8" width="15.28515625" style="1" bestFit="1" customWidth="1"/>
    <col min="9" max="9" width="16.28515625" style="15" bestFit="1" customWidth="1"/>
    <col min="10" max="16384" width="9.140625" style="15"/>
  </cols>
  <sheetData>
    <row r="1" spans="1:9" ht="40.9" customHeight="1" x14ac:dyDescent="0.2">
      <c r="A1" s="130" t="s">
        <v>0</v>
      </c>
      <c r="B1" s="131"/>
      <c r="C1" s="132"/>
      <c r="D1" s="139" t="s">
        <v>1</v>
      </c>
      <c r="E1" s="140"/>
      <c r="H1" s="145" t="s">
        <v>320</v>
      </c>
      <c r="I1" s="146"/>
    </row>
    <row r="2" spans="1:9" ht="81" customHeight="1" x14ac:dyDescent="0.25">
      <c r="A2" s="133"/>
      <c r="B2" s="134"/>
      <c r="C2" s="135"/>
      <c r="D2" s="141" t="s">
        <v>2</v>
      </c>
      <c r="E2" s="2" t="s">
        <v>3</v>
      </c>
      <c r="F2" s="88" t="s">
        <v>322</v>
      </c>
      <c r="G2" s="88" t="s">
        <v>468</v>
      </c>
      <c r="H2" s="88" t="s">
        <v>321</v>
      </c>
      <c r="I2" s="88" t="s">
        <v>323</v>
      </c>
    </row>
    <row r="3" spans="1:9" ht="16.149999999999999" customHeight="1" x14ac:dyDescent="0.2">
      <c r="A3" s="136"/>
      <c r="B3" s="137"/>
      <c r="C3" s="138"/>
      <c r="D3" s="142"/>
      <c r="E3" s="3">
        <f>ROUND(0.06*'[1]3_Levels 1&amp;2'!Q1,0)</f>
        <v>238</v>
      </c>
      <c r="F3" s="3"/>
      <c r="G3" s="3"/>
      <c r="H3" s="3"/>
      <c r="I3" s="3">
        <f>E3</f>
        <v>238</v>
      </c>
    </row>
    <row r="4" spans="1:9" ht="16.899999999999999" customHeight="1" x14ac:dyDescent="0.2">
      <c r="A4" s="4">
        <v>1</v>
      </c>
      <c r="B4" s="5">
        <v>1</v>
      </c>
      <c r="C4" s="6" t="s">
        <v>4</v>
      </c>
      <c r="D4" s="7">
        <v>562</v>
      </c>
      <c r="E4" s="8">
        <f>IF($E$3*D4&lt;25000,25000,$E$3*D4)</f>
        <v>133756</v>
      </c>
      <c r="F4" s="8">
        <v>133756</v>
      </c>
      <c r="G4" s="8">
        <f>E4-F4</f>
        <v>0</v>
      </c>
      <c r="H4" s="101">
        <v>0</v>
      </c>
      <c r="I4" s="101">
        <f>H4*$I$3</f>
        <v>0</v>
      </c>
    </row>
    <row r="5" spans="1:9" ht="15" customHeight="1" x14ac:dyDescent="0.2">
      <c r="A5" s="9">
        <v>2</v>
      </c>
      <c r="B5" s="10">
        <v>2</v>
      </c>
      <c r="C5" s="11" t="s">
        <v>5</v>
      </c>
      <c r="D5" s="7">
        <v>69</v>
      </c>
      <c r="E5" s="8">
        <f t="shared" ref="E5:E68" si="0">IF($E$3*D5&lt;25000,25000,$E$3*D5)</f>
        <v>25000</v>
      </c>
      <c r="F5" s="8">
        <v>25000</v>
      </c>
      <c r="G5" s="8">
        <f t="shared" ref="G5:G68" si="1">E5-F5</f>
        <v>0</v>
      </c>
      <c r="H5" s="101">
        <v>0</v>
      </c>
      <c r="I5" s="101">
        <f t="shared" ref="I5:I68" si="2">H5*$I$3</f>
        <v>0</v>
      </c>
    </row>
    <row r="6" spans="1:9" ht="15" customHeight="1" x14ac:dyDescent="0.2">
      <c r="A6" s="9">
        <v>3</v>
      </c>
      <c r="B6" s="10">
        <v>3</v>
      </c>
      <c r="C6" s="11" t="s">
        <v>6</v>
      </c>
      <c r="D6" s="7">
        <v>1076</v>
      </c>
      <c r="E6" s="8">
        <f t="shared" si="0"/>
        <v>256088</v>
      </c>
      <c r="F6" s="8">
        <v>256088</v>
      </c>
      <c r="G6" s="8">
        <f t="shared" si="1"/>
        <v>0</v>
      </c>
      <c r="H6" s="101">
        <v>18</v>
      </c>
      <c r="I6" s="102">
        <f t="shared" si="2"/>
        <v>4284</v>
      </c>
    </row>
    <row r="7" spans="1:9" ht="15" customHeight="1" x14ac:dyDescent="0.2">
      <c r="A7" s="9">
        <v>4</v>
      </c>
      <c r="B7" s="10">
        <v>4</v>
      </c>
      <c r="C7" s="11" t="s">
        <v>7</v>
      </c>
      <c r="D7" s="7">
        <v>349</v>
      </c>
      <c r="E7" s="8">
        <f t="shared" si="0"/>
        <v>83062</v>
      </c>
      <c r="F7" s="8">
        <v>83062</v>
      </c>
      <c r="G7" s="8">
        <f t="shared" si="1"/>
        <v>0</v>
      </c>
      <c r="H7" s="101">
        <v>30</v>
      </c>
      <c r="I7" s="102">
        <f t="shared" si="2"/>
        <v>7140</v>
      </c>
    </row>
    <row r="8" spans="1:9" ht="15" customHeight="1" x14ac:dyDescent="0.2">
      <c r="A8" s="12">
        <v>5</v>
      </c>
      <c r="B8" s="13">
        <v>5</v>
      </c>
      <c r="C8" s="14" t="s">
        <v>8</v>
      </c>
      <c r="D8" s="7">
        <v>639</v>
      </c>
      <c r="E8" s="8">
        <f t="shared" si="0"/>
        <v>152082</v>
      </c>
      <c r="F8" s="8">
        <v>152082</v>
      </c>
      <c r="G8" s="8">
        <f t="shared" si="1"/>
        <v>0</v>
      </c>
      <c r="H8" s="101">
        <v>0</v>
      </c>
      <c r="I8" s="101">
        <f t="shared" si="2"/>
        <v>0</v>
      </c>
    </row>
    <row r="9" spans="1:9" ht="15" customHeight="1" x14ac:dyDescent="0.2">
      <c r="A9" s="4">
        <v>6</v>
      </c>
      <c r="B9" s="5">
        <v>6</v>
      </c>
      <c r="C9" s="6" t="s">
        <v>9</v>
      </c>
      <c r="D9" s="7">
        <v>280</v>
      </c>
      <c r="E9" s="8">
        <f t="shared" si="0"/>
        <v>66640</v>
      </c>
      <c r="F9" s="8">
        <v>66640</v>
      </c>
      <c r="G9" s="8">
        <f t="shared" si="1"/>
        <v>0</v>
      </c>
      <c r="H9" s="101">
        <v>0</v>
      </c>
      <c r="I9" s="101">
        <f t="shared" si="2"/>
        <v>0</v>
      </c>
    </row>
    <row r="10" spans="1:9" ht="15" customHeight="1" x14ac:dyDescent="0.2">
      <c r="A10" s="9">
        <v>7</v>
      </c>
      <c r="B10" s="10">
        <v>7</v>
      </c>
      <c r="C10" s="11" t="s">
        <v>10</v>
      </c>
      <c r="D10" s="7">
        <v>169</v>
      </c>
      <c r="E10" s="8">
        <f t="shared" si="0"/>
        <v>40222</v>
      </c>
      <c r="F10" s="8">
        <v>40222</v>
      </c>
      <c r="G10" s="8">
        <f t="shared" si="1"/>
        <v>0</v>
      </c>
      <c r="H10" s="101">
        <v>0</v>
      </c>
      <c r="I10" s="101">
        <f t="shared" si="2"/>
        <v>0</v>
      </c>
    </row>
    <row r="11" spans="1:9" ht="15" customHeight="1" x14ac:dyDescent="0.2">
      <c r="A11" s="9">
        <v>8</v>
      </c>
      <c r="B11" s="10">
        <v>8</v>
      </c>
      <c r="C11" s="11" t="s">
        <v>11</v>
      </c>
      <c r="D11" s="7">
        <v>748</v>
      </c>
      <c r="E11" s="8">
        <f t="shared" si="0"/>
        <v>178024</v>
      </c>
      <c r="F11" s="8">
        <v>178024</v>
      </c>
      <c r="G11" s="8">
        <f t="shared" si="1"/>
        <v>0</v>
      </c>
      <c r="H11" s="101">
        <v>0</v>
      </c>
      <c r="I11" s="103">
        <f t="shared" si="2"/>
        <v>0</v>
      </c>
    </row>
    <row r="12" spans="1:9" ht="15" customHeight="1" x14ac:dyDescent="0.2">
      <c r="A12" s="9">
        <v>9</v>
      </c>
      <c r="B12" s="10">
        <v>9</v>
      </c>
      <c r="C12" s="11" t="s">
        <v>12</v>
      </c>
      <c r="D12" s="7">
        <v>1355</v>
      </c>
      <c r="E12" s="8">
        <f t="shared" si="0"/>
        <v>322490</v>
      </c>
      <c r="F12" s="8">
        <v>322490</v>
      </c>
      <c r="G12" s="8">
        <f t="shared" si="1"/>
        <v>0</v>
      </c>
      <c r="H12" s="101">
        <v>23</v>
      </c>
      <c r="I12" s="104">
        <f t="shared" si="2"/>
        <v>5474</v>
      </c>
    </row>
    <row r="13" spans="1:9" ht="15" customHeight="1" x14ac:dyDescent="0.2">
      <c r="A13" s="12">
        <v>10</v>
      </c>
      <c r="B13" s="13">
        <v>10</v>
      </c>
      <c r="C13" s="14" t="s">
        <v>13</v>
      </c>
      <c r="D13" s="7">
        <v>1564</v>
      </c>
      <c r="E13" s="8">
        <f t="shared" si="0"/>
        <v>372232</v>
      </c>
      <c r="F13" s="8">
        <v>372232</v>
      </c>
      <c r="G13" s="8">
        <f t="shared" si="1"/>
        <v>0</v>
      </c>
      <c r="H13" s="101">
        <v>0</v>
      </c>
      <c r="I13" s="104">
        <f t="shared" si="2"/>
        <v>0</v>
      </c>
    </row>
    <row r="14" spans="1:9" ht="15" customHeight="1" x14ac:dyDescent="0.2">
      <c r="A14" s="4">
        <v>11</v>
      </c>
      <c r="B14" s="5">
        <v>11</v>
      </c>
      <c r="C14" s="6" t="s">
        <v>14</v>
      </c>
      <c r="D14" s="7">
        <v>186</v>
      </c>
      <c r="E14" s="8">
        <f t="shared" si="0"/>
        <v>44268</v>
      </c>
      <c r="F14" s="8">
        <v>44268</v>
      </c>
      <c r="G14" s="8">
        <f t="shared" si="1"/>
        <v>0</v>
      </c>
      <c r="H14" s="101">
        <v>21</v>
      </c>
      <c r="I14" s="104">
        <f t="shared" si="2"/>
        <v>4998</v>
      </c>
    </row>
    <row r="15" spans="1:9" ht="15" customHeight="1" x14ac:dyDescent="0.2">
      <c r="A15" s="9">
        <v>12</v>
      </c>
      <c r="B15" s="10">
        <v>12</v>
      </c>
      <c r="C15" s="11" t="s">
        <v>15</v>
      </c>
      <c r="D15" s="7">
        <v>100</v>
      </c>
      <c r="E15" s="8">
        <f t="shared" si="0"/>
        <v>25000</v>
      </c>
      <c r="F15" s="8">
        <v>25000</v>
      </c>
      <c r="G15" s="8">
        <f t="shared" si="1"/>
        <v>0</v>
      </c>
      <c r="H15" s="101">
        <v>0</v>
      </c>
      <c r="I15" s="104">
        <f t="shared" si="2"/>
        <v>0</v>
      </c>
    </row>
    <row r="16" spans="1:9" ht="15" customHeight="1" x14ac:dyDescent="0.2">
      <c r="A16" s="9">
        <v>13</v>
      </c>
      <c r="B16" s="10">
        <v>13</v>
      </c>
      <c r="C16" s="11" t="s">
        <v>16</v>
      </c>
      <c r="D16" s="7">
        <v>104</v>
      </c>
      <c r="E16" s="8">
        <f t="shared" si="0"/>
        <v>25000</v>
      </c>
      <c r="F16" s="8">
        <v>25000</v>
      </c>
      <c r="G16" s="8">
        <f t="shared" si="1"/>
        <v>0</v>
      </c>
      <c r="H16" s="101">
        <v>0</v>
      </c>
      <c r="I16" s="104">
        <f t="shared" si="2"/>
        <v>0</v>
      </c>
    </row>
    <row r="17" spans="1:9" ht="15" customHeight="1" x14ac:dyDescent="0.2">
      <c r="A17" s="9">
        <v>14</v>
      </c>
      <c r="B17" s="10">
        <v>14</v>
      </c>
      <c r="C17" s="11" t="s">
        <v>17</v>
      </c>
      <c r="D17" s="7">
        <v>20</v>
      </c>
      <c r="E17" s="8">
        <f t="shared" si="0"/>
        <v>25000</v>
      </c>
      <c r="F17" s="8">
        <v>25000</v>
      </c>
      <c r="G17" s="8">
        <f t="shared" si="1"/>
        <v>0</v>
      </c>
      <c r="H17" s="101">
        <v>0</v>
      </c>
      <c r="I17" s="104">
        <f t="shared" si="2"/>
        <v>0</v>
      </c>
    </row>
    <row r="18" spans="1:9" ht="15" customHeight="1" x14ac:dyDescent="0.2">
      <c r="A18" s="12">
        <v>15</v>
      </c>
      <c r="B18" s="13">
        <v>15</v>
      </c>
      <c r="C18" s="14" t="s">
        <v>18</v>
      </c>
      <c r="D18" s="7">
        <v>0</v>
      </c>
      <c r="E18" s="8">
        <f t="shared" si="0"/>
        <v>25000</v>
      </c>
      <c r="F18" s="8">
        <v>25000</v>
      </c>
      <c r="G18" s="8">
        <f t="shared" si="1"/>
        <v>0</v>
      </c>
      <c r="H18" s="101">
        <v>40</v>
      </c>
      <c r="I18" s="104">
        <f t="shared" si="2"/>
        <v>9520</v>
      </c>
    </row>
    <row r="19" spans="1:9" ht="15" customHeight="1" x14ac:dyDescent="0.2">
      <c r="A19" s="4">
        <v>16</v>
      </c>
      <c r="B19" s="5">
        <v>16</v>
      </c>
      <c r="C19" s="6" t="s">
        <v>19</v>
      </c>
      <c r="D19" s="7">
        <v>294</v>
      </c>
      <c r="E19" s="8">
        <f t="shared" si="0"/>
        <v>69972</v>
      </c>
      <c r="F19" s="8">
        <v>69972</v>
      </c>
      <c r="G19" s="8">
        <f t="shared" si="1"/>
        <v>0</v>
      </c>
      <c r="H19" s="101">
        <v>17</v>
      </c>
      <c r="I19" s="104">
        <f t="shared" si="2"/>
        <v>4046</v>
      </c>
    </row>
    <row r="20" spans="1:9" ht="15" customHeight="1" x14ac:dyDescent="0.2">
      <c r="A20" s="9">
        <v>17</v>
      </c>
      <c r="B20" s="10">
        <v>17</v>
      </c>
      <c r="C20" s="11" t="s">
        <v>20</v>
      </c>
      <c r="D20" s="7">
        <v>1226</v>
      </c>
      <c r="E20" s="8">
        <f t="shared" si="0"/>
        <v>291788</v>
      </c>
      <c r="F20" s="8">
        <v>291788</v>
      </c>
      <c r="G20" s="8">
        <f t="shared" si="1"/>
        <v>0</v>
      </c>
      <c r="H20" s="101">
        <v>0</v>
      </c>
      <c r="I20" s="104">
        <f t="shared" si="2"/>
        <v>0</v>
      </c>
    </row>
    <row r="21" spans="1:9" ht="15" customHeight="1" x14ac:dyDescent="0.2">
      <c r="A21" s="9">
        <v>18</v>
      </c>
      <c r="B21" s="10">
        <v>18</v>
      </c>
      <c r="C21" s="11" t="s">
        <v>21</v>
      </c>
      <c r="D21" s="7">
        <v>105</v>
      </c>
      <c r="E21" s="8">
        <f t="shared" si="0"/>
        <v>25000</v>
      </c>
      <c r="F21" s="8">
        <v>25000</v>
      </c>
      <c r="G21" s="8">
        <f t="shared" si="1"/>
        <v>0</v>
      </c>
      <c r="H21" s="101">
        <v>33</v>
      </c>
      <c r="I21" s="104">
        <f t="shared" si="2"/>
        <v>7854</v>
      </c>
    </row>
    <row r="22" spans="1:9" ht="15" customHeight="1" x14ac:dyDescent="0.2">
      <c r="A22" s="9">
        <v>19</v>
      </c>
      <c r="B22" s="10">
        <v>19</v>
      </c>
      <c r="C22" s="11" t="s">
        <v>22</v>
      </c>
      <c r="D22" s="7">
        <v>31</v>
      </c>
      <c r="E22" s="8">
        <f t="shared" si="0"/>
        <v>25000</v>
      </c>
      <c r="F22" s="8">
        <v>25000</v>
      </c>
      <c r="G22" s="8">
        <f t="shared" si="1"/>
        <v>0</v>
      </c>
      <c r="H22" s="101">
        <v>0</v>
      </c>
      <c r="I22" s="104">
        <f t="shared" si="2"/>
        <v>0</v>
      </c>
    </row>
    <row r="23" spans="1:9" ht="15" customHeight="1" x14ac:dyDescent="0.2">
      <c r="A23" s="12">
        <v>20</v>
      </c>
      <c r="B23" s="13">
        <v>20</v>
      </c>
      <c r="C23" s="14" t="s">
        <v>23</v>
      </c>
      <c r="D23" s="7">
        <v>324</v>
      </c>
      <c r="E23" s="8">
        <f t="shared" si="0"/>
        <v>77112</v>
      </c>
      <c r="F23" s="8">
        <v>77112</v>
      </c>
      <c r="G23" s="8">
        <f t="shared" si="1"/>
        <v>0</v>
      </c>
      <c r="H23" s="101">
        <v>0</v>
      </c>
      <c r="I23" s="104">
        <f t="shared" si="2"/>
        <v>0</v>
      </c>
    </row>
    <row r="24" spans="1:9" ht="15" customHeight="1" x14ac:dyDescent="0.2">
      <c r="A24" s="4">
        <v>21</v>
      </c>
      <c r="B24" s="5">
        <v>21</v>
      </c>
      <c r="C24" s="6" t="s">
        <v>24</v>
      </c>
      <c r="D24" s="7">
        <v>67</v>
      </c>
      <c r="E24" s="8">
        <f t="shared" si="0"/>
        <v>25000</v>
      </c>
      <c r="F24" s="8">
        <v>25000</v>
      </c>
      <c r="G24" s="8">
        <f t="shared" si="1"/>
        <v>0</v>
      </c>
      <c r="H24" s="101">
        <v>0</v>
      </c>
      <c r="I24" s="104">
        <f t="shared" si="2"/>
        <v>0</v>
      </c>
    </row>
    <row r="25" spans="1:9" ht="15" customHeight="1" x14ac:dyDescent="0.2">
      <c r="A25" s="9">
        <v>22</v>
      </c>
      <c r="B25" s="10">
        <v>22</v>
      </c>
      <c r="C25" s="11" t="s">
        <v>25</v>
      </c>
      <c r="D25" s="7">
        <v>502</v>
      </c>
      <c r="E25" s="8">
        <f t="shared" si="0"/>
        <v>119476</v>
      </c>
      <c r="F25" s="8">
        <v>119476</v>
      </c>
      <c r="G25" s="8">
        <f t="shared" si="1"/>
        <v>0</v>
      </c>
      <c r="H25" s="101">
        <v>16</v>
      </c>
      <c r="I25" s="104">
        <f t="shared" si="2"/>
        <v>3808</v>
      </c>
    </row>
    <row r="26" spans="1:9" ht="15" customHeight="1" x14ac:dyDescent="0.2">
      <c r="A26" s="9">
        <v>23</v>
      </c>
      <c r="B26" s="10">
        <v>23</v>
      </c>
      <c r="C26" s="11" t="s">
        <v>26</v>
      </c>
      <c r="D26" s="7">
        <v>1446</v>
      </c>
      <c r="E26" s="8">
        <f t="shared" si="0"/>
        <v>344148</v>
      </c>
      <c r="F26" s="8">
        <v>344148</v>
      </c>
      <c r="G26" s="8">
        <f t="shared" si="1"/>
        <v>0</v>
      </c>
      <c r="H26" s="101">
        <v>35</v>
      </c>
      <c r="I26" s="104">
        <f t="shared" si="2"/>
        <v>8330</v>
      </c>
    </row>
    <row r="27" spans="1:9" ht="15" customHeight="1" x14ac:dyDescent="0.2">
      <c r="A27" s="9">
        <v>24</v>
      </c>
      <c r="B27" s="10">
        <v>24</v>
      </c>
      <c r="C27" s="11" t="s">
        <v>27</v>
      </c>
      <c r="D27" s="7">
        <v>319</v>
      </c>
      <c r="E27" s="8">
        <f t="shared" si="0"/>
        <v>75922</v>
      </c>
      <c r="F27" s="8">
        <v>75922</v>
      </c>
      <c r="G27" s="8">
        <f t="shared" si="1"/>
        <v>0</v>
      </c>
      <c r="H27" s="101">
        <v>0</v>
      </c>
      <c r="I27" s="104">
        <f t="shared" si="2"/>
        <v>0</v>
      </c>
    </row>
    <row r="28" spans="1:9" ht="15" customHeight="1" x14ac:dyDescent="0.2">
      <c r="A28" s="12">
        <v>25</v>
      </c>
      <c r="B28" s="13">
        <v>25</v>
      </c>
      <c r="C28" s="14" t="s">
        <v>28</v>
      </c>
      <c r="D28" s="7">
        <v>281</v>
      </c>
      <c r="E28" s="8">
        <f t="shared" si="0"/>
        <v>66878</v>
      </c>
      <c r="F28" s="8">
        <v>66878</v>
      </c>
      <c r="G28" s="8">
        <f t="shared" si="1"/>
        <v>0</v>
      </c>
      <c r="H28" s="101">
        <v>0</v>
      </c>
      <c r="I28" s="104">
        <f t="shared" si="2"/>
        <v>0</v>
      </c>
    </row>
    <row r="29" spans="1:9" ht="15" customHeight="1" x14ac:dyDescent="0.2">
      <c r="A29" s="4">
        <v>26</v>
      </c>
      <c r="B29" s="5">
        <v>26</v>
      </c>
      <c r="C29" s="6" t="s">
        <v>29</v>
      </c>
      <c r="D29" s="7">
        <v>1736</v>
      </c>
      <c r="E29" s="8">
        <f t="shared" si="0"/>
        <v>413168</v>
      </c>
      <c r="F29" s="8">
        <v>413168</v>
      </c>
      <c r="G29" s="8">
        <f t="shared" si="1"/>
        <v>0</v>
      </c>
      <c r="H29" s="101">
        <v>0</v>
      </c>
      <c r="I29" s="104">
        <f t="shared" si="2"/>
        <v>0</v>
      </c>
    </row>
    <row r="30" spans="1:9" ht="15" customHeight="1" x14ac:dyDescent="0.2">
      <c r="A30" s="9">
        <v>27</v>
      </c>
      <c r="B30" s="10">
        <v>27</v>
      </c>
      <c r="C30" s="11" t="s">
        <v>30</v>
      </c>
      <c r="D30" s="7">
        <v>440</v>
      </c>
      <c r="E30" s="8">
        <f t="shared" si="0"/>
        <v>104720</v>
      </c>
      <c r="F30" s="8">
        <v>104720</v>
      </c>
      <c r="G30" s="8">
        <f t="shared" si="1"/>
        <v>0</v>
      </c>
      <c r="H30" s="101">
        <v>0</v>
      </c>
      <c r="I30" s="104">
        <f t="shared" si="2"/>
        <v>0</v>
      </c>
    </row>
    <row r="31" spans="1:9" ht="15" customHeight="1" x14ac:dyDescent="0.2">
      <c r="A31" s="9">
        <v>28</v>
      </c>
      <c r="B31" s="10">
        <v>28</v>
      </c>
      <c r="C31" s="11" t="s">
        <v>31</v>
      </c>
      <c r="D31" s="7">
        <v>1306</v>
      </c>
      <c r="E31" s="8">
        <f t="shared" si="0"/>
        <v>310828</v>
      </c>
      <c r="F31" s="8">
        <v>310828</v>
      </c>
      <c r="G31" s="8">
        <f t="shared" si="1"/>
        <v>0</v>
      </c>
      <c r="H31" s="101">
        <v>59</v>
      </c>
      <c r="I31" s="104">
        <f t="shared" si="2"/>
        <v>14042</v>
      </c>
    </row>
    <row r="32" spans="1:9" ht="15" customHeight="1" x14ac:dyDescent="0.2">
      <c r="A32" s="9">
        <v>29</v>
      </c>
      <c r="B32" s="10">
        <v>29</v>
      </c>
      <c r="C32" s="11" t="s">
        <v>32</v>
      </c>
      <c r="D32" s="7">
        <v>1119</v>
      </c>
      <c r="E32" s="8">
        <f t="shared" si="0"/>
        <v>266322</v>
      </c>
      <c r="F32" s="8">
        <v>266322</v>
      </c>
      <c r="G32" s="8">
        <f t="shared" si="1"/>
        <v>0</v>
      </c>
      <c r="H32" s="101">
        <v>0</v>
      </c>
      <c r="I32" s="104">
        <f t="shared" si="2"/>
        <v>0</v>
      </c>
    </row>
    <row r="33" spans="1:9" ht="15" customHeight="1" x14ac:dyDescent="0.2">
      <c r="A33" s="12">
        <v>30</v>
      </c>
      <c r="B33" s="13">
        <v>30</v>
      </c>
      <c r="C33" s="14" t="s">
        <v>33</v>
      </c>
      <c r="D33" s="7">
        <v>214</v>
      </c>
      <c r="E33" s="8">
        <f t="shared" si="0"/>
        <v>50932</v>
      </c>
      <c r="F33" s="8">
        <v>50932</v>
      </c>
      <c r="G33" s="8">
        <f t="shared" si="1"/>
        <v>0</v>
      </c>
      <c r="H33" s="101">
        <v>0</v>
      </c>
      <c r="I33" s="104">
        <f t="shared" si="2"/>
        <v>0</v>
      </c>
    </row>
    <row r="34" spans="1:9" ht="15" customHeight="1" x14ac:dyDescent="0.2">
      <c r="A34" s="4">
        <v>31</v>
      </c>
      <c r="B34" s="5">
        <v>31</v>
      </c>
      <c r="C34" s="6" t="s">
        <v>34</v>
      </c>
      <c r="D34" s="7">
        <v>97</v>
      </c>
      <c r="E34" s="8">
        <f t="shared" si="0"/>
        <v>25000</v>
      </c>
      <c r="F34" s="8">
        <v>25000</v>
      </c>
      <c r="G34" s="8">
        <f t="shared" si="1"/>
        <v>0</v>
      </c>
      <c r="H34" s="101">
        <v>0</v>
      </c>
      <c r="I34" s="104">
        <f t="shared" si="2"/>
        <v>0</v>
      </c>
    </row>
    <row r="35" spans="1:9" ht="15" customHeight="1" x14ac:dyDescent="0.2">
      <c r="A35" s="9">
        <v>32</v>
      </c>
      <c r="B35" s="10">
        <v>32</v>
      </c>
      <c r="C35" s="11" t="s">
        <v>35</v>
      </c>
      <c r="D35" s="7">
        <v>2930</v>
      </c>
      <c r="E35" s="8">
        <f t="shared" si="0"/>
        <v>697340</v>
      </c>
      <c r="F35" s="8">
        <v>697340</v>
      </c>
      <c r="G35" s="8">
        <f t="shared" si="1"/>
        <v>0</v>
      </c>
      <c r="H35" s="101">
        <v>0</v>
      </c>
      <c r="I35" s="104">
        <f t="shared" si="2"/>
        <v>0</v>
      </c>
    </row>
    <row r="36" spans="1:9" ht="15" customHeight="1" x14ac:dyDescent="0.2">
      <c r="A36" s="9">
        <v>33</v>
      </c>
      <c r="B36" s="10">
        <v>33</v>
      </c>
      <c r="C36" s="11" t="s">
        <v>36</v>
      </c>
      <c r="D36" s="7">
        <v>161</v>
      </c>
      <c r="E36" s="8">
        <f t="shared" si="0"/>
        <v>38318</v>
      </c>
      <c r="F36" s="8">
        <v>38318</v>
      </c>
      <c r="G36" s="8">
        <f t="shared" si="1"/>
        <v>0</v>
      </c>
      <c r="H36" s="101">
        <v>36</v>
      </c>
      <c r="I36" s="104">
        <f t="shared" si="2"/>
        <v>8568</v>
      </c>
    </row>
    <row r="37" spans="1:9" ht="15" customHeight="1" x14ac:dyDescent="0.2">
      <c r="A37" s="9">
        <v>34</v>
      </c>
      <c r="B37" s="10">
        <v>34</v>
      </c>
      <c r="C37" s="11" t="s">
        <v>37</v>
      </c>
      <c r="D37" s="7">
        <v>223</v>
      </c>
      <c r="E37" s="8">
        <f t="shared" si="0"/>
        <v>53074</v>
      </c>
      <c r="F37" s="8">
        <v>53074</v>
      </c>
      <c r="G37" s="8">
        <f t="shared" si="1"/>
        <v>0</v>
      </c>
      <c r="H37" s="101">
        <v>27</v>
      </c>
      <c r="I37" s="104">
        <f t="shared" si="2"/>
        <v>6426</v>
      </c>
    </row>
    <row r="38" spans="1:9" ht="15" customHeight="1" x14ac:dyDescent="0.2">
      <c r="A38" s="12">
        <v>35</v>
      </c>
      <c r="B38" s="13">
        <v>35</v>
      </c>
      <c r="C38" s="14" t="s">
        <v>38</v>
      </c>
      <c r="D38" s="7">
        <v>310</v>
      </c>
      <c r="E38" s="8">
        <f t="shared" si="0"/>
        <v>73780</v>
      </c>
      <c r="F38" s="8">
        <v>73780</v>
      </c>
      <c r="G38" s="8">
        <f t="shared" si="1"/>
        <v>0</v>
      </c>
      <c r="H38" s="101">
        <v>58</v>
      </c>
      <c r="I38" s="104">
        <f t="shared" si="2"/>
        <v>13804</v>
      </c>
    </row>
    <row r="39" spans="1:9" ht="15" customHeight="1" x14ac:dyDescent="0.2">
      <c r="A39" s="4">
        <v>36</v>
      </c>
      <c r="B39" s="5">
        <v>36</v>
      </c>
      <c r="C39" s="6" t="s">
        <v>39</v>
      </c>
      <c r="D39" s="7">
        <v>104</v>
      </c>
      <c r="E39" s="8">
        <f t="shared" si="0"/>
        <v>25000</v>
      </c>
      <c r="F39" s="8">
        <v>25000</v>
      </c>
      <c r="G39" s="8">
        <f t="shared" si="1"/>
        <v>0</v>
      </c>
      <c r="H39" s="101">
        <v>0</v>
      </c>
      <c r="I39" s="104">
        <f t="shared" si="2"/>
        <v>0</v>
      </c>
    </row>
    <row r="40" spans="1:9" ht="15" customHeight="1" x14ac:dyDescent="0.2">
      <c r="A40" s="9">
        <v>37</v>
      </c>
      <c r="B40" s="10">
        <v>37</v>
      </c>
      <c r="C40" s="11" t="s">
        <v>40</v>
      </c>
      <c r="D40" s="7">
        <v>463</v>
      </c>
      <c r="E40" s="8">
        <f t="shared" si="0"/>
        <v>110194</v>
      </c>
      <c r="F40" s="8">
        <v>110194</v>
      </c>
      <c r="G40" s="8">
        <f t="shared" si="1"/>
        <v>0</v>
      </c>
      <c r="H40" s="101">
        <v>46</v>
      </c>
      <c r="I40" s="104">
        <f t="shared" si="2"/>
        <v>10948</v>
      </c>
    </row>
    <row r="41" spans="1:9" ht="15" customHeight="1" x14ac:dyDescent="0.2">
      <c r="A41" s="9">
        <v>38</v>
      </c>
      <c r="B41" s="10">
        <v>38</v>
      </c>
      <c r="C41" s="11" t="s">
        <v>41</v>
      </c>
      <c r="D41" s="7">
        <v>43</v>
      </c>
      <c r="E41" s="8">
        <f t="shared" si="0"/>
        <v>25000</v>
      </c>
      <c r="F41" s="8">
        <v>25000</v>
      </c>
      <c r="G41" s="8">
        <f t="shared" si="1"/>
        <v>0</v>
      </c>
      <c r="H41" s="101">
        <v>0</v>
      </c>
      <c r="I41" s="104">
        <f t="shared" si="2"/>
        <v>0</v>
      </c>
    </row>
    <row r="42" spans="1:9" ht="15" customHeight="1" x14ac:dyDescent="0.2">
      <c r="A42" s="9">
        <v>39</v>
      </c>
      <c r="B42" s="10">
        <v>39</v>
      </c>
      <c r="C42" s="11" t="s">
        <v>42</v>
      </c>
      <c r="D42" s="7">
        <v>247</v>
      </c>
      <c r="E42" s="8">
        <f t="shared" si="0"/>
        <v>58786</v>
      </c>
      <c r="F42" s="8">
        <v>58786</v>
      </c>
      <c r="G42" s="8">
        <f t="shared" si="1"/>
        <v>0</v>
      </c>
      <c r="H42" s="101">
        <v>39</v>
      </c>
      <c r="I42" s="104">
        <f t="shared" si="2"/>
        <v>9282</v>
      </c>
    </row>
    <row r="43" spans="1:9" ht="15" customHeight="1" x14ac:dyDescent="0.2">
      <c r="A43" s="12">
        <v>40</v>
      </c>
      <c r="B43" s="13">
        <v>40</v>
      </c>
      <c r="C43" s="14" t="s">
        <v>43</v>
      </c>
      <c r="D43" s="7">
        <v>1461</v>
      </c>
      <c r="E43" s="8">
        <f t="shared" si="0"/>
        <v>347718</v>
      </c>
      <c r="F43" s="8">
        <v>347718</v>
      </c>
      <c r="G43" s="8">
        <f t="shared" si="1"/>
        <v>0</v>
      </c>
      <c r="H43" s="101">
        <v>48</v>
      </c>
      <c r="I43" s="104">
        <f t="shared" si="2"/>
        <v>11424</v>
      </c>
    </row>
    <row r="44" spans="1:9" ht="15" customHeight="1" x14ac:dyDescent="0.2">
      <c r="A44" s="4">
        <v>41</v>
      </c>
      <c r="B44" s="5">
        <v>41</v>
      </c>
      <c r="C44" s="6" t="s">
        <v>44</v>
      </c>
      <c r="D44" s="7">
        <v>160</v>
      </c>
      <c r="E44" s="8">
        <f t="shared" si="0"/>
        <v>38080</v>
      </c>
      <c r="F44" s="8">
        <v>38080</v>
      </c>
      <c r="G44" s="8">
        <f t="shared" si="1"/>
        <v>0</v>
      </c>
      <c r="H44" s="101">
        <v>0</v>
      </c>
      <c r="I44" s="104">
        <f t="shared" si="2"/>
        <v>0</v>
      </c>
    </row>
    <row r="45" spans="1:9" ht="15" customHeight="1" x14ac:dyDescent="0.2">
      <c r="A45" s="9">
        <v>42</v>
      </c>
      <c r="B45" s="10">
        <v>42</v>
      </c>
      <c r="C45" s="11" t="s">
        <v>45</v>
      </c>
      <c r="D45" s="7">
        <v>404</v>
      </c>
      <c r="E45" s="8">
        <f t="shared" si="0"/>
        <v>96152</v>
      </c>
      <c r="F45" s="8">
        <v>96152</v>
      </c>
      <c r="G45" s="8">
        <f t="shared" si="1"/>
        <v>0</v>
      </c>
      <c r="H45" s="101">
        <v>90</v>
      </c>
      <c r="I45" s="104">
        <f t="shared" si="2"/>
        <v>21420</v>
      </c>
    </row>
    <row r="46" spans="1:9" ht="15" customHeight="1" x14ac:dyDescent="0.2">
      <c r="A46" s="9">
        <v>43</v>
      </c>
      <c r="B46" s="10">
        <v>43</v>
      </c>
      <c r="C46" s="11" t="s">
        <v>46</v>
      </c>
      <c r="D46" s="7">
        <v>418</v>
      </c>
      <c r="E46" s="8">
        <f t="shared" si="0"/>
        <v>99484</v>
      </c>
      <c r="F46" s="8">
        <v>99484</v>
      </c>
      <c r="G46" s="8">
        <f t="shared" si="1"/>
        <v>0</v>
      </c>
      <c r="H46" s="101">
        <v>0</v>
      </c>
      <c r="I46" s="104">
        <f t="shared" si="2"/>
        <v>0</v>
      </c>
    </row>
    <row r="47" spans="1:9" ht="15" customHeight="1" x14ac:dyDescent="0.2">
      <c r="A47" s="9">
        <v>44</v>
      </c>
      <c r="B47" s="10">
        <v>44</v>
      </c>
      <c r="C47" s="11" t="s">
        <v>47</v>
      </c>
      <c r="D47" s="7">
        <v>186</v>
      </c>
      <c r="E47" s="8">
        <f t="shared" si="0"/>
        <v>44268</v>
      </c>
      <c r="F47" s="8">
        <v>44268</v>
      </c>
      <c r="G47" s="8">
        <f t="shared" si="1"/>
        <v>0</v>
      </c>
      <c r="H47" s="101">
        <v>0</v>
      </c>
      <c r="I47" s="104">
        <f t="shared" si="2"/>
        <v>0</v>
      </c>
    </row>
    <row r="48" spans="1:9" ht="15" customHeight="1" x14ac:dyDescent="0.2">
      <c r="A48" s="12">
        <v>45</v>
      </c>
      <c r="B48" s="13">
        <v>45</v>
      </c>
      <c r="C48" s="14" t="s">
        <v>48</v>
      </c>
      <c r="D48" s="7">
        <v>669</v>
      </c>
      <c r="E48" s="8">
        <f t="shared" si="0"/>
        <v>159222</v>
      </c>
      <c r="F48" s="8">
        <v>159222</v>
      </c>
      <c r="G48" s="8">
        <f t="shared" si="1"/>
        <v>0</v>
      </c>
      <c r="H48" s="101">
        <v>0</v>
      </c>
      <c r="I48" s="104">
        <f t="shared" si="2"/>
        <v>0</v>
      </c>
    </row>
    <row r="49" spans="1:9" ht="15" customHeight="1" x14ac:dyDescent="0.2">
      <c r="A49" s="4">
        <v>46</v>
      </c>
      <c r="B49" s="5">
        <v>46</v>
      </c>
      <c r="C49" s="6" t="s">
        <v>49</v>
      </c>
      <c r="D49" s="7">
        <v>32</v>
      </c>
      <c r="E49" s="8">
        <f t="shared" si="0"/>
        <v>25000</v>
      </c>
      <c r="F49" s="8">
        <v>25000</v>
      </c>
      <c r="G49" s="8">
        <f t="shared" si="1"/>
        <v>0</v>
      </c>
      <c r="H49" s="101">
        <v>0</v>
      </c>
      <c r="I49" s="104">
        <f t="shared" si="2"/>
        <v>0</v>
      </c>
    </row>
    <row r="50" spans="1:9" ht="15" customHeight="1" x14ac:dyDescent="0.2">
      <c r="A50" s="9">
        <v>47</v>
      </c>
      <c r="B50" s="10">
        <v>47</v>
      </c>
      <c r="C50" s="11" t="s">
        <v>50</v>
      </c>
      <c r="D50" s="7">
        <v>304</v>
      </c>
      <c r="E50" s="8">
        <f t="shared" si="0"/>
        <v>72352</v>
      </c>
      <c r="F50" s="8">
        <v>72352</v>
      </c>
      <c r="G50" s="8">
        <f t="shared" si="1"/>
        <v>0</v>
      </c>
      <c r="H50" s="101">
        <v>0</v>
      </c>
      <c r="I50" s="104">
        <f t="shared" si="2"/>
        <v>0</v>
      </c>
    </row>
    <row r="51" spans="1:9" ht="15" customHeight="1" x14ac:dyDescent="0.2">
      <c r="A51" s="9">
        <v>48</v>
      </c>
      <c r="B51" s="10">
        <v>48</v>
      </c>
      <c r="C51" s="11" t="s">
        <v>51</v>
      </c>
      <c r="D51" s="7">
        <v>385</v>
      </c>
      <c r="E51" s="8">
        <f t="shared" si="0"/>
        <v>91630</v>
      </c>
      <c r="F51" s="8">
        <v>91630</v>
      </c>
      <c r="G51" s="8">
        <f t="shared" si="1"/>
        <v>0</v>
      </c>
      <c r="H51" s="101">
        <v>0</v>
      </c>
      <c r="I51" s="104">
        <f t="shared" si="2"/>
        <v>0</v>
      </c>
    </row>
    <row r="52" spans="1:9" ht="15" customHeight="1" x14ac:dyDescent="0.2">
      <c r="A52" s="9">
        <v>49</v>
      </c>
      <c r="B52" s="10">
        <v>49</v>
      </c>
      <c r="C52" s="11" t="s">
        <v>52</v>
      </c>
      <c r="D52" s="7">
        <v>1442</v>
      </c>
      <c r="E52" s="8">
        <f t="shared" si="0"/>
        <v>343196</v>
      </c>
      <c r="F52" s="8">
        <v>343196</v>
      </c>
      <c r="G52" s="8">
        <f t="shared" si="1"/>
        <v>0</v>
      </c>
      <c r="H52" s="101">
        <v>26</v>
      </c>
      <c r="I52" s="104">
        <f t="shared" si="2"/>
        <v>6188</v>
      </c>
    </row>
    <row r="53" spans="1:9" ht="15" customHeight="1" x14ac:dyDescent="0.2">
      <c r="A53" s="12">
        <v>50</v>
      </c>
      <c r="B53" s="13">
        <v>50</v>
      </c>
      <c r="C53" s="14" t="s">
        <v>53</v>
      </c>
      <c r="D53" s="7">
        <v>485</v>
      </c>
      <c r="E53" s="8">
        <f t="shared" si="0"/>
        <v>115430</v>
      </c>
      <c r="F53" s="8">
        <v>115430</v>
      </c>
      <c r="G53" s="8">
        <f t="shared" si="1"/>
        <v>0</v>
      </c>
      <c r="H53" s="101">
        <v>0</v>
      </c>
      <c r="I53" s="104">
        <f t="shared" si="2"/>
        <v>0</v>
      </c>
    </row>
    <row r="54" spans="1:9" ht="15" customHeight="1" x14ac:dyDescent="0.2">
      <c r="A54" s="4">
        <v>51</v>
      </c>
      <c r="B54" s="5">
        <v>51</v>
      </c>
      <c r="C54" s="6" t="s">
        <v>54</v>
      </c>
      <c r="D54" s="7">
        <v>462</v>
      </c>
      <c r="E54" s="8">
        <f t="shared" si="0"/>
        <v>109956</v>
      </c>
      <c r="F54" s="8">
        <v>109956</v>
      </c>
      <c r="G54" s="8">
        <f t="shared" si="1"/>
        <v>0</v>
      </c>
      <c r="H54" s="101">
        <v>61</v>
      </c>
      <c r="I54" s="104">
        <f t="shared" si="2"/>
        <v>14518</v>
      </c>
    </row>
    <row r="55" spans="1:9" ht="15" customHeight="1" x14ac:dyDescent="0.2">
      <c r="A55" s="9">
        <v>52</v>
      </c>
      <c r="B55" s="10">
        <v>52</v>
      </c>
      <c r="C55" s="11" t="s">
        <v>55</v>
      </c>
      <c r="D55" s="7">
        <v>2436</v>
      </c>
      <c r="E55" s="8">
        <f t="shared" si="0"/>
        <v>579768</v>
      </c>
      <c r="F55" s="8">
        <v>579768</v>
      </c>
      <c r="G55" s="8">
        <f t="shared" si="1"/>
        <v>0</v>
      </c>
      <c r="H55" s="101">
        <v>0</v>
      </c>
      <c r="I55" s="104">
        <f t="shared" si="2"/>
        <v>0</v>
      </c>
    </row>
    <row r="56" spans="1:9" ht="15" customHeight="1" x14ac:dyDescent="0.2">
      <c r="A56" s="9">
        <v>53</v>
      </c>
      <c r="B56" s="10">
        <v>53</v>
      </c>
      <c r="C56" s="11" t="s">
        <v>56</v>
      </c>
      <c r="D56" s="7">
        <v>1120</v>
      </c>
      <c r="E56" s="8">
        <f t="shared" si="0"/>
        <v>266560</v>
      </c>
      <c r="F56" s="8">
        <v>266560</v>
      </c>
      <c r="G56" s="8">
        <f t="shared" si="1"/>
        <v>0</v>
      </c>
      <c r="H56" s="101">
        <v>8</v>
      </c>
      <c r="I56" s="104">
        <f t="shared" si="2"/>
        <v>1904</v>
      </c>
    </row>
    <row r="57" spans="1:9" ht="15" customHeight="1" x14ac:dyDescent="0.2">
      <c r="A57" s="9">
        <v>54</v>
      </c>
      <c r="B57" s="10">
        <v>54</v>
      </c>
      <c r="C57" s="11" t="s">
        <v>57</v>
      </c>
      <c r="D57" s="7">
        <v>0</v>
      </c>
      <c r="E57" s="8">
        <f t="shared" si="0"/>
        <v>25000</v>
      </c>
      <c r="F57" s="8">
        <v>25000</v>
      </c>
      <c r="G57" s="8">
        <f t="shared" si="1"/>
        <v>0</v>
      </c>
      <c r="H57" s="101">
        <v>0</v>
      </c>
      <c r="I57" s="104">
        <f t="shared" si="2"/>
        <v>0</v>
      </c>
    </row>
    <row r="58" spans="1:9" ht="15" customHeight="1" x14ac:dyDescent="0.2">
      <c r="A58" s="12">
        <v>55</v>
      </c>
      <c r="B58" s="13">
        <v>55</v>
      </c>
      <c r="C58" s="14" t="s">
        <v>58</v>
      </c>
      <c r="D58" s="7">
        <v>1093</v>
      </c>
      <c r="E58" s="8">
        <f t="shared" si="0"/>
        <v>260134</v>
      </c>
      <c r="F58" s="8">
        <v>260134</v>
      </c>
      <c r="G58" s="8">
        <f t="shared" si="1"/>
        <v>0</v>
      </c>
      <c r="H58" s="101">
        <v>32</v>
      </c>
      <c r="I58" s="104">
        <f t="shared" si="2"/>
        <v>7616</v>
      </c>
    </row>
    <row r="59" spans="1:9" ht="15" customHeight="1" x14ac:dyDescent="0.2">
      <c r="A59" s="4">
        <v>56</v>
      </c>
      <c r="B59" s="5">
        <v>56</v>
      </c>
      <c r="C59" s="6" t="s">
        <v>59</v>
      </c>
      <c r="D59" s="7">
        <v>154</v>
      </c>
      <c r="E59" s="8">
        <f t="shared" si="0"/>
        <v>36652</v>
      </c>
      <c r="F59" s="8">
        <v>36652</v>
      </c>
      <c r="G59" s="8">
        <f t="shared" si="1"/>
        <v>0</v>
      </c>
      <c r="H59" s="101">
        <v>0</v>
      </c>
      <c r="I59" s="104">
        <f t="shared" si="2"/>
        <v>0</v>
      </c>
    </row>
    <row r="60" spans="1:9" ht="15" customHeight="1" x14ac:dyDescent="0.2">
      <c r="A60" s="9">
        <v>57</v>
      </c>
      <c r="B60" s="10">
        <v>57</v>
      </c>
      <c r="C60" s="11" t="s">
        <v>60</v>
      </c>
      <c r="D60" s="7">
        <v>595</v>
      </c>
      <c r="E60" s="8">
        <f t="shared" si="0"/>
        <v>141610</v>
      </c>
      <c r="F60" s="8">
        <v>141610</v>
      </c>
      <c r="G60" s="8">
        <f t="shared" si="1"/>
        <v>0</v>
      </c>
      <c r="H60" s="101">
        <v>0</v>
      </c>
      <c r="I60" s="104">
        <f t="shared" si="2"/>
        <v>0</v>
      </c>
    </row>
    <row r="61" spans="1:9" ht="15" customHeight="1" x14ac:dyDescent="0.2">
      <c r="A61" s="9">
        <v>58</v>
      </c>
      <c r="B61" s="10">
        <v>58</v>
      </c>
      <c r="C61" s="11" t="s">
        <v>61</v>
      </c>
      <c r="D61" s="7">
        <v>596</v>
      </c>
      <c r="E61" s="8">
        <f t="shared" si="0"/>
        <v>141848</v>
      </c>
      <c r="F61" s="8">
        <v>141848</v>
      </c>
      <c r="G61" s="8">
        <f t="shared" si="1"/>
        <v>0</v>
      </c>
      <c r="H61" s="101">
        <v>3</v>
      </c>
      <c r="I61" s="104">
        <f t="shared" si="2"/>
        <v>714</v>
      </c>
    </row>
    <row r="62" spans="1:9" ht="15" customHeight="1" x14ac:dyDescent="0.2">
      <c r="A62" s="9">
        <v>59</v>
      </c>
      <c r="B62" s="10">
        <v>59</v>
      </c>
      <c r="C62" s="11" t="s">
        <v>62</v>
      </c>
      <c r="D62" s="7">
        <v>437</v>
      </c>
      <c r="E62" s="8">
        <f t="shared" si="0"/>
        <v>104006</v>
      </c>
      <c r="F62" s="8">
        <v>104006</v>
      </c>
      <c r="G62" s="8">
        <f t="shared" si="1"/>
        <v>0</v>
      </c>
      <c r="H62" s="101">
        <v>0</v>
      </c>
      <c r="I62" s="104">
        <f t="shared" si="2"/>
        <v>0</v>
      </c>
    </row>
    <row r="63" spans="1:9" ht="15" customHeight="1" x14ac:dyDescent="0.2">
      <c r="A63" s="12">
        <v>60</v>
      </c>
      <c r="B63" s="13">
        <v>60</v>
      </c>
      <c r="C63" s="14" t="s">
        <v>63</v>
      </c>
      <c r="D63" s="7">
        <v>318</v>
      </c>
      <c r="E63" s="8">
        <f t="shared" si="0"/>
        <v>75684</v>
      </c>
      <c r="F63" s="8">
        <v>75684</v>
      </c>
      <c r="G63" s="8">
        <f t="shared" si="1"/>
        <v>0</v>
      </c>
      <c r="H63" s="101">
        <v>0</v>
      </c>
      <c r="I63" s="104">
        <f t="shared" si="2"/>
        <v>0</v>
      </c>
    </row>
    <row r="64" spans="1:9" ht="15" customHeight="1" x14ac:dyDescent="0.2">
      <c r="A64" s="4">
        <v>61</v>
      </c>
      <c r="B64" s="5">
        <v>61</v>
      </c>
      <c r="C64" s="6" t="s">
        <v>64</v>
      </c>
      <c r="D64" s="7">
        <v>219</v>
      </c>
      <c r="E64" s="8">
        <f t="shared" si="0"/>
        <v>52122</v>
      </c>
      <c r="F64" s="8">
        <v>52122</v>
      </c>
      <c r="G64" s="8">
        <f t="shared" si="1"/>
        <v>0</v>
      </c>
      <c r="H64" s="101">
        <v>0</v>
      </c>
      <c r="I64" s="104">
        <f t="shared" si="2"/>
        <v>0</v>
      </c>
    </row>
    <row r="65" spans="1:9" ht="15" customHeight="1" x14ac:dyDescent="0.2">
      <c r="A65" s="9">
        <v>62</v>
      </c>
      <c r="B65" s="10">
        <v>62</v>
      </c>
      <c r="C65" s="11" t="s">
        <v>65</v>
      </c>
      <c r="D65" s="7">
        <v>220</v>
      </c>
      <c r="E65" s="8">
        <f t="shared" si="0"/>
        <v>52360</v>
      </c>
      <c r="F65" s="8">
        <v>52360</v>
      </c>
      <c r="G65" s="8">
        <f t="shared" si="1"/>
        <v>0</v>
      </c>
      <c r="H65" s="101">
        <v>0</v>
      </c>
      <c r="I65" s="104">
        <f t="shared" si="2"/>
        <v>0</v>
      </c>
    </row>
    <row r="66" spans="1:9" ht="15" customHeight="1" x14ac:dyDescent="0.2">
      <c r="A66" s="9">
        <v>63</v>
      </c>
      <c r="B66" s="10">
        <v>63</v>
      </c>
      <c r="C66" s="11" t="s">
        <v>66</v>
      </c>
      <c r="D66" s="7">
        <v>190</v>
      </c>
      <c r="E66" s="8">
        <f t="shared" si="0"/>
        <v>45220</v>
      </c>
      <c r="F66" s="8">
        <v>45220</v>
      </c>
      <c r="G66" s="8">
        <f t="shared" si="1"/>
        <v>0</v>
      </c>
      <c r="H66" s="101">
        <v>0</v>
      </c>
      <c r="I66" s="104">
        <f t="shared" si="2"/>
        <v>0</v>
      </c>
    </row>
    <row r="67" spans="1:9" ht="15" customHeight="1" x14ac:dyDescent="0.2">
      <c r="A67" s="9">
        <v>64</v>
      </c>
      <c r="B67" s="10">
        <v>64</v>
      </c>
      <c r="C67" s="11" t="s">
        <v>67</v>
      </c>
      <c r="D67" s="7">
        <v>219</v>
      </c>
      <c r="E67" s="8">
        <f t="shared" si="0"/>
        <v>52122</v>
      </c>
      <c r="F67" s="8">
        <v>52122</v>
      </c>
      <c r="G67" s="8">
        <f t="shared" si="1"/>
        <v>0</v>
      </c>
      <c r="H67" s="101">
        <v>0</v>
      </c>
      <c r="I67" s="104">
        <f t="shared" si="2"/>
        <v>0</v>
      </c>
    </row>
    <row r="68" spans="1:9" ht="15" customHeight="1" x14ac:dyDescent="0.2">
      <c r="A68" s="12">
        <v>65</v>
      </c>
      <c r="B68" s="13">
        <v>65</v>
      </c>
      <c r="C68" s="14" t="s">
        <v>68</v>
      </c>
      <c r="D68" s="7">
        <v>111</v>
      </c>
      <c r="E68" s="8">
        <f t="shared" si="0"/>
        <v>26418</v>
      </c>
      <c r="F68" s="8">
        <v>26418</v>
      </c>
      <c r="G68" s="8">
        <f t="shared" si="1"/>
        <v>0</v>
      </c>
      <c r="H68" s="101">
        <v>0</v>
      </c>
      <c r="I68" s="104">
        <f t="shared" si="2"/>
        <v>0</v>
      </c>
    </row>
    <row r="69" spans="1:9" ht="15" customHeight="1" x14ac:dyDescent="0.2">
      <c r="A69" s="4">
        <v>66</v>
      </c>
      <c r="B69" s="5">
        <v>66</v>
      </c>
      <c r="C69" s="6" t="s">
        <v>69</v>
      </c>
      <c r="D69" s="7">
        <v>17</v>
      </c>
      <c r="E69" s="8">
        <f t="shared" ref="E69:E72" si="3">IF($E$3*D69&lt;25000,25000,$E$3*D69)</f>
        <v>25000</v>
      </c>
      <c r="F69" s="8">
        <v>25000</v>
      </c>
      <c r="G69" s="8">
        <f t="shared" ref="G69:G72" si="4">E69-F69</f>
        <v>0</v>
      </c>
      <c r="H69" s="101">
        <v>0</v>
      </c>
      <c r="I69" s="104">
        <f t="shared" ref="I69:I72" si="5">H69*$I$3</f>
        <v>0</v>
      </c>
    </row>
    <row r="70" spans="1:9" ht="15" customHeight="1" x14ac:dyDescent="0.2">
      <c r="A70" s="16">
        <v>67</v>
      </c>
      <c r="B70" s="16">
        <v>67</v>
      </c>
      <c r="C70" s="17" t="s">
        <v>70</v>
      </c>
      <c r="D70" s="7">
        <v>128</v>
      </c>
      <c r="E70" s="8">
        <f t="shared" si="3"/>
        <v>30464</v>
      </c>
      <c r="F70" s="8">
        <v>30464</v>
      </c>
      <c r="G70" s="8">
        <f t="shared" si="4"/>
        <v>0</v>
      </c>
      <c r="H70" s="101">
        <v>0</v>
      </c>
      <c r="I70" s="104">
        <f t="shared" si="5"/>
        <v>0</v>
      </c>
    </row>
    <row r="71" spans="1:9" ht="15" customHeight="1" x14ac:dyDescent="0.2">
      <c r="A71" s="18">
        <v>68</v>
      </c>
      <c r="B71" s="19">
        <v>68</v>
      </c>
      <c r="C71" s="11" t="s">
        <v>71</v>
      </c>
      <c r="D71" s="7">
        <v>196</v>
      </c>
      <c r="E71" s="8">
        <f t="shared" si="3"/>
        <v>46648</v>
      </c>
      <c r="F71" s="8">
        <v>46648</v>
      </c>
      <c r="G71" s="8">
        <f t="shared" si="4"/>
        <v>0</v>
      </c>
      <c r="H71" s="101">
        <v>0</v>
      </c>
      <c r="I71" s="104">
        <f t="shared" si="5"/>
        <v>0</v>
      </c>
    </row>
    <row r="72" spans="1:9" ht="15" customHeight="1" x14ac:dyDescent="0.2">
      <c r="A72" s="20">
        <v>69</v>
      </c>
      <c r="B72" s="21">
        <v>69</v>
      </c>
      <c r="C72" s="14" t="s">
        <v>72</v>
      </c>
      <c r="D72" s="7">
        <v>302</v>
      </c>
      <c r="E72" s="8">
        <f t="shared" si="3"/>
        <v>71876</v>
      </c>
      <c r="F72" s="8">
        <v>71876</v>
      </c>
      <c r="G72" s="8">
        <f t="shared" si="4"/>
        <v>0</v>
      </c>
      <c r="H72" s="101">
        <v>0</v>
      </c>
      <c r="I72" s="104">
        <f t="shared" si="5"/>
        <v>0</v>
      </c>
    </row>
    <row r="73" spans="1:9" s="27" customFormat="1" ht="15" customHeight="1" thickBot="1" x14ac:dyDescent="0.25">
      <c r="A73" s="22"/>
      <c r="B73" s="23"/>
      <c r="C73" s="24" t="s">
        <v>73</v>
      </c>
      <c r="D73" s="25">
        <f>SUM(D4:D72)</f>
        <v>35968</v>
      </c>
      <c r="E73" s="89">
        <f t="shared" ref="E73:I73" si="6">SUM(E4:E72)</f>
        <v>8722602</v>
      </c>
      <c r="F73" s="89">
        <v>8722602</v>
      </c>
      <c r="G73" s="89">
        <f>SUM(G4:G72)</f>
        <v>0</v>
      </c>
      <c r="H73" s="105">
        <f t="shared" si="6"/>
        <v>766</v>
      </c>
      <c r="I73" s="105">
        <f t="shared" si="6"/>
        <v>182308</v>
      </c>
    </row>
    <row r="74" spans="1:9" s="33" customFormat="1" ht="7.15" customHeight="1" thickTop="1" x14ac:dyDescent="0.2">
      <c r="A74" s="28"/>
      <c r="B74" s="29"/>
      <c r="C74" s="30"/>
      <c r="D74" s="31"/>
      <c r="E74" s="32"/>
      <c r="F74" s="32"/>
      <c r="G74" s="32"/>
      <c r="H74" s="32"/>
      <c r="I74" s="32"/>
    </row>
    <row r="75" spans="1:9" s="33" customFormat="1" ht="15" customHeight="1" x14ac:dyDescent="0.2">
      <c r="A75" s="4">
        <v>318001</v>
      </c>
      <c r="B75" s="5">
        <v>318001</v>
      </c>
      <c r="C75" s="6" t="s">
        <v>74</v>
      </c>
      <c r="D75" s="7">
        <v>20</v>
      </c>
      <c r="E75" s="8">
        <f>IF($E$3*D75&lt;10000,10000,$E$3*D75)</f>
        <v>10000</v>
      </c>
      <c r="F75" s="8">
        <v>10000</v>
      </c>
      <c r="G75" s="8">
        <f>F75-E75</f>
        <v>0</v>
      </c>
      <c r="H75" s="101">
        <v>0</v>
      </c>
      <c r="I75" s="106">
        <f t="shared" ref="I75:I77" si="7">H75*$I$3</f>
        <v>0</v>
      </c>
    </row>
    <row r="76" spans="1:9" s="33" customFormat="1" ht="15" customHeight="1" x14ac:dyDescent="0.2">
      <c r="A76" s="9">
        <v>319001</v>
      </c>
      <c r="B76" s="10">
        <v>319001</v>
      </c>
      <c r="C76" s="11" t="s">
        <v>75</v>
      </c>
      <c r="D76" s="7">
        <v>0</v>
      </c>
      <c r="E76" s="8">
        <f t="shared" ref="E76:E84" si="8">IF($E$3*D76&lt;10000,10000,$E$3*D76)</f>
        <v>10000</v>
      </c>
      <c r="F76" s="8">
        <v>10000</v>
      </c>
      <c r="G76" s="8">
        <f t="shared" ref="G76:G77" si="9">F76-E76</f>
        <v>0</v>
      </c>
      <c r="H76" s="101">
        <v>0</v>
      </c>
      <c r="I76" s="106">
        <f t="shared" si="7"/>
        <v>0</v>
      </c>
    </row>
    <row r="77" spans="1:9" s="33" customFormat="1" ht="15" customHeight="1" thickBot="1" x14ac:dyDescent="0.25">
      <c r="A77" s="9"/>
      <c r="B77" s="10"/>
      <c r="C77" s="11" t="s">
        <v>76</v>
      </c>
      <c r="D77" s="7">
        <v>20</v>
      </c>
      <c r="E77" s="8">
        <f>SUM(E75:E76)</f>
        <v>20000</v>
      </c>
      <c r="F77" s="8">
        <v>20000</v>
      </c>
      <c r="G77" s="8">
        <f t="shared" si="9"/>
        <v>0</v>
      </c>
      <c r="H77" s="101">
        <v>0</v>
      </c>
      <c r="I77" s="106">
        <f t="shared" si="7"/>
        <v>0</v>
      </c>
    </row>
    <row r="78" spans="1:9" ht="7.15" customHeight="1" thickTop="1" x14ac:dyDescent="0.2">
      <c r="A78" s="34"/>
      <c r="B78" s="35"/>
      <c r="C78" s="36"/>
      <c r="D78" s="37"/>
      <c r="E78" s="38"/>
      <c r="F78" s="38"/>
      <c r="G78" s="38"/>
      <c r="H78" s="38"/>
      <c r="I78" s="38"/>
    </row>
    <row r="79" spans="1:9" ht="15" customHeight="1" thickBot="1" x14ac:dyDescent="0.25">
      <c r="A79" s="9"/>
      <c r="B79" s="10"/>
      <c r="C79" s="39" t="s">
        <v>77</v>
      </c>
      <c r="D79" s="40"/>
      <c r="E79" s="41">
        <f>E77+E73</f>
        <v>8742602</v>
      </c>
      <c r="F79" s="41">
        <v>8742602</v>
      </c>
      <c r="G79" s="90">
        <f>SUM(G75:G78)</f>
        <v>0</v>
      </c>
      <c r="H79" s="105">
        <f>SUM(H75:H77)</f>
        <v>0</v>
      </c>
      <c r="I79" s="105">
        <f>SUM(I75:I77)</f>
        <v>0</v>
      </c>
    </row>
    <row r="80" spans="1:9" ht="7.15" customHeight="1" thickTop="1" x14ac:dyDescent="0.2">
      <c r="A80" s="34"/>
      <c r="B80" s="35"/>
      <c r="C80" s="36"/>
      <c r="D80" s="37"/>
      <c r="E80" s="38"/>
      <c r="F80" s="38"/>
      <c r="G80" s="38"/>
      <c r="H80" s="38"/>
      <c r="I80" s="38"/>
    </row>
    <row r="81" spans="1:9" ht="15" customHeight="1" x14ac:dyDescent="0.2">
      <c r="A81" s="9">
        <v>302006</v>
      </c>
      <c r="B81" s="10">
        <v>302006</v>
      </c>
      <c r="C81" s="11" t="s">
        <v>78</v>
      </c>
      <c r="D81" s="7"/>
      <c r="E81" s="8">
        <f t="shared" si="8"/>
        <v>10000</v>
      </c>
      <c r="F81" s="8">
        <v>10000</v>
      </c>
      <c r="G81" s="8">
        <f>F81-E81</f>
        <v>0</v>
      </c>
      <c r="H81" s="101">
        <v>0</v>
      </c>
      <c r="I81" s="106">
        <f t="shared" ref="I81:I84" si="10">H81*$I$3</f>
        <v>0</v>
      </c>
    </row>
    <row r="82" spans="1:9" ht="15" customHeight="1" x14ac:dyDescent="0.2">
      <c r="A82" s="9">
        <v>334001</v>
      </c>
      <c r="B82" s="10">
        <v>334001</v>
      </c>
      <c r="C82" s="11" t="s">
        <v>79</v>
      </c>
      <c r="D82" s="7"/>
      <c r="E82" s="8">
        <f t="shared" si="8"/>
        <v>10000</v>
      </c>
      <c r="F82" s="8">
        <v>10000</v>
      </c>
      <c r="G82" s="8">
        <f t="shared" ref="G82:G84" si="11">F82-E82</f>
        <v>0</v>
      </c>
      <c r="H82" s="101">
        <v>0</v>
      </c>
      <c r="I82" s="106">
        <f t="shared" si="10"/>
        <v>0</v>
      </c>
    </row>
    <row r="83" spans="1:9" ht="15" customHeight="1" x14ac:dyDescent="0.2">
      <c r="A83" s="42" t="s">
        <v>80</v>
      </c>
      <c r="B83" s="10"/>
      <c r="C83" s="11" t="s">
        <v>81</v>
      </c>
      <c r="D83" s="7">
        <v>6</v>
      </c>
      <c r="E83" s="8">
        <f t="shared" si="8"/>
        <v>10000</v>
      </c>
      <c r="F83" s="8">
        <v>10000</v>
      </c>
      <c r="G83" s="8">
        <f t="shared" si="11"/>
        <v>0</v>
      </c>
      <c r="H83" s="101">
        <v>0</v>
      </c>
      <c r="I83" s="106">
        <f t="shared" si="10"/>
        <v>0</v>
      </c>
    </row>
    <row r="84" spans="1:9" s="27" customFormat="1" ht="15" customHeight="1" x14ac:dyDescent="0.2">
      <c r="A84" s="12" t="s">
        <v>82</v>
      </c>
      <c r="B84" s="13" t="s">
        <v>82</v>
      </c>
      <c r="C84" s="14" t="s">
        <v>83</v>
      </c>
      <c r="D84" s="7">
        <v>32</v>
      </c>
      <c r="E84" s="8">
        <f t="shared" si="8"/>
        <v>10000</v>
      </c>
      <c r="F84" s="8">
        <v>10000</v>
      </c>
      <c r="G84" s="8">
        <f t="shared" si="11"/>
        <v>0</v>
      </c>
      <c r="H84" s="101">
        <v>0</v>
      </c>
      <c r="I84" s="107">
        <f t="shared" si="10"/>
        <v>0</v>
      </c>
    </row>
    <row r="85" spans="1:9" s="27" customFormat="1" ht="15" customHeight="1" thickBot="1" x14ac:dyDescent="0.25">
      <c r="A85" s="22"/>
      <c r="B85" s="23"/>
      <c r="C85" s="24" t="s">
        <v>84</v>
      </c>
      <c r="D85" s="25">
        <f>SUM(D83:D84)</f>
        <v>38</v>
      </c>
      <c r="E85" s="26">
        <f>SUM(E81:E84)</f>
        <v>40000</v>
      </c>
      <c r="F85" s="26">
        <v>40000</v>
      </c>
      <c r="G85" s="26">
        <f>SUM(G81:G84)</f>
        <v>0</v>
      </c>
      <c r="H85" s="105">
        <f>SUM(H81:H84)</f>
        <v>0</v>
      </c>
      <c r="I85" s="105">
        <f>SUM(I81:I84)</f>
        <v>0</v>
      </c>
    </row>
    <row r="86" spans="1:9" ht="7.15" customHeight="1" thickTop="1" x14ac:dyDescent="0.2">
      <c r="A86" s="34"/>
      <c r="B86" s="35"/>
      <c r="C86" s="36"/>
      <c r="D86" s="37"/>
      <c r="E86" s="38"/>
      <c r="F86" s="38"/>
      <c r="G86" s="38"/>
      <c r="H86" s="38"/>
      <c r="I86" s="38"/>
    </row>
    <row r="87" spans="1:9" ht="15" customHeight="1" x14ac:dyDescent="0.2">
      <c r="A87" s="4">
        <v>321001</v>
      </c>
      <c r="B87" s="5">
        <v>321001</v>
      </c>
      <c r="C87" s="6" t="s">
        <v>85</v>
      </c>
      <c r="D87" s="7"/>
      <c r="E87" s="8"/>
      <c r="F87" s="8"/>
      <c r="G87" s="8">
        <f>F87-E87</f>
        <v>0</v>
      </c>
      <c r="H87" s="101">
        <v>0</v>
      </c>
      <c r="I87" s="106">
        <f t="shared" ref="I87:I93" si="12">H87*$I$3</f>
        <v>0</v>
      </c>
    </row>
    <row r="88" spans="1:9" ht="15" customHeight="1" x14ac:dyDescent="0.2">
      <c r="A88" s="9">
        <v>329001</v>
      </c>
      <c r="B88" s="10">
        <v>329001</v>
      </c>
      <c r="C88" s="11" t="s">
        <v>86</v>
      </c>
      <c r="D88" s="7"/>
      <c r="E88" s="8"/>
      <c r="F88" s="8"/>
      <c r="G88" s="8">
        <f t="shared" ref="G88:G93" si="13">F88-E88</f>
        <v>0</v>
      </c>
      <c r="H88" s="101">
        <v>0</v>
      </c>
      <c r="I88" s="106">
        <f t="shared" si="12"/>
        <v>0</v>
      </c>
    </row>
    <row r="89" spans="1:9" ht="15" customHeight="1" x14ac:dyDescent="0.2">
      <c r="A89" s="9">
        <v>331001</v>
      </c>
      <c r="B89" s="10">
        <v>331001</v>
      </c>
      <c r="C89" s="11" t="s">
        <v>87</v>
      </c>
      <c r="D89" s="7"/>
      <c r="E89" s="8"/>
      <c r="F89" s="8"/>
      <c r="G89" s="8">
        <f t="shared" si="13"/>
        <v>0</v>
      </c>
      <c r="H89" s="101">
        <v>0</v>
      </c>
      <c r="I89" s="106">
        <f t="shared" si="12"/>
        <v>0</v>
      </c>
    </row>
    <row r="90" spans="1:9" ht="15" customHeight="1" x14ac:dyDescent="0.2">
      <c r="A90" s="9">
        <v>333001</v>
      </c>
      <c r="B90" s="10">
        <v>333001</v>
      </c>
      <c r="C90" s="11" t="s">
        <v>88</v>
      </c>
      <c r="D90" s="7">
        <v>0</v>
      </c>
      <c r="E90" s="8">
        <f t="shared" ref="E90:E91" si="14">IF($E$3*D90&lt;10000,10000,$E$3*D90)</f>
        <v>10000</v>
      </c>
      <c r="F90" s="8">
        <v>10000</v>
      </c>
      <c r="G90" s="8">
        <f t="shared" si="13"/>
        <v>0</v>
      </c>
      <c r="H90" s="101">
        <v>0</v>
      </c>
      <c r="I90" s="106">
        <f t="shared" si="12"/>
        <v>0</v>
      </c>
    </row>
    <row r="91" spans="1:9" ht="15" customHeight="1" x14ac:dyDescent="0.2">
      <c r="A91" s="12">
        <v>336001</v>
      </c>
      <c r="B91" s="13">
        <v>336001</v>
      </c>
      <c r="C91" s="14" t="s">
        <v>89</v>
      </c>
      <c r="D91" s="7">
        <v>78</v>
      </c>
      <c r="E91" s="8">
        <f t="shared" si="14"/>
        <v>18564</v>
      </c>
      <c r="F91" s="8">
        <v>18564</v>
      </c>
      <c r="G91" s="8">
        <f t="shared" si="13"/>
        <v>0</v>
      </c>
      <c r="H91" s="101">
        <v>0</v>
      </c>
      <c r="I91" s="106">
        <f t="shared" si="12"/>
        <v>0</v>
      </c>
    </row>
    <row r="92" spans="1:9" ht="15" customHeight="1" x14ac:dyDescent="0.2">
      <c r="A92" s="9">
        <v>337001</v>
      </c>
      <c r="B92" s="10">
        <v>337001</v>
      </c>
      <c r="C92" s="11" t="s">
        <v>90</v>
      </c>
      <c r="D92" s="7"/>
      <c r="E92" s="8"/>
      <c r="F92" s="8"/>
      <c r="G92" s="8">
        <f t="shared" si="13"/>
        <v>0</v>
      </c>
      <c r="H92" s="101">
        <v>0</v>
      </c>
      <c r="I92" s="106">
        <f t="shared" si="12"/>
        <v>0</v>
      </c>
    </row>
    <row r="93" spans="1:9" ht="15" customHeight="1" x14ac:dyDescent="0.2">
      <c r="A93" s="12">
        <v>340001</v>
      </c>
      <c r="B93" s="13">
        <v>340001</v>
      </c>
      <c r="C93" s="14" t="s">
        <v>91</v>
      </c>
      <c r="D93" s="7"/>
      <c r="E93" s="8"/>
      <c r="F93" s="8"/>
      <c r="G93" s="8">
        <f t="shared" si="13"/>
        <v>0</v>
      </c>
      <c r="H93" s="101">
        <v>0</v>
      </c>
      <c r="I93" s="106">
        <f t="shared" si="12"/>
        <v>0</v>
      </c>
    </row>
    <row r="94" spans="1:9" s="27" customFormat="1" ht="15" customHeight="1" thickBot="1" x14ac:dyDescent="0.25">
      <c r="A94" s="22"/>
      <c r="B94" s="23"/>
      <c r="C94" s="24" t="s">
        <v>92</v>
      </c>
      <c r="D94" s="25">
        <f t="shared" ref="D94:E94" si="15">SUM(D87:D93)</f>
        <v>78</v>
      </c>
      <c r="E94" s="26">
        <f t="shared" si="15"/>
        <v>28564</v>
      </c>
      <c r="F94" s="26">
        <v>28564</v>
      </c>
      <c r="G94" s="26">
        <f>SUM(G87:G93)</f>
        <v>0</v>
      </c>
      <c r="H94" s="105">
        <f>SUM(H87:H93)</f>
        <v>0</v>
      </c>
      <c r="I94" s="105">
        <f>SUM(I87:I93)</f>
        <v>0</v>
      </c>
    </row>
    <row r="95" spans="1:9" ht="7.15" customHeight="1" thickTop="1" x14ac:dyDescent="0.2">
      <c r="A95" s="34"/>
      <c r="B95" s="35"/>
      <c r="C95" s="36"/>
      <c r="D95" s="37"/>
      <c r="E95" s="38"/>
      <c r="F95" s="38"/>
      <c r="G95" s="38"/>
      <c r="H95" s="38"/>
      <c r="I95" s="38"/>
    </row>
    <row r="96" spans="1:9" ht="15" customHeight="1" x14ac:dyDescent="0.2">
      <c r="A96" s="4">
        <v>341001</v>
      </c>
      <c r="B96" s="5">
        <v>341001</v>
      </c>
      <c r="C96" s="6" t="s">
        <v>93</v>
      </c>
      <c r="D96" s="7">
        <v>61</v>
      </c>
      <c r="E96" s="8">
        <f t="shared" ref="E96:E99" si="16">IF($E$3*D96&lt;10000,10000,$E$3*D96)</f>
        <v>14518</v>
      </c>
      <c r="F96" s="8">
        <v>14518</v>
      </c>
      <c r="G96" s="100">
        <f>F96-E96</f>
        <v>0</v>
      </c>
      <c r="H96" s="108">
        <v>0</v>
      </c>
      <c r="I96" s="106">
        <f t="shared" ref="I96:I131" si="17">H96*$I$3</f>
        <v>0</v>
      </c>
    </row>
    <row r="97" spans="1:9" ht="15" customHeight="1" x14ac:dyDescent="0.2">
      <c r="A97" s="9">
        <v>343001</v>
      </c>
      <c r="B97" s="10">
        <v>343001</v>
      </c>
      <c r="C97" s="11" t="s">
        <v>94</v>
      </c>
      <c r="D97" s="7">
        <v>85</v>
      </c>
      <c r="E97" s="8">
        <f t="shared" si="16"/>
        <v>20230</v>
      </c>
      <c r="F97" s="8">
        <v>20230</v>
      </c>
      <c r="G97" s="100">
        <f t="shared" ref="G97:G131" si="18">F97-E97</f>
        <v>0</v>
      </c>
      <c r="H97" s="108">
        <v>0</v>
      </c>
      <c r="I97" s="106">
        <f t="shared" si="17"/>
        <v>0</v>
      </c>
    </row>
    <row r="98" spans="1:9" ht="15" customHeight="1" x14ac:dyDescent="0.2">
      <c r="A98" s="9">
        <v>344001</v>
      </c>
      <c r="B98" s="10">
        <v>344001</v>
      </c>
      <c r="C98" s="11" t="s">
        <v>95</v>
      </c>
      <c r="D98" s="7">
        <v>0</v>
      </c>
      <c r="E98" s="8">
        <f t="shared" si="16"/>
        <v>10000</v>
      </c>
      <c r="F98" s="8">
        <v>10000</v>
      </c>
      <c r="G98" s="100">
        <f t="shared" si="18"/>
        <v>0</v>
      </c>
      <c r="H98" s="108">
        <v>0</v>
      </c>
      <c r="I98" s="106">
        <f t="shared" si="17"/>
        <v>0</v>
      </c>
    </row>
    <row r="99" spans="1:9" ht="15" customHeight="1" x14ac:dyDescent="0.2">
      <c r="A99" s="9">
        <v>345001</v>
      </c>
      <c r="B99" s="10">
        <v>345001</v>
      </c>
      <c r="C99" s="11" t="s">
        <v>96</v>
      </c>
      <c r="D99" s="7">
        <v>98</v>
      </c>
      <c r="E99" s="8">
        <f t="shared" si="16"/>
        <v>23324</v>
      </c>
      <c r="F99" s="8">
        <v>23324</v>
      </c>
      <c r="G99" s="100">
        <f t="shared" si="18"/>
        <v>0</v>
      </c>
      <c r="H99" s="108">
        <v>0</v>
      </c>
      <c r="I99" s="106">
        <f t="shared" si="17"/>
        <v>0</v>
      </c>
    </row>
    <row r="100" spans="1:9" ht="15" customHeight="1" x14ac:dyDescent="0.2">
      <c r="A100" s="12">
        <v>346001</v>
      </c>
      <c r="B100" s="13">
        <v>346001</v>
      </c>
      <c r="C100" s="14" t="s">
        <v>97</v>
      </c>
      <c r="D100" s="7"/>
      <c r="E100" s="43"/>
      <c r="F100" s="8"/>
      <c r="G100" s="100">
        <f t="shared" si="18"/>
        <v>0</v>
      </c>
      <c r="H100" s="108"/>
      <c r="I100" s="106">
        <f t="shared" si="17"/>
        <v>0</v>
      </c>
    </row>
    <row r="101" spans="1:9" ht="15" customHeight="1" x14ac:dyDescent="0.2">
      <c r="A101" s="4">
        <v>347001</v>
      </c>
      <c r="B101" s="5">
        <v>347001</v>
      </c>
      <c r="C101" s="6" t="s">
        <v>98</v>
      </c>
      <c r="D101" s="7"/>
      <c r="E101" s="8"/>
      <c r="F101" s="8"/>
      <c r="G101" s="100">
        <f t="shared" si="18"/>
        <v>0</v>
      </c>
      <c r="H101" s="108"/>
      <c r="I101" s="106">
        <f t="shared" si="17"/>
        <v>0</v>
      </c>
    </row>
    <row r="102" spans="1:9" ht="15" customHeight="1" x14ac:dyDescent="0.2">
      <c r="A102" s="9">
        <v>348001</v>
      </c>
      <c r="B102" s="10">
        <v>348001</v>
      </c>
      <c r="C102" s="11" t="s">
        <v>99</v>
      </c>
      <c r="D102" s="7">
        <v>0</v>
      </c>
      <c r="E102" s="8">
        <f t="shared" ref="E102" si="19">IF($E$3*D102&lt;10000,10000,$E$3*D102)</f>
        <v>10000</v>
      </c>
      <c r="F102" s="8">
        <v>10000</v>
      </c>
      <c r="G102" s="100">
        <f t="shared" si="18"/>
        <v>0</v>
      </c>
      <c r="H102" s="108">
        <v>0</v>
      </c>
      <c r="I102" s="106">
        <f t="shared" si="17"/>
        <v>0</v>
      </c>
    </row>
    <row r="103" spans="1:9" ht="15" customHeight="1" x14ac:dyDescent="0.2">
      <c r="A103" s="44" t="s">
        <v>100</v>
      </c>
      <c r="B103" s="45" t="s">
        <v>100</v>
      </c>
      <c r="C103" s="46" t="s">
        <v>101</v>
      </c>
      <c r="D103" s="7"/>
      <c r="E103" s="8"/>
      <c r="F103" s="8"/>
      <c r="G103" s="100">
        <f t="shared" si="18"/>
        <v>0</v>
      </c>
      <c r="H103" s="108"/>
      <c r="I103" s="106">
        <f t="shared" si="17"/>
        <v>0</v>
      </c>
    </row>
    <row r="104" spans="1:9" ht="15" customHeight="1" x14ac:dyDescent="0.2">
      <c r="A104" s="9" t="s">
        <v>102</v>
      </c>
      <c r="B104" s="10" t="s">
        <v>103</v>
      </c>
      <c r="C104" s="11" t="s">
        <v>104</v>
      </c>
      <c r="D104" s="7">
        <v>79</v>
      </c>
      <c r="E104" s="8">
        <f t="shared" ref="E104:E109" si="20">IF($E$3*D104&lt;10000,10000,$E$3*D104)</f>
        <v>18802</v>
      </c>
      <c r="F104" s="8">
        <v>18802</v>
      </c>
      <c r="G104" s="100">
        <f t="shared" si="18"/>
        <v>0</v>
      </c>
      <c r="H104" s="108">
        <v>0</v>
      </c>
      <c r="I104" s="106">
        <f t="shared" si="17"/>
        <v>0</v>
      </c>
    </row>
    <row r="105" spans="1:9" ht="15" customHeight="1" x14ac:dyDescent="0.2">
      <c r="A105" s="12" t="s">
        <v>105</v>
      </c>
      <c r="B105" s="13" t="s">
        <v>106</v>
      </c>
      <c r="C105" s="14" t="s">
        <v>107</v>
      </c>
      <c r="D105" s="7"/>
      <c r="E105" s="43"/>
      <c r="F105" s="8"/>
      <c r="G105" s="100">
        <f t="shared" si="18"/>
        <v>0</v>
      </c>
      <c r="H105" s="108"/>
      <c r="I105" s="106">
        <f t="shared" si="17"/>
        <v>0</v>
      </c>
    </row>
    <row r="106" spans="1:9" ht="15" customHeight="1" x14ac:dyDescent="0.2">
      <c r="A106" s="47" t="s">
        <v>108</v>
      </c>
      <c r="B106" s="48" t="s">
        <v>108</v>
      </c>
      <c r="C106" s="49" t="s">
        <v>109</v>
      </c>
      <c r="D106" s="7">
        <v>0</v>
      </c>
      <c r="E106" s="8">
        <f t="shared" si="20"/>
        <v>10000</v>
      </c>
      <c r="F106" s="8">
        <v>10000</v>
      </c>
      <c r="G106" s="100">
        <f t="shared" si="18"/>
        <v>0</v>
      </c>
      <c r="H106" s="108">
        <v>2</v>
      </c>
      <c r="I106" s="106">
        <f t="shared" si="17"/>
        <v>476</v>
      </c>
    </row>
    <row r="107" spans="1:9" ht="15" customHeight="1" x14ac:dyDescent="0.2">
      <c r="A107" s="9" t="s">
        <v>110</v>
      </c>
      <c r="B107" s="10" t="s">
        <v>111</v>
      </c>
      <c r="C107" s="11" t="s">
        <v>112</v>
      </c>
      <c r="D107" s="7">
        <v>1</v>
      </c>
      <c r="E107" s="8">
        <f t="shared" si="20"/>
        <v>10000</v>
      </c>
      <c r="F107" s="8">
        <v>10000</v>
      </c>
      <c r="G107" s="100">
        <f t="shared" si="18"/>
        <v>0</v>
      </c>
      <c r="H107" s="108">
        <v>32</v>
      </c>
      <c r="I107" s="106">
        <f t="shared" si="17"/>
        <v>7616</v>
      </c>
    </row>
    <row r="108" spans="1:9" ht="15" customHeight="1" x14ac:dyDescent="0.2">
      <c r="A108" s="9" t="s">
        <v>113</v>
      </c>
      <c r="B108" s="10" t="s">
        <v>114</v>
      </c>
      <c r="C108" s="11" t="s">
        <v>115</v>
      </c>
      <c r="D108" s="7"/>
      <c r="E108" s="50"/>
      <c r="F108" s="8"/>
      <c r="G108" s="100">
        <f t="shared" si="18"/>
        <v>0</v>
      </c>
      <c r="H108" s="108"/>
      <c r="I108" s="106">
        <f t="shared" si="17"/>
        <v>0</v>
      </c>
    </row>
    <row r="109" spans="1:9" ht="15" customHeight="1" x14ac:dyDescent="0.2">
      <c r="A109" s="9" t="s">
        <v>116</v>
      </c>
      <c r="B109" s="10" t="s">
        <v>116</v>
      </c>
      <c r="C109" s="11" t="s">
        <v>117</v>
      </c>
      <c r="D109" s="7">
        <v>7</v>
      </c>
      <c r="E109" s="8">
        <f t="shared" si="20"/>
        <v>10000</v>
      </c>
      <c r="F109" s="8">
        <v>10000</v>
      </c>
      <c r="G109" s="100">
        <f t="shared" si="18"/>
        <v>0</v>
      </c>
      <c r="H109" s="108">
        <v>0</v>
      </c>
      <c r="I109" s="106">
        <f t="shared" si="17"/>
        <v>0</v>
      </c>
    </row>
    <row r="110" spans="1:9" ht="15" customHeight="1" x14ac:dyDescent="0.2">
      <c r="A110" s="12" t="s">
        <v>118</v>
      </c>
      <c r="B110" s="13" t="s">
        <v>118</v>
      </c>
      <c r="C110" s="14" t="s">
        <v>119</v>
      </c>
      <c r="D110" s="7"/>
      <c r="E110" s="43"/>
      <c r="F110" s="8"/>
      <c r="G110" s="100">
        <f t="shared" si="18"/>
        <v>0</v>
      </c>
      <c r="H110" s="108"/>
      <c r="I110" s="106">
        <f t="shared" si="17"/>
        <v>0</v>
      </c>
    </row>
    <row r="111" spans="1:9" ht="15" customHeight="1" x14ac:dyDescent="0.2">
      <c r="A111" s="4" t="s">
        <v>120</v>
      </c>
      <c r="B111" s="5" t="s">
        <v>120</v>
      </c>
      <c r="C111" s="6" t="s">
        <v>121</v>
      </c>
      <c r="D111" s="7"/>
      <c r="E111" s="8"/>
      <c r="F111" s="8"/>
      <c r="G111" s="100">
        <f t="shared" si="18"/>
        <v>0</v>
      </c>
      <c r="H111" s="108"/>
      <c r="I111" s="106">
        <f t="shared" si="17"/>
        <v>0</v>
      </c>
    </row>
    <row r="112" spans="1:9" ht="15" customHeight="1" x14ac:dyDescent="0.2">
      <c r="A112" s="9" t="s">
        <v>122</v>
      </c>
      <c r="B112" s="10" t="s">
        <v>122</v>
      </c>
      <c r="C112" s="11" t="s">
        <v>123</v>
      </c>
      <c r="D112" s="7"/>
      <c r="E112" s="50"/>
      <c r="F112" s="8"/>
      <c r="G112" s="100">
        <f t="shared" si="18"/>
        <v>0</v>
      </c>
      <c r="H112" s="108"/>
      <c r="I112" s="106">
        <f t="shared" si="17"/>
        <v>0</v>
      </c>
    </row>
    <row r="113" spans="1:9" ht="15" customHeight="1" x14ac:dyDescent="0.2">
      <c r="A113" s="9" t="s">
        <v>124</v>
      </c>
      <c r="B113" s="10" t="s">
        <v>124</v>
      </c>
      <c r="C113" s="11" t="s">
        <v>125</v>
      </c>
      <c r="D113" s="7"/>
      <c r="E113" s="50"/>
      <c r="F113" s="8"/>
      <c r="G113" s="100">
        <f t="shared" si="18"/>
        <v>0</v>
      </c>
      <c r="H113" s="108"/>
      <c r="I113" s="106">
        <f t="shared" si="17"/>
        <v>0</v>
      </c>
    </row>
    <row r="114" spans="1:9" ht="15" customHeight="1" x14ac:dyDescent="0.2">
      <c r="A114" s="42" t="s">
        <v>126</v>
      </c>
      <c r="B114" s="51" t="s">
        <v>127</v>
      </c>
      <c r="C114" s="11" t="s">
        <v>128</v>
      </c>
      <c r="D114" s="7"/>
      <c r="E114" s="50"/>
      <c r="F114" s="8"/>
      <c r="G114" s="100">
        <f t="shared" si="18"/>
        <v>0</v>
      </c>
      <c r="H114" s="108"/>
      <c r="I114" s="106">
        <f t="shared" si="17"/>
        <v>0</v>
      </c>
    </row>
    <row r="115" spans="1:9" ht="15" customHeight="1" x14ac:dyDescent="0.2">
      <c r="A115" s="12" t="s">
        <v>129</v>
      </c>
      <c r="B115" s="13" t="s">
        <v>130</v>
      </c>
      <c r="C115" s="14" t="s">
        <v>131</v>
      </c>
      <c r="D115" s="7"/>
      <c r="E115" s="43"/>
      <c r="F115" s="8"/>
      <c r="G115" s="100">
        <f t="shared" si="18"/>
        <v>0</v>
      </c>
      <c r="H115" s="108"/>
      <c r="I115" s="106">
        <f t="shared" si="17"/>
        <v>0</v>
      </c>
    </row>
    <row r="116" spans="1:9" ht="15" customHeight="1" x14ac:dyDescent="0.2">
      <c r="A116" s="4" t="s">
        <v>132</v>
      </c>
      <c r="B116" s="5" t="s">
        <v>133</v>
      </c>
      <c r="C116" s="6" t="s">
        <v>134</v>
      </c>
      <c r="D116" s="7">
        <v>4</v>
      </c>
      <c r="E116" s="8">
        <f t="shared" ref="E116:E118" si="21">IF($E$3*D116&lt;10000,10000,$E$3*D116)</f>
        <v>10000</v>
      </c>
      <c r="F116" s="8">
        <v>10000</v>
      </c>
      <c r="G116" s="100">
        <f t="shared" si="18"/>
        <v>0</v>
      </c>
      <c r="H116" s="108">
        <v>0</v>
      </c>
      <c r="I116" s="106">
        <f t="shared" si="17"/>
        <v>0</v>
      </c>
    </row>
    <row r="117" spans="1:9" ht="15" customHeight="1" x14ac:dyDescent="0.2">
      <c r="A117" s="9" t="s">
        <v>135</v>
      </c>
      <c r="B117" s="10">
        <v>328002</v>
      </c>
      <c r="C117" s="11" t="s">
        <v>136</v>
      </c>
      <c r="D117" s="7">
        <v>0</v>
      </c>
      <c r="E117" s="8">
        <f t="shared" si="21"/>
        <v>10000</v>
      </c>
      <c r="F117" s="8">
        <v>10000</v>
      </c>
      <c r="G117" s="100">
        <f t="shared" si="18"/>
        <v>0</v>
      </c>
      <c r="H117" s="108">
        <v>0</v>
      </c>
      <c r="I117" s="106">
        <f t="shared" si="17"/>
        <v>0</v>
      </c>
    </row>
    <row r="118" spans="1:9" ht="15" customHeight="1" x14ac:dyDescent="0.2">
      <c r="A118" s="9" t="s">
        <v>137</v>
      </c>
      <c r="B118" s="10" t="s">
        <v>138</v>
      </c>
      <c r="C118" s="11" t="s">
        <v>139</v>
      </c>
      <c r="D118" s="7">
        <v>0</v>
      </c>
      <c r="E118" s="8">
        <f t="shared" si="21"/>
        <v>10000</v>
      </c>
      <c r="F118" s="8">
        <v>10000</v>
      </c>
      <c r="G118" s="100">
        <f t="shared" si="18"/>
        <v>0</v>
      </c>
      <c r="H118" s="108">
        <v>0</v>
      </c>
      <c r="I118" s="106">
        <f t="shared" si="17"/>
        <v>0</v>
      </c>
    </row>
    <row r="119" spans="1:9" ht="15" customHeight="1" x14ac:dyDescent="0.2">
      <c r="A119" s="52" t="s">
        <v>140</v>
      </c>
      <c r="B119" s="53" t="s">
        <v>141</v>
      </c>
      <c r="C119" s="54" t="s">
        <v>142</v>
      </c>
      <c r="D119" s="55"/>
      <c r="E119" s="56"/>
      <c r="F119" s="8"/>
      <c r="G119" s="100">
        <f t="shared" si="18"/>
        <v>0</v>
      </c>
      <c r="H119" s="109"/>
      <c r="I119" s="106">
        <f t="shared" si="17"/>
        <v>0</v>
      </c>
    </row>
    <row r="120" spans="1:9" ht="15" customHeight="1" x14ac:dyDescent="0.2">
      <c r="A120" s="12" t="s">
        <v>143</v>
      </c>
      <c r="B120" s="13" t="s">
        <v>144</v>
      </c>
      <c r="C120" s="14" t="s">
        <v>145</v>
      </c>
      <c r="D120" s="7"/>
      <c r="E120" s="43"/>
      <c r="F120" s="8"/>
      <c r="G120" s="100">
        <f t="shared" si="18"/>
        <v>0</v>
      </c>
      <c r="H120" s="108">
        <v>0</v>
      </c>
      <c r="I120" s="106">
        <f t="shared" si="17"/>
        <v>0</v>
      </c>
    </row>
    <row r="121" spans="1:9" ht="15" customHeight="1" x14ac:dyDescent="0.2">
      <c r="A121" s="4" t="s">
        <v>146</v>
      </c>
      <c r="B121" s="5" t="s">
        <v>147</v>
      </c>
      <c r="C121" s="6" t="s">
        <v>148</v>
      </c>
      <c r="D121" s="7"/>
      <c r="E121" s="8"/>
      <c r="F121" s="8"/>
      <c r="G121" s="100">
        <f t="shared" si="18"/>
        <v>0</v>
      </c>
      <c r="H121" s="108">
        <v>0</v>
      </c>
      <c r="I121" s="106">
        <f t="shared" si="17"/>
        <v>0</v>
      </c>
    </row>
    <row r="122" spans="1:9" ht="15" customHeight="1" x14ac:dyDescent="0.2">
      <c r="A122" s="9" t="s">
        <v>149</v>
      </c>
      <c r="B122" s="10" t="s">
        <v>150</v>
      </c>
      <c r="C122" s="11" t="s">
        <v>151</v>
      </c>
      <c r="D122" s="7"/>
      <c r="E122" s="50"/>
      <c r="F122" s="8"/>
      <c r="G122" s="100">
        <f t="shared" si="18"/>
        <v>0</v>
      </c>
      <c r="H122" s="108">
        <v>0</v>
      </c>
      <c r="I122" s="106">
        <f t="shared" si="17"/>
        <v>0</v>
      </c>
    </row>
    <row r="123" spans="1:9" ht="15" customHeight="1" x14ac:dyDescent="0.2">
      <c r="A123" s="9" t="s">
        <v>152</v>
      </c>
      <c r="B123" s="10" t="s">
        <v>153</v>
      </c>
      <c r="C123" s="11" t="s">
        <v>154</v>
      </c>
      <c r="D123" s="7"/>
      <c r="E123" s="50"/>
      <c r="F123" s="8"/>
      <c r="G123" s="100">
        <f t="shared" si="18"/>
        <v>0</v>
      </c>
      <c r="H123" s="108">
        <v>0</v>
      </c>
      <c r="I123" s="106">
        <f t="shared" si="17"/>
        <v>0</v>
      </c>
    </row>
    <row r="124" spans="1:9" ht="15" customHeight="1" x14ac:dyDescent="0.2">
      <c r="A124" s="9" t="s">
        <v>155</v>
      </c>
      <c r="B124" s="10" t="s">
        <v>156</v>
      </c>
      <c r="C124" s="11" t="s">
        <v>157</v>
      </c>
      <c r="D124" s="7">
        <v>36</v>
      </c>
      <c r="E124" s="8">
        <f t="shared" ref="E124:E127" si="22">IF($E$3*D124&lt;10000,10000,$E$3*D124)</f>
        <v>10000</v>
      </c>
      <c r="F124" s="8">
        <v>10000</v>
      </c>
      <c r="G124" s="100">
        <f t="shared" si="18"/>
        <v>0</v>
      </c>
      <c r="H124" s="108">
        <v>0</v>
      </c>
      <c r="I124" s="106">
        <f t="shared" si="17"/>
        <v>0</v>
      </c>
    </row>
    <row r="125" spans="1:9" ht="15" customHeight="1" x14ac:dyDescent="0.2">
      <c r="A125" s="12" t="s">
        <v>158</v>
      </c>
      <c r="B125" s="13">
        <v>343002</v>
      </c>
      <c r="C125" s="14" t="s">
        <v>159</v>
      </c>
      <c r="D125" s="7">
        <v>5</v>
      </c>
      <c r="E125" s="8">
        <f t="shared" si="22"/>
        <v>10000</v>
      </c>
      <c r="F125" s="8">
        <v>10000</v>
      </c>
      <c r="G125" s="100">
        <f t="shared" si="18"/>
        <v>0</v>
      </c>
      <c r="H125" s="108">
        <v>0</v>
      </c>
      <c r="I125" s="106">
        <f t="shared" si="17"/>
        <v>0</v>
      </c>
    </row>
    <row r="126" spans="1:9" ht="15" customHeight="1" x14ac:dyDescent="0.2">
      <c r="A126" s="4" t="s">
        <v>160</v>
      </c>
      <c r="B126" s="5">
        <v>328001</v>
      </c>
      <c r="C126" s="6" t="s">
        <v>161</v>
      </c>
      <c r="D126" s="7"/>
      <c r="E126" s="8"/>
      <c r="F126" s="8"/>
      <c r="G126" s="100">
        <f t="shared" si="18"/>
        <v>0</v>
      </c>
      <c r="H126" s="108">
        <v>0</v>
      </c>
      <c r="I126" s="106">
        <f t="shared" si="17"/>
        <v>0</v>
      </c>
    </row>
    <row r="127" spans="1:9" ht="15" customHeight="1" x14ac:dyDescent="0.2">
      <c r="A127" s="9" t="s">
        <v>162</v>
      </c>
      <c r="B127" s="10">
        <v>349001</v>
      </c>
      <c r="C127" s="11" t="s">
        <v>163</v>
      </c>
      <c r="D127" s="7">
        <v>176</v>
      </c>
      <c r="E127" s="8">
        <f t="shared" si="22"/>
        <v>41888</v>
      </c>
      <c r="F127" s="8">
        <v>41888</v>
      </c>
      <c r="G127" s="100">
        <f t="shared" si="18"/>
        <v>0</v>
      </c>
      <c r="H127" s="108">
        <v>0</v>
      </c>
      <c r="I127" s="106">
        <f t="shared" si="17"/>
        <v>0</v>
      </c>
    </row>
    <row r="128" spans="1:9" ht="15" customHeight="1" x14ac:dyDescent="0.2">
      <c r="A128" s="9" t="s">
        <v>164</v>
      </c>
      <c r="B128" s="10" t="s">
        <v>164</v>
      </c>
      <c r="C128" s="11" t="s">
        <v>165</v>
      </c>
      <c r="D128" s="7"/>
      <c r="E128" s="50"/>
      <c r="F128" s="8"/>
      <c r="G128" s="100">
        <f t="shared" si="18"/>
        <v>0</v>
      </c>
      <c r="H128" s="108">
        <v>0</v>
      </c>
      <c r="I128" s="106">
        <f t="shared" si="17"/>
        <v>0</v>
      </c>
    </row>
    <row r="129" spans="1:9" ht="15" customHeight="1" x14ac:dyDescent="0.2">
      <c r="A129" s="9" t="s">
        <v>166</v>
      </c>
      <c r="B129" s="10" t="s">
        <v>166</v>
      </c>
      <c r="C129" s="11" t="s">
        <v>167</v>
      </c>
      <c r="D129" s="7"/>
      <c r="E129" s="50"/>
      <c r="F129" s="8"/>
      <c r="G129" s="100">
        <f t="shared" si="18"/>
        <v>0</v>
      </c>
      <c r="H129" s="108">
        <v>0</v>
      </c>
      <c r="I129" s="106">
        <f t="shared" si="17"/>
        <v>0</v>
      </c>
    </row>
    <row r="130" spans="1:9" ht="15" customHeight="1" x14ac:dyDescent="0.2">
      <c r="A130" s="57" t="s">
        <v>168</v>
      </c>
      <c r="B130" s="58" t="s">
        <v>168</v>
      </c>
      <c r="C130" s="59" t="s">
        <v>169</v>
      </c>
      <c r="D130" s="7">
        <v>0</v>
      </c>
      <c r="E130" s="8">
        <f t="shared" ref="E130" si="23">IF($E$3*D130&lt;10000,10000,$E$3*D130)</f>
        <v>10000</v>
      </c>
      <c r="F130" s="8">
        <v>10000</v>
      </c>
      <c r="G130" s="100">
        <f t="shared" si="18"/>
        <v>0</v>
      </c>
      <c r="H130" s="108">
        <v>0</v>
      </c>
      <c r="I130" s="106">
        <f t="shared" si="17"/>
        <v>0</v>
      </c>
    </row>
    <row r="131" spans="1:9" ht="15" customHeight="1" x14ac:dyDescent="0.2">
      <c r="A131" s="57" t="s">
        <v>170</v>
      </c>
      <c r="B131" s="58" t="s">
        <v>170</v>
      </c>
      <c r="C131" s="59" t="s">
        <v>171</v>
      </c>
      <c r="D131" s="7"/>
      <c r="E131" s="43"/>
      <c r="F131" s="8"/>
      <c r="G131" s="100">
        <f t="shared" si="18"/>
        <v>0</v>
      </c>
      <c r="H131" s="108">
        <v>0</v>
      </c>
      <c r="I131" s="106">
        <f t="shared" si="17"/>
        <v>0</v>
      </c>
    </row>
    <row r="132" spans="1:9" s="27" customFormat="1" ht="15" customHeight="1" thickBot="1" x14ac:dyDescent="0.25">
      <c r="A132" s="22"/>
      <c r="B132" s="23"/>
      <c r="C132" s="24" t="s">
        <v>172</v>
      </c>
      <c r="D132" s="25">
        <f t="shared" ref="D132" si="24">SUM(D96:D131)</f>
        <v>552</v>
      </c>
      <c r="E132" s="26">
        <f>SUM(E96:E131)</f>
        <v>228762</v>
      </c>
      <c r="F132" s="26">
        <v>228762</v>
      </c>
      <c r="G132" s="26">
        <f>SUM(G96:G131)</f>
        <v>0</v>
      </c>
      <c r="H132" s="105">
        <f>SUM(H87:H131)</f>
        <v>34</v>
      </c>
      <c r="I132" s="105">
        <f>SUM(I87:I131)</f>
        <v>8092</v>
      </c>
    </row>
    <row r="133" spans="1:9" ht="7.15" customHeight="1" thickTop="1" x14ac:dyDescent="0.2">
      <c r="A133" s="60"/>
      <c r="B133" s="29"/>
      <c r="C133" s="61"/>
      <c r="D133" s="37"/>
      <c r="E133" s="38"/>
      <c r="F133" s="38"/>
      <c r="G133" s="38"/>
      <c r="H133" s="38"/>
      <c r="I133" s="38"/>
    </row>
    <row r="134" spans="1:9" ht="15" customHeight="1" x14ac:dyDescent="0.2">
      <c r="A134" s="62">
        <v>36005</v>
      </c>
      <c r="B134" s="63">
        <v>36005</v>
      </c>
      <c r="C134" s="64" t="s">
        <v>173</v>
      </c>
      <c r="D134" s="7"/>
      <c r="E134" s="8"/>
      <c r="F134" s="8"/>
      <c r="G134" s="8">
        <f>F134-E134</f>
        <v>0</v>
      </c>
      <c r="H134" s="101">
        <v>0</v>
      </c>
      <c r="I134" s="106">
        <f t="shared" ref="I134:I163" si="25">H134*$I$3</f>
        <v>0</v>
      </c>
    </row>
    <row r="135" spans="1:9" ht="15" customHeight="1" x14ac:dyDescent="0.2">
      <c r="A135" s="65">
        <v>36013</v>
      </c>
      <c r="B135" s="66">
        <v>36013</v>
      </c>
      <c r="C135" s="67" t="s">
        <v>174</v>
      </c>
      <c r="D135" s="7"/>
      <c r="E135" s="50"/>
      <c r="F135" s="8"/>
      <c r="G135" s="8">
        <f t="shared" ref="G135:G163" si="26">F135-E135</f>
        <v>0</v>
      </c>
      <c r="H135" s="101">
        <v>0</v>
      </c>
      <c r="I135" s="106">
        <f t="shared" si="25"/>
        <v>0</v>
      </c>
    </row>
    <row r="136" spans="1:9" ht="15" customHeight="1" x14ac:dyDescent="0.2">
      <c r="A136" s="65">
        <v>36043</v>
      </c>
      <c r="B136" s="66">
        <v>36043</v>
      </c>
      <c r="C136" s="67" t="s">
        <v>175</v>
      </c>
      <c r="D136" s="7">
        <v>20</v>
      </c>
      <c r="E136" s="8">
        <f t="shared" ref="E136:E140" si="27">IF($E$3*D136&lt;10000,10000,$E$3*D136)</f>
        <v>10000</v>
      </c>
      <c r="F136" s="8">
        <v>10000</v>
      </c>
      <c r="G136" s="8">
        <f t="shared" si="26"/>
        <v>0</v>
      </c>
      <c r="H136" s="101">
        <v>0</v>
      </c>
      <c r="I136" s="106">
        <f t="shared" si="25"/>
        <v>0</v>
      </c>
    </row>
    <row r="137" spans="1:9" ht="15" customHeight="1" x14ac:dyDescent="0.2">
      <c r="A137" s="65">
        <v>36056</v>
      </c>
      <c r="B137" s="66">
        <v>36056</v>
      </c>
      <c r="C137" s="67" t="s">
        <v>176</v>
      </c>
      <c r="D137" s="7"/>
      <c r="E137" s="50"/>
      <c r="F137" s="8"/>
      <c r="G137" s="8">
        <f t="shared" si="26"/>
        <v>0</v>
      </c>
      <c r="H137" s="101">
        <v>0</v>
      </c>
      <c r="I137" s="106">
        <f t="shared" si="25"/>
        <v>0</v>
      </c>
    </row>
    <row r="138" spans="1:9" ht="15" customHeight="1" x14ac:dyDescent="0.2">
      <c r="A138" s="68">
        <v>36064</v>
      </c>
      <c r="B138" s="69">
        <v>36064</v>
      </c>
      <c r="C138" s="70" t="s">
        <v>177</v>
      </c>
      <c r="D138" s="7">
        <v>43</v>
      </c>
      <c r="E138" s="8">
        <f t="shared" si="27"/>
        <v>10234</v>
      </c>
      <c r="F138" s="8">
        <v>10234</v>
      </c>
      <c r="G138" s="8">
        <f t="shared" si="26"/>
        <v>0</v>
      </c>
      <c r="H138" s="101">
        <v>0</v>
      </c>
      <c r="I138" s="106">
        <f t="shared" si="25"/>
        <v>0</v>
      </c>
    </row>
    <row r="139" spans="1:9" ht="15" customHeight="1" x14ac:dyDescent="0.2">
      <c r="A139" s="62">
        <v>36079</v>
      </c>
      <c r="B139" s="63">
        <v>36079</v>
      </c>
      <c r="C139" s="64" t="s">
        <v>178</v>
      </c>
      <c r="D139" s="7">
        <v>71</v>
      </c>
      <c r="E139" s="8">
        <f t="shared" si="27"/>
        <v>16898</v>
      </c>
      <c r="F139" s="8">
        <v>16898</v>
      </c>
      <c r="G139" s="8">
        <f t="shared" si="26"/>
        <v>0</v>
      </c>
      <c r="H139" s="101">
        <v>0</v>
      </c>
      <c r="I139" s="106">
        <f t="shared" si="25"/>
        <v>0</v>
      </c>
    </row>
    <row r="140" spans="1:9" ht="15" customHeight="1" x14ac:dyDescent="0.2">
      <c r="A140" s="65">
        <v>36096</v>
      </c>
      <c r="B140" s="66">
        <v>36096</v>
      </c>
      <c r="C140" s="67" t="s">
        <v>179</v>
      </c>
      <c r="D140" s="7">
        <v>0</v>
      </c>
      <c r="E140" s="8">
        <f t="shared" si="27"/>
        <v>10000</v>
      </c>
      <c r="F140" s="8">
        <v>10000</v>
      </c>
      <c r="G140" s="8">
        <f t="shared" si="26"/>
        <v>0</v>
      </c>
      <c r="H140" s="101">
        <v>0</v>
      </c>
      <c r="I140" s="106">
        <f t="shared" si="25"/>
        <v>0</v>
      </c>
    </row>
    <row r="141" spans="1:9" ht="15" customHeight="1" x14ac:dyDescent="0.2">
      <c r="A141" s="65">
        <v>36149</v>
      </c>
      <c r="B141" s="66">
        <v>36149</v>
      </c>
      <c r="C141" s="67" t="s">
        <v>180</v>
      </c>
      <c r="D141" s="7"/>
      <c r="E141" s="50"/>
      <c r="F141" s="8"/>
      <c r="G141" s="8">
        <f t="shared" si="26"/>
        <v>0</v>
      </c>
      <c r="H141" s="101">
        <v>0</v>
      </c>
      <c r="I141" s="106">
        <f t="shared" si="25"/>
        <v>0</v>
      </c>
    </row>
    <row r="142" spans="1:9" ht="15" customHeight="1" x14ac:dyDescent="0.2">
      <c r="A142" s="65">
        <v>36158</v>
      </c>
      <c r="B142" s="66">
        <v>36158</v>
      </c>
      <c r="C142" s="67" t="s">
        <v>181</v>
      </c>
      <c r="D142" s="7"/>
      <c r="E142" s="50"/>
      <c r="F142" s="8"/>
      <c r="G142" s="8">
        <f t="shared" si="26"/>
        <v>0</v>
      </c>
      <c r="H142" s="101">
        <v>0</v>
      </c>
      <c r="I142" s="106">
        <f t="shared" si="25"/>
        <v>0</v>
      </c>
    </row>
    <row r="143" spans="1:9" ht="15" customHeight="1" x14ac:dyDescent="0.2">
      <c r="A143" s="68">
        <v>36163</v>
      </c>
      <c r="B143" s="69">
        <v>36163</v>
      </c>
      <c r="C143" s="70" t="s">
        <v>182</v>
      </c>
      <c r="D143" s="7">
        <v>30</v>
      </c>
      <c r="E143" s="8">
        <f t="shared" ref="E143" si="28">IF($E$3*D143&lt;10000,10000,$E$3*D143)</f>
        <v>10000</v>
      </c>
      <c r="F143" s="8">
        <v>10000</v>
      </c>
      <c r="G143" s="8">
        <f t="shared" si="26"/>
        <v>0</v>
      </c>
      <c r="H143" s="101">
        <v>0</v>
      </c>
      <c r="I143" s="106">
        <f t="shared" si="25"/>
        <v>0</v>
      </c>
    </row>
    <row r="144" spans="1:9" ht="15" customHeight="1" x14ac:dyDescent="0.2">
      <c r="A144" s="62">
        <v>36187</v>
      </c>
      <c r="B144" s="63">
        <v>36187</v>
      </c>
      <c r="C144" s="64" t="s">
        <v>183</v>
      </c>
      <c r="D144" s="7"/>
      <c r="E144" s="8"/>
      <c r="F144" s="8"/>
      <c r="G144" s="8">
        <f t="shared" si="26"/>
        <v>0</v>
      </c>
      <c r="H144" s="101">
        <v>0</v>
      </c>
      <c r="I144" s="106">
        <f t="shared" si="25"/>
        <v>0</v>
      </c>
    </row>
    <row r="145" spans="1:9" ht="15" customHeight="1" x14ac:dyDescent="0.2">
      <c r="A145" s="65">
        <v>36188</v>
      </c>
      <c r="B145" s="66">
        <v>36188</v>
      </c>
      <c r="C145" s="67" t="s">
        <v>184</v>
      </c>
      <c r="D145" s="7"/>
      <c r="E145" s="50"/>
      <c r="F145" s="8"/>
      <c r="G145" s="8">
        <f t="shared" si="26"/>
        <v>0</v>
      </c>
      <c r="H145" s="101">
        <v>0</v>
      </c>
      <c r="I145" s="106">
        <f t="shared" si="25"/>
        <v>0</v>
      </c>
    </row>
    <row r="146" spans="1:9" ht="15" customHeight="1" x14ac:dyDescent="0.2">
      <c r="A146" s="65">
        <v>36191</v>
      </c>
      <c r="B146" s="66">
        <v>36191</v>
      </c>
      <c r="C146" s="67" t="s">
        <v>185</v>
      </c>
      <c r="D146" s="7"/>
      <c r="E146" s="50"/>
      <c r="F146" s="8"/>
      <c r="G146" s="8">
        <f t="shared" si="26"/>
        <v>0</v>
      </c>
      <c r="H146" s="101">
        <v>0</v>
      </c>
      <c r="I146" s="106">
        <f t="shared" si="25"/>
        <v>0</v>
      </c>
    </row>
    <row r="147" spans="1:9" ht="15" customHeight="1" x14ac:dyDescent="0.2">
      <c r="A147" s="65">
        <v>36194</v>
      </c>
      <c r="B147" s="66">
        <v>36194</v>
      </c>
      <c r="C147" s="67" t="s">
        <v>186</v>
      </c>
      <c r="D147" s="7">
        <v>40</v>
      </c>
      <c r="E147" s="8">
        <f t="shared" ref="E147" si="29">IF($E$3*D147&lt;10000,10000,$E$3*D147)</f>
        <v>10000</v>
      </c>
      <c r="F147" s="8">
        <v>10000</v>
      </c>
      <c r="G147" s="8">
        <f t="shared" si="26"/>
        <v>0</v>
      </c>
      <c r="H147" s="101">
        <v>0</v>
      </c>
      <c r="I147" s="106">
        <f t="shared" si="25"/>
        <v>0</v>
      </c>
    </row>
    <row r="148" spans="1:9" ht="15" customHeight="1" x14ac:dyDescent="0.2">
      <c r="A148" s="68">
        <v>36195</v>
      </c>
      <c r="B148" s="69">
        <v>36195</v>
      </c>
      <c r="C148" s="70" t="s">
        <v>187</v>
      </c>
      <c r="D148" s="7"/>
      <c r="E148" s="43"/>
      <c r="F148" s="8"/>
      <c r="G148" s="8">
        <f t="shared" si="26"/>
        <v>0</v>
      </c>
      <c r="H148" s="101">
        <v>0</v>
      </c>
      <c r="I148" s="106">
        <f t="shared" si="25"/>
        <v>0</v>
      </c>
    </row>
    <row r="149" spans="1:9" ht="15" customHeight="1" x14ac:dyDescent="0.2">
      <c r="A149" s="62">
        <v>36196</v>
      </c>
      <c r="B149" s="63">
        <v>36196</v>
      </c>
      <c r="C149" s="64" t="s">
        <v>188</v>
      </c>
      <c r="D149" s="7"/>
      <c r="E149" s="8"/>
      <c r="F149" s="8"/>
      <c r="G149" s="8">
        <f t="shared" si="26"/>
        <v>0</v>
      </c>
      <c r="H149" s="101">
        <v>0</v>
      </c>
      <c r="I149" s="106">
        <f t="shared" si="25"/>
        <v>0</v>
      </c>
    </row>
    <row r="150" spans="1:9" ht="15" customHeight="1" x14ac:dyDescent="0.2">
      <c r="A150" s="42" t="s">
        <v>189</v>
      </c>
      <c r="B150" s="51">
        <v>393003</v>
      </c>
      <c r="C150" s="71" t="s">
        <v>190</v>
      </c>
      <c r="D150" s="7"/>
      <c r="E150" s="50"/>
      <c r="F150" s="8"/>
      <c r="G150" s="8">
        <f t="shared" si="26"/>
        <v>0</v>
      </c>
      <c r="H150" s="101">
        <v>0</v>
      </c>
      <c r="I150" s="106">
        <f t="shared" si="25"/>
        <v>0</v>
      </c>
    </row>
    <row r="151" spans="1:9" ht="15" customHeight="1" x14ac:dyDescent="0.2">
      <c r="A151" s="9" t="s">
        <v>191</v>
      </c>
      <c r="B151" s="10">
        <v>300001</v>
      </c>
      <c r="C151" s="11" t="s">
        <v>192</v>
      </c>
      <c r="D151" s="7"/>
      <c r="E151" s="50"/>
      <c r="F151" s="8"/>
      <c r="G151" s="8">
        <f t="shared" si="26"/>
        <v>0</v>
      </c>
      <c r="H151" s="101">
        <v>0</v>
      </c>
      <c r="I151" s="106">
        <f t="shared" si="25"/>
        <v>0</v>
      </c>
    </row>
    <row r="152" spans="1:9" ht="15" customHeight="1" x14ac:dyDescent="0.2">
      <c r="A152" s="9" t="s">
        <v>193</v>
      </c>
      <c r="B152" s="10">
        <v>300003</v>
      </c>
      <c r="C152" s="11" t="s">
        <v>194</v>
      </c>
      <c r="D152" s="7">
        <v>21</v>
      </c>
      <c r="E152" s="8">
        <f t="shared" ref="E152:E153" si="30">IF($E$3*D152&lt;10000,10000,$E$3*D152)</f>
        <v>10000</v>
      </c>
      <c r="F152" s="8">
        <v>10000</v>
      </c>
      <c r="G152" s="8">
        <f t="shared" si="26"/>
        <v>0</v>
      </c>
      <c r="H152" s="101">
        <v>0</v>
      </c>
      <c r="I152" s="106">
        <f t="shared" si="25"/>
        <v>0</v>
      </c>
    </row>
    <row r="153" spans="1:9" ht="15" customHeight="1" x14ac:dyDescent="0.2">
      <c r="A153" s="72" t="s">
        <v>195</v>
      </c>
      <c r="B153" s="73" t="s">
        <v>195</v>
      </c>
      <c r="C153" s="74" t="s">
        <v>196</v>
      </c>
      <c r="D153" s="7">
        <v>0</v>
      </c>
      <c r="E153" s="8">
        <f t="shared" si="30"/>
        <v>10000</v>
      </c>
      <c r="F153" s="8">
        <v>10000</v>
      </c>
      <c r="G153" s="8">
        <f t="shared" si="26"/>
        <v>0</v>
      </c>
      <c r="H153" s="101">
        <v>0</v>
      </c>
      <c r="I153" s="106">
        <f t="shared" si="25"/>
        <v>0</v>
      </c>
    </row>
    <row r="154" spans="1:9" ht="15" customHeight="1" x14ac:dyDescent="0.2">
      <c r="A154" s="4" t="s">
        <v>197</v>
      </c>
      <c r="B154" s="5">
        <v>393001</v>
      </c>
      <c r="C154" s="6" t="s">
        <v>198</v>
      </c>
      <c r="D154" s="7"/>
      <c r="E154" s="8"/>
      <c r="F154" s="8"/>
      <c r="G154" s="8">
        <f t="shared" si="26"/>
        <v>0</v>
      </c>
      <c r="H154" s="101">
        <v>0</v>
      </c>
      <c r="I154" s="106">
        <f t="shared" si="25"/>
        <v>0</v>
      </c>
    </row>
    <row r="155" spans="1:9" ht="15" customHeight="1" x14ac:dyDescent="0.2">
      <c r="A155" s="9" t="s">
        <v>199</v>
      </c>
      <c r="B155" s="10">
        <v>393002</v>
      </c>
      <c r="C155" s="11" t="s">
        <v>200</v>
      </c>
      <c r="D155" s="7"/>
      <c r="E155" s="50"/>
      <c r="F155" s="8"/>
      <c r="G155" s="8">
        <f t="shared" si="26"/>
        <v>0</v>
      </c>
      <c r="H155" s="101">
        <v>0</v>
      </c>
      <c r="I155" s="106">
        <f t="shared" si="25"/>
        <v>0</v>
      </c>
    </row>
    <row r="156" spans="1:9" ht="15" customHeight="1" x14ac:dyDescent="0.2">
      <c r="A156" s="9" t="s">
        <v>201</v>
      </c>
      <c r="B156" s="10" t="s">
        <v>202</v>
      </c>
      <c r="C156" s="11" t="s">
        <v>203</v>
      </c>
      <c r="D156" s="7"/>
      <c r="E156" s="50"/>
      <c r="F156" s="8"/>
      <c r="G156" s="8">
        <f t="shared" si="26"/>
        <v>0</v>
      </c>
      <c r="H156" s="101">
        <v>0</v>
      </c>
      <c r="I156" s="106">
        <f t="shared" si="25"/>
        <v>0</v>
      </c>
    </row>
    <row r="157" spans="1:9" ht="15" customHeight="1" x14ac:dyDescent="0.2">
      <c r="A157" s="9" t="s">
        <v>204</v>
      </c>
      <c r="B157" s="10">
        <v>398005</v>
      </c>
      <c r="C157" s="11" t="s">
        <v>205</v>
      </c>
      <c r="D157" s="7">
        <v>0</v>
      </c>
      <c r="E157" s="8">
        <f t="shared" ref="E157" si="31">IF($E$3*D157&lt;10000,10000,$E$3*D157)</f>
        <v>10000</v>
      </c>
      <c r="F157" s="8">
        <v>10000</v>
      </c>
      <c r="G157" s="8">
        <f t="shared" si="26"/>
        <v>0</v>
      </c>
      <c r="H157" s="101">
        <v>0</v>
      </c>
      <c r="I157" s="106">
        <f t="shared" si="25"/>
        <v>0</v>
      </c>
    </row>
    <row r="158" spans="1:9" ht="15" customHeight="1" x14ac:dyDescent="0.2">
      <c r="A158" s="12" t="s">
        <v>206</v>
      </c>
      <c r="B158" s="13">
        <v>399001</v>
      </c>
      <c r="C158" s="14" t="s">
        <v>207</v>
      </c>
      <c r="D158" s="7"/>
      <c r="E158" s="43"/>
      <c r="F158" s="8"/>
      <c r="G158" s="8">
        <f t="shared" si="26"/>
        <v>0</v>
      </c>
      <c r="H158" s="101">
        <v>0</v>
      </c>
      <c r="I158" s="106">
        <f t="shared" si="25"/>
        <v>0</v>
      </c>
    </row>
    <row r="159" spans="1:9" ht="15" customHeight="1" x14ac:dyDescent="0.2">
      <c r="A159" s="4" t="s">
        <v>208</v>
      </c>
      <c r="B159" s="5">
        <v>399002</v>
      </c>
      <c r="C159" s="6" t="s">
        <v>209</v>
      </c>
      <c r="D159" s="7"/>
      <c r="E159" s="8"/>
      <c r="F159" s="8"/>
      <c r="G159" s="8">
        <f t="shared" si="26"/>
        <v>0</v>
      </c>
      <c r="H159" s="101">
        <v>0</v>
      </c>
      <c r="I159" s="106">
        <f t="shared" si="25"/>
        <v>0</v>
      </c>
    </row>
    <row r="160" spans="1:9" ht="15" customHeight="1" x14ac:dyDescent="0.2">
      <c r="A160" s="9" t="s">
        <v>210</v>
      </c>
      <c r="B160" s="10">
        <v>399004</v>
      </c>
      <c r="C160" s="11" t="s">
        <v>211</v>
      </c>
      <c r="D160" s="7"/>
      <c r="E160" s="50"/>
      <c r="F160" s="8"/>
      <c r="G160" s="8">
        <f t="shared" si="26"/>
        <v>0</v>
      </c>
      <c r="H160" s="101">
        <v>0</v>
      </c>
      <c r="I160" s="106">
        <f t="shared" si="25"/>
        <v>0</v>
      </c>
    </row>
    <row r="161" spans="1:9" ht="15" customHeight="1" x14ac:dyDescent="0.2">
      <c r="A161" s="9" t="s">
        <v>212</v>
      </c>
      <c r="B161" s="10">
        <v>399005</v>
      </c>
      <c r="C161" s="11" t="s">
        <v>213</v>
      </c>
      <c r="D161" s="7"/>
      <c r="E161" s="50"/>
      <c r="F161" s="8"/>
      <c r="G161" s="8">
        <f t="shared" si="26"/>
        <v>0</v>
      </c>
      <c r="H161" s="101">
        <v>0</v>
      </c>
      <c r="I161" s="106">
        <f t="shared" si="25"/>
        <v>0</v>
      </c>
    </row>
    <row r="162" spans="1:9" ht="15" customHeight="1" x14ac:dyDescent="0.2">
      <c r="A162" s="9" t="s">
        <v>214</v>
      </c>
      <c r="B162" s="10">
        <v>367001</v>
      </c>
      <c r="C162" s="11" t="s">
        <v>215</v>
      </c>
      <c r="D162" s="7"/>
      <c r="E162" s="50"/>
      <c r="F162" s="8"/>
      <c r="G162" s="8">
        <f t="shared" si="26"/>
        <v>0</v>
      </c>
      <c r="H162" s="101">
        <v>0</v>
      </c>
      <c r="I162" s="106">
        <f t="shared" si="25"/>
        <v>0</v>
      </c>
    </row>
    <row r="163" spans="1:9" ht="15" customHeight="1" x14ac:dyDescent="0.2">
      <c r="A163" s="12" t="s">
        <v>216</v>
      </c>
      <c r="B163" s="13">
        <v>382001</v>
      </c>
      <c r="C163" s="14" t="s">
        <v>217</v>
      </c>
      <c r="D163" s="7">
        <v>0</v>
      </c>
      <c r="E163" s="8">
        <f t="shared" ref="E163" si="32">IF($E$3*D163&lt;10000,10000,$E$3*D163)</f>
        <v>10000</v>
      </c>
      <c r="F163" s="8">
        <v>10000</v>
      </c>
      <c r="G163" s="8">
        <f t="shared" si="26"/>
        <v>0</v>
      </c>
      <c r="H163" s="101">
        <v>0</v>
      </c>
      <c r="I163" s="106">
        <f t="shared" si="25"/>
        <v>0</v>
      </c>
    </row>
    <row r="164" spans="1:9" s="27" customFormat="1" ht="15" customHeight="1" thickBot="1" x14ac:dyDescent="0.25">
      <c r="A164" s="22"/>
      <c r="B164" s="23"/>
      <c r="C164" s="75" t="s">
        <v>218</v>
      </c>
      <c r="D164" s="76">
        <f t="shared" ref="D164:E164" si="33">SUM(D134:D163)</f>
        <v>225</v>
      </c>
      <c r="E164" s="26">
        <f t="shared" si="33"/>
        <v>107132</v>
      </c>
      <c r="F164" s="26">
        <v>107132</v>
      </c>
      <c r="G164" s="26">
        <f>SUM(G134:G163)</f>
        <v>0</v>
      </c>
      <c r="H164" s="105">
        <f>SUM(H134:H163)</f>
        <v>0</v>
      </c>
      <c r="I164" s="105">
        <f>SUM(I134:I163)</f>
        <v>0</v>
      </c>
    </row>
    <row r="165" spans="1:9" ht="7.15" customHeight="1" thickTop="1" x14ac:dyDescent="0.2">
      <c r="A165" s="28"/>
      <c r="B165" s="29"/>
      <c r="C165" s="32"/>
      <c r="D165" s="37"/>
      <c r="E165" s="38"/>
      <c r="F165" s="38"/>
      <c r="G165" s="38"/>
      <c r="H165" s="38"/>
      <c r="I165" s="38"/>
    </row>
    <row r="166" spans="1:9" ht="15" customHeight="1" x14ac:dyDescent="0.2">
      <c r="A166" s="77" t="s">
        <v>219</v>
      </c>
      <c r="B166" s="78">
        <v>371001</v>
      </c>
      <c r="C166" s="6" t="s">
        <v>220</v>
      </c>
      <c r="D166" s="7"/>
      <c r="E166" s="8"/>
      <c r="F166" s="8"/>
      <c r="G166" s="8">
        <f>F166-E166</f>
        <v>0</v>
      </c>
      <c r="H166" s="101">
        <v>0</v>
      </c>
      <c r="I166" s="106">
        <f t="shared" ref="I166:I174" si="34">H166*$I$3</f>
        <v>0</v>
      </c>
    </row>
    <row r="167" spans="1:9" ht="15" customHeight="1" x14ac:dyDescent="0.2">
      <c r="A167" s="9" t="s">
        <v>221</v>
      </c>
      <c r="B167" s="10" t="s">
        <v>222</v>
      </c>
      <c r="C167" s="11" t="s">
        <v>223</v>
      </c>
      <c r="D167" s="7"/>
      <c r="E167" s="50"/>
      <c r="F167" s="8"/>
      <c r="G167" s="8">
        <f t="shared" ref="G167:G174" si="35">F167-E167</f>
        <v>0</v>
      </c>
      <c r="H167" s="101">
        <v>0</v>
      </c>
      <c r="I167" s="106">
        <f t="shared" si="34"/>
        <v>0</v>
      </c>
    </row>
    <row r="168" spans="1:9" ht="15" customHeight="1" x14ac:dyDescent="0.2">
      <c r="A168" s="9" t="s">
        <v>224</v>
      </c>
      <c r="B168" s="10" t="s">
        <v>225</v>
      </c>
      <c r="C168" s="11" t="s">
        <v>226</v>
      </c>
      <c r="D168" s="7">
        <v>5</v>
      </c>
      <c r="E168" s="8">
        <f t="shared" ref="E168" si="36">IF($E$3*D168&lt;10000,10000,$E$3*D168)</f>
        <v>10000</v>
      </c>
      <c r="F168" s="8">
        <v>10000</v>
      </c>
      <c r="G168" s="8">
        <f t="shared" si="35"/>
        <v>0</v>
      </c>
      <c r="H168" s="101">
        <v>0</v>
      </c>
      <c r="I168" s="106">
        <f t="shared" si="34"/>
        <v>0</v>
      </c>
    </row>
    <row r="169" spans="1:9" ht="15" customHeight="1" x14ac:dyDescent="0.2">
      <c r="A169" s="9" t="s">
        <v>227</v>
      </c>
      <c r="B169" s="10" t="s">
        <v>228</v>
      </c>
      <c r="C169" s="11" t="s">
        <v>229</v>
      </c>
      <c r="D169" s="7"/>
      <c r="E169" s="50"/>
      <c r="F169" s="8"/>
      <c r="G169" s="8">
        <f t="shared" si="35"/>
        <v>0</v>
      </c>
      <c r="H169" s="101">
        <v>0</v>
      </c>
      <c r="I169" s="106">
        <f t="shared" si="34"/>
        <v>0</v>
      </c>
    </row>
    <row r="170" spans="1:9" ht="15" customHeight="1" x14ac:dyDescent="0.2">
      <c r="A170" s="12" t="s">
        <v>230</v>
      </c>
      <c r="B170" s="13" t="s">
        <v>231</v>
      </c>
      <c r="C170" s="14" t="s">
        <v>232</v>
      </c>
      <c r="D170" s="7"/>
      <c r="E170" s="43"/>
      <c r="F170" s="8"/>
      <c r="G170" s="8">
        <f t="shared" si="35"/>
        <v>0</v>
      </c>
      <c r="H170" s="101">
        <v>0</v>
      </c>
      <c r="I170" s="106">
        <f t="shared" si="34"/>
        <v>0</v>
      </c>
    </row>
    <row r="171" spans="1:9" ht="15" customHeight="1" x14ac:dyDescent="0.2">
      <c r="A171" s="9" t="s">
        <v>233</v>
      </c>
      <c r="B171" s="10" t="s">
        <v>233</v>
      </c>
      <c r="C171" s="11" t="s">
        <v>234</v>
      </c>
      <c r="D171" s="7"/>
      <c r="E171" s="50"/>
      <c r="F171" s="8"/>
      <c r="G171" s="8">
        <f t="shared" si="35"/>
        <v>0</v>
      </c>
      <c r="H171" s="101">
        <v>0</v>
      </c>
      <c r="I171" s="106">
        <f t="shared" si="34"/>
        <v>0</v>
      </c>
    </row>
    <row r="172" spans="1:9" ht="15" customHeight="1" x14ac:dyDescent="0.2">
      <c r="A172" s="9" t="s">
        <v>235</v>
      </c>
      <c r="B172" s="10" t="s">
        <v>235</v>
      </c>
      <c r="C172" s="11" t="s">
        <v>236</v>
      </c>
      <c r="D172" s="7"/>
      <c r="E172" s="50"/>
      <c r="F172" s="8"/>
      <c r="G172" s="8">
        <f t="shared" si="35"/>
        <v>0</v>
      </c>
      <c r="H172" s="101">
        <v>0</v>
      </c>
      <c r="I172" s="106">
        <f t="shared" si="34"/>
        <v>0</v>
      </c>
    </row>
    <row r="173" spans="1:9" ht="15" customHeight="1" x14ac:dyDescent="0.2">
      <c r="A173" s="9" t="s">
        <v>237</v>
      </c>
      <c r="B173" s="10" t="s">
        <v>237</v>
      </c>
      <c r="C173" s="11" t="s">
        <v>238</v>
      </c>
      <c r="D173" s="7"/>
      <c r="E173" s="50"/>
      <c r="F173" s="8"/>
      <c r="G173" s="8">
        <f t="shared" si="35"/>
        <v>0</v>
      </c>
      <c r="H173" s="101">
        <v>0</v>
      </c>
      <c r="I173" s="106">
        <f t="shared" si="34"/>
        <v>0</v>
      </c>
    </row>
    <row r="174" spans="1:9" ht="15" customHeight="1" x14ac:dyDescent="0.2">
      <c r="A174" s="12" t="s">
        <v>239</v>
      </c>
      <c r="B174" s="13">
        <v>389002</v>
      </c>
      <c r="C174" s="14" t="s">
        <v>240</v>
      </c>
      <c r="D174" s="7"/>
      <c r="E174" s="43"/>
      <c r="F174" s="8"/>
      <c r="G174" s="8">
        <f t="shared" si="35"/>
        <v>0</v>
      </c>
      <c r="H174" s="101">
        <v>0</v>
      </c>
      <c r="I174" s="106">
        <f t="shared" si="34"/>
        <v>0</v>
      </c>
    </row>
    <row r="175" spans="1:9" s="27" customFormat="1" ht="15" customHeight="1" thickBot="1" x14ac:dyDescent="0.25">
      <c r="A175" s="22"/>
      <c r="B175" s="23"/>
      <c r="C175" s="24" t="s">
        <v>241</v>
      </c>
      <c r="D175" s="25">
        <f t="shared" ref="D175:E175" si="37">SUM(D166:D174)</f>
        <v>5</v>
      </c>
      <c r="E175" s="26">
        <f t="shared" si="37"/>
        <v>10000</v>
      </c>
      <c r="F175" s="26">
        <v>10000</v>
      </c>
      <c r="G175" s="26">
        <f>SUM(G166:G174)</f>
        <v>0</v>
      </c>
      <c r="H175" s="105">
        <f>SUM(H166:H174)</f>
        <v>0</v>
      </c>
      <c r="I175" s="105">
        <f>SUM(I166:I174)</f>
        <v>0</v>
      </c>
    </row>
    <row r="176" spans="1:9" ht="7.15" customHeight="1" thickTop="1" x14ac:dyDescent="0.2">
      <c r="A176" s="60"/>
      <c r="B176" s="29"/>
      <c r="C176" s="61"/>
      <c r="D176" s="37"/>
      <c r="E176" s="38"/>
      <c r="F176" s="38"/>
      <c r="G176" s="38"/>
      <c r="H176" s="38"/>
      <c r="I176" s="38"/>
    </row>
    <row r="177" spans="1:9" ht="15" customHeight="1" x14ac:dyDescent="0.2">
      <c r="A177" s="4" t="s">
        <v>242</v>
      </c>
      <c r="B177" s="5">
        <v>300002</v>
      </c>
      <c r="C177" s="6" t="s">
        <v>243</v>
      </c>
      <c r="D177" s="7"/>
      <c r="E177" s="8"/>
      <c r="F177" s="8"/>
      <c r="G177" s="8">
        <f>F177-E177</f>
        <v>0</v>
      </c>
      <c r="H177" s="101">
        <v>0</v>
      </c>
      <c r="I177" s="106">
        <f t="shared" ref="I177:I214" si="38">H177*$I$3</f>
        <v>0</v>
      </c>
    </row>
    <row r="178" spans="1:9" ht="15" customHeight="1" x14ac:dyDescent="0.2">
      <c r="A178" s="9" t="s">
        <v>244</v>
      </c>
      <c r="B178" s="10">
        <v>390001</v>
      </c>
      <c r="C178" s="11" t="s">
        <v>245</v>
      </c>
      <c r="D178" s="7"/>
      <c r="E178" s="50"/>
      <c r="F178" s="8"/>
      <c r="G178" s="8">
        <f t="shared" ref="G178:G214" si="39">F178-E178</f>
        <v>0</v>
      </c>
      <c r="H178" s="101">
        <v>0</v>
      </c>
      <c r="I178" s="106">
        <f t="shared" si="38"/>
        <v>0</v>
      </c>
    </row>
    <row r="179" spans="1:9" ht="15" customHeight="1" x14ac:dyDescent="0.2">
      <c r="A179" s="9" t="s">
        <v>246</v>
      </c>
      <c r="B179" s="10" t="s">
        <v>246</v>
      </c>
      <c r="C179" s="11" t="s">
        <v>247</v>
      </c>
      <c r="D179" s="7"/>
      <c r="E179" s="50"/>
      <c r="F179" s="8"/>
      <c r="G179" s="8">
        <f t="shared" si="39"/>
        <v>0</v>
      </c>
      <c r="H179" s="101">
        <v>0</v>
      </c>
      <c r="I179" s="106">
        <f t="shared" si="38"/>
        <v>0</v>
      </c>
    </row>
    <row r="180" spans="1:9" ht="15" customHeight="1" x14ac:dyDescent="0.2">
      <c r="A180" s="9" t="s">
        <v>248</v>
      </c>
      <c r="B180" s="10">
        <v>395005</v>
      </c>
      <c r="C180" s="11" t="s">
        <v>249</v>
      </c>
      <c r="D180" s="7">
        <v>133</v>
      </c>
      <c r="E180" s="8">
        <f t="shared" ref="E180" si="40">IF($E$3*D180&lt;10000,10000,$E$3*D180)</f>
        <v>31654</v>
      </c>
      <c r="F180" s="8">
        <v>31654</v>
      </c>
      <c r="G180" s="8">
        <f t="shared" si="39"/>
        <v>0</v>
      </c>
      <c r="H180" s="101">
        <v>0</v>
      </c>
      <c r="I180" s="106">
        <f t="shared" si="38"/>
        <v>0</v>
      </c>
    </row>
    <row r="181" spans="1:9" ht="15" customHeight="1" x14ac:dyDescent="0.2">
      <c r="A181" s="12" t="s">
        <v>250</v>
      </c>
      <c r="B181" s="13">
        <v>395004</v>
      </c>
      <c r="C181" s="14" t="s">
        <v>251</v>
      </c>
      <c r="D181" s="7"/>
      <c r="E181" s="43"/>
      <c r="F181" s="8"/>
      <c r="G181" s="8">
        <f t="shared" si="39"/>
        <v>0</v>
      </c>
      <c r="H181" s="101">
        <v>0</v>
      </c>
      <c r="I181" s="106">
        <f t="shared" si="38"/>
        <v>0</v>
      </c>
    </row>
    <row r="182" spans="1:9" ht="15" customHeight="1" x14ac:dyDescent="0.2">
      <c r="A182" s="4" t="s">
        <v>252</v>
      </c>
      <c r="B182" s="5">
        <v>395003</v>
      </c>
      <c r="C182" s="6" t="s">
        <v>253</v>
      </c>
      <c r="D182" s="7"/>
      <c r="E182" s="8"/>
      <c r="F182" s="8"/>
      <c r="G182" s="8">
        <f t="shared" si="39"/>
        <v>0</v>
      </c>
      <c r="H182" s="101">
        <v>0</v>
      </c>
      <c r="I182" s="106">
        <f t="shared" si="38"/>
        <v>0</v>
      </c>
    </row>
    <row r="183" spans="1:9" ht="15" customHeight="1" x14ac:dyDescent="0.2">
      <c r="A183" s="9" t="s">
        <v>254</v>
      </c>
      <c r="B183" s="10">
        <v>395002</v>
      </c>
      <c r="C183" s="11" t="s">
        <v>255</v>
      </c>
      <c r="D183" s="7"/>
      <c r="E183" s="50"/>
      <c r="F183" s="8"/>
      <c r="G183" s="8">
        <f t="shared" si="39"/>
        <v>0</v>
      </c>
      <c r="H183" s="101">
        <v>0</v>
      </c>
      <c r="I183" s="106">
        <f t="shared" si="38"/>
        <v>0</v>
      </c>
    </row>
    <row r="184" spans="1:9" ht="15" customHeight="1" x14ac:dyDescent="0.2">
      <c r="A184" s="9" t="s">
        <v>256</v>
      </c>
      <c r="B184" s="10">
        <v>395001</v>
      </c>
      <c r="C184" s="11" t="s">
        <v>257</v>
      </c>
      <c r="D184" s="7"/>
      <c r="E184" s="50"/>
      <c r="F184" s="8"/>
      <c r="G184" s="8">
        <f t="shared" si="39"/>
        <v>0</v>
      </c>
      <c r="H184" s="101">
        <v>0</v>
      </c>
      <c r="I184" s="106">
        <f t="shared" si="38"/>
        <v>0</v>
      </c>
    </row>
    <row r="185" spans="1:9" ht="15" customHeight="1" x14ac:dyDescent="0.2">
      <c r="A185" s="9" t="s">
        <v>258</v>
      </c>
      <c r="B185" s="10">
        <v>397001</v>
      </c>
      <c r="C185" s="11" t="s">
        <v>259</v>
      </c>
      <c r="D185" s="7">
        <v>35</v>
      </c>
      <c r="E185" s="8">
        <f t="shared" ref="E185" si="41">IF($E$3*D185&lt;10000,10000,$E$3*D185)</f>
        <v>10000</v>
      </c>
      <c r="F185" s="8">
        <v>10000</v>
      </c>
      <c r="G185" s="8">
        <f t="shared" si="39"/>
        <v>0</v>
      </c>
      <c r="H185" s="101">
        <v>0</v>
      </c>
      <c r="I185" s="106">
        <f t="shared" si="38"/>
        <v>0</v>
      </c>
    </row>
    <row r="186" spans="1:9" ht="15" customHeight="1" x14ac:dyDescent="0.2">
      <c r="A186" s="12" t="s">
        <v>260</v>
      </c>
      <c r="B186" s="13">
        <v>398002</v>
      </c>
      <c r="C186" s="14" t="s">
        <v>261</v>
      </c>
      <c r="D186" s="7"/>
      <c r="E186" s="43"/>
      <c r="F186" s="8"/>
      <c r="G186" s="8">
        <f t="shared" si="39"/>
        <v>0</v>
      </c>
      <c r="H186" s="101">
        <v>0</v>
      </c>
      <c r="I186" s="106">
        <f t="shared" si="38"/>
        <v>0</v>
      </c>
    </row>
    <row r="187" spans="1:9" ht="15" customHeight="1" x14ac:dyDescent="0.2">
      <c r="A187" s="4" t="s">
        <v>262</v>
      </c>
      <c r="B187" s="5">
        <v>398001</v>
      </c>
      <c r="C187" s="6" t="s">
        <v>263</v>
      </c>
      <c r="D187" s="7"/>
      <c r="E187" s="8"/>
      <c r="F187" s="8"/>
      <c r="G187" s="8">
        <f t="shared" si="39"/>
        <v>0</v>
      </c>
      <c r="H187" s="101">
        <v>0</v>
      </c>
      <c r="I187" s="106">
        <f t="shared" si="38"/>
        <v>0</v>
      </c>
    </row>
    <row r="188" spans="1:9" ht="15" customHeight="1" x14ac:dyDescent="0.2">
      <c r="A188" s="9" t="s">
        <v>264</v>
      </c>
      <c r="B188" s="10">
        <v>398006</v>
      </c>
      <c r="C188" s="11" t="s">
        <v>265</v>
      </c>
      <c r="D188" s="7"/>
      <c r="E188" s="50"/>
      <c r="F188" s="8"/>
      <c r="G188" s="8">
        <f t="shared" si="39"/>
        <v>0</v>
      </c>
      <c r="H188" s="101">
        <v>0</v>
      </c>
      <c r="I188" s="106">
        <f t="shared" si="38"/>
        <v>0</v>
      </c>
    </row>
    <row r="189" spans="1:9" ht="15" customHeight="1" x14ac:dyDescent="0.2">
      <c r="A189" s="9" t="s">
        <v>266</v>
      </c>
      <c r="B189" s="10">
        <v>398007</v>
      </c>
      <c r="C189" s="11" t="s">
        <v>267</v>
      </c>
      <c r="D189" s="7"/>
      <c r="E189" s="50"/>
      <c r="F189" s="8"/>
      <c r="G189" s="8">
        <f t="shared" si="39"/>
        <v>0</v>
      </c>
      <c r="H189" s="101">
        <v>0</v>
      </c>
      <c r="I189" s="106">
        <f t="shared" si="38"/>
        <v>0</v>
      </c>
    </row>
    <row r="190" spans="1:9" ht="15" customHeight="1" x14ac:dyDescent="0.2">
      <c r="A190" s="9" t="s">
        <v>268</v>
      </c>
      <c r="B190" s="10">
        <v>398008</v>
      </c>
      <c r="C190" s="11" t="s">
        <v>269</v>
      </c>
      <c r="D190" s="7">
        <v>0</v>
      </c>
      <c r="E190" s="8">
        <f t="shared" ref="E190:E192" si="42">IF($E$3*D190&lt;10000,10000,$E$3*D190)</f>
        <v>10000</v>
      </c>
      <c r="F190" s="8">
        <v>10000</v>
      </c>
      <c r="G190" s="8">
        <f t="shared" si="39"/>
        <v>0</v>
      </c>
      <c r="H190" s="101">
        <v>0</v>
      </c>
      <c r="I190" s="106">
        <f t="shared" si="38"/>
        <v>0</v>
      </c>
    </row>
    <row r="191" spans="1:9" ht="15" customHeight="1" x14ac:dyDescent="0.2">
      <c r="A191" s="12" t="s">
        <v>270</v>
      </c>
      <c r="B191" s="13">
        <v>399003</v>
      </c>
      <c r="C191" s="14" t="s">
        <v>271</v>
      </c>
      <c r="D191" s="7">
        <v>0</v>
      </c>
      <c r="E191" s="8">
        <f t="shared" si="42"/>
        <v>10000</v>
      </c>
      <c r="F191" s="8">
        <v>10000</v>
      </c>
      <c r="G191" s="8">
        <f t="shared" si="39"/>
        <v>0</v>
      </c>
      <c r="H191" s="101">
        <v>0</v>
      </c>
      <c r="I191" s="106">
        <f t="shared" si="38"/>
        <v>0</v>
      </c>
    </row>
    <row r="192" spans="1:9" ht="15" customHeight="1" x14ac:dyDescent="0.2">
      <c r="A192" s="4" t="s">
        <v>272</v>
      </c>
      <c r="B192" s="5">
        <v>368001</v>
      </c>
      <c r="C192" s="6" t="s">
        <v>273</v>
      </c>
      <c r="D192" s="7">
        <v>0</v>
      </c>
      <c r="E192" s="8">
        <f t="shared" si="42"/>
        <v>10000</v>
      </c>
      <c r="F192" s="8">
        <v>10000</v>
      </c>
      <c r="G192" s="8">
        <f t="shared" si="39"/>
        <v>0</v>
      </c>
      <c r="H192" s="101">
        <v>0</v>
      </c>
      <c r="I192" s="106">
        <f t="shared" si="38"/>
        <v>0</v>
      </c>
    </row>
    <row r="193" spans="1:9" ht="15" customHeight="1" x14ac:dyDescent="0.2">
      <c r="A193" s="9" t="s">
        <v>274</v>
      </c>
      <c r="B193" s="10">
        <v>364001</v>
      </c>
      <c r="C193" s="11" t="s">
        <v>275</v>
      </c>
      <c r="D193" s="7"/>
      <c r="E193" s="50"/>
      <c r="F193" s="8"/>
      <c r="G193" s="8">
        <f t="shared" si="39"/>
        <v>0</v>
      </c>
      <c r="H193" s="101">
        <v>0</v>
      </c>
      <c r="I193" s="106">
        <f t="shared" si="38"/>
        <v>0</v>
      </c>
    </row>
    <row r="194" spans="1:9" ht="15" customHeight="1" x14ac:dyDescent="0.2">
      <c r="A194" s="9" t="s">
        <v>276</v>
      </c>
      <c r="B194" s="10">
        <v>363001</v>
      </c>
      <c r="C194" s="11" t="s">
        <v>277</v>
      </c>
      <c r="D194" s="7"/>
      <c r="E194" s="50"/>
      <c r="F194" s="8"/>
      <c r="G194" s="8">
        <f t="shared" si="39"/>
        <v>0</v>
      </c>
      <c r="H194" s="101">
        <v>0</v>
      </c>
      <c r="I194" s="106">
        <f t="shared" si="38"/>
        <v>0</v>
      </c>
    </row>
    <row r="195" spans="1:9" ht="15" customHeight="1" x14ac:dyDescent="0.2">
      <c r="A195" s="9" t="s">
        <v>278</v>
      </c>
      <c r="B195" s="10">
        <v>360001</v>
      </c>
      <c r="C195" s="11" t="s">
        <v>279</v>
      </c>
      <c r="D195" s="7">
        <v>0</v>
      </c>
      <c r="E195" s="8">
        <f t="shared" ref="E195:E196" si="43">IF($E$3*D195&lt;10000,10000,$E$3*D195)</f>
        <v>10000</v>
      </c>
      <c r="F195" s="8">
        <v>10000</v>
      </c>
      <c r="G195" s="8">
        <f t="shared" si="39"/>
        <v>0</v>
      </c>
      <c r="H195" s="101">
        <v>0</v>
      </c>
      <c r="I195" s="106">
        <f t="shared" si="38"/>
        <v>0</v>
      </c>
    </row>
    <row r="196" spans="1:9" ht="15" customHeight="1" x14ac:dyDescent="0.2">
      <c r="A196" s="12" t="s">
        <v>280</v>
      </c>
      <c r="B196" s="13">
        <v>361001</v>
      </c>
      <c r="C196" s="14" t="s">
        <v>281</v>
      </c>
      <c r="D196" s="7">
        <v>0</v>
      </c>
      <c r="E196" s="8">
        <f t="shared" si="43"/>
        <v>10000</v>
      </c>
      <c r="F196" s="8">
        <v>10000</v>
      </c>
      <c r="G196" s="8">
        <f t="shared" si="39"/>
        <v>0</v>
      </c>
      <c r="H196" s="101">
        <v>0</v>
      </c>
      <c r="I196" s="106">
        <f t="shared" si="38"/>
        <v>0</v>
      </c>
    </row>
    <row r="197" spans="1:9" ht="15" customHeight="1" x14ac:dyDescent="0.2">
      <c r="A197" s="4" t="s">
        <v>282</v>
      </c>
      <c r="B197" s="5">
        <v>363002</v>
      </c>
      <c r="C197" s="6" t="s">
        <v>283</v>
      </c>
      <c r="D197" s="7"/>
      <c r="E197" s="8"/>
      <c r="F197" s="8"/>
      <c r="G197" s="8">
        <f t="shared" si="39"/>
        <v>0</v>
      </c>
      <c r="H197" s="101">
        <v>0</v>
      </c>
      <c r="I197" s="106">
        <f t="shared" si="38"/>
        <v>0</v>
      </c>
    </row>
    <row r="198" spans="1:9" ht="15" customHeight="1" x14ac:dyDescent="0.2">
      <c r="A198" s="9" t="s">
        <v>284</v>
      </c>
      <c r="B198" s="10">
        <v>385001</v>
      </c>
      <c r="C198" s="11" t="s">
        <v>285</v>
      </c>
      <c r="D198" s="7"/>
      <c r="E198" s="50"/>
      <c r="F198" s="8"/>
      <c r="G198" s="8">
        <f t="shared" si="39"/>
        <v>0</v>
      </c>
      <c r="H198" s="101">
        <v>0</v>
      </c>
      <c r="I198" s="106">
        <f t="shared" si="38"/>
        <v>0</v>
      </c>
    </row>
    <row r="199" spans="1:9" ht="15" customHeight="1" x14ac:dyDescent="0.2">
      <c r="A199" s="9" t="s">
        <v>286</v>
      </c>
      <c r="B199" s="10">
        <v>385002</v>
      </c>
      <c r="C199" s="11" t="s">
        <v>287</v>
      </c>
      <c r="D199" s="7">
        <v>0</v>
      </c>
      <c r="E199" s="8">
        <f t="shared" ref="E199" si="44">IF($E$3*D199&lt;10000,10000,$E$3*D199)</f>
        <v>10000</v>
      </c>
      <c r="F199" s="8">
        <v>10000</v>
      </c>
      <c r="G199" s="8">
        <f t="shared" si="39"/>
        <v>0</v>
      </c>
      <c r="H199" s="101">
        <v>0</v>
      </c>
      <c r="I199" s="106">
        <f t="shared" si="38"/>
        <v>0</v>
      </c>
    </row>
    <row r="200" spans="1:9" ht="15" customHeight="1" x14ac:dyDescent="0.2">
      <c r="A200" s="9" t="s">
        <v>288</v>
      </c>
      <c r="B200" s="10">
        <v>385003</v>
      </c>
      <c r="C200" s="11" t="s">
        <v>289</v>
      </c>
      <c r="D200" s="7"/>
      <c r="E200" s="50"/>
      <c r="F200" s="8"/>
      <c r="G200" s="8">
        <f t="shared" si="39"/>
        <v>0</v>
      </c>
      <c r="H200" s="101">
        <v>0</v>
      </c>
      <c r="I200" s="106">
        <f t="shared" si="38"/>
        <v>0</v>
      </c>
    </row>
    <row r="201" spans="1:9" ht="15" customHeight="1" x14ac:dyDescent="0.2">
      <c r="A201" s="12" t="s">
        <v>290</v>
      </c>
      <c r="B201" s="13">
        <v>381001</v>
      </c>
      <c r="C201" s="14" t="s">
        <v>291</v>
      </c>
      <c r="D201" s="7"/>
      <c r="E201" s="43"/>
      <c r="F201" s="8"/>
      <c r="G201" s="8">
        <f t="shared" si="39"/>
        <v>0</v>
      </c>
      <c r="H201" s="101">
        <v>0</v>
      </c>
      <c r="I201" s="106">
        <f t="shared" si="38"/>
        <v>0</v>
      </c>
    </row>
    <row r="202" spans="1:9" ht="15" customHeight="1" x14ac:dyDescent="0.2">
      <c r="A202" s="4" t="s">
        <v>292</v>
      </c>
      <c r="B202" s="5">
        <v>382002</v>
      </c>
      <c r="C202" s="6" t="s">
        <v>293</v>
      </c>
      <c r="D202" s="7">
        <v>0</v>
      </c>
      <c r="E202" s="8">
        <f t="shared" ref="E202:E203" si="45">IF($E$3*D202&lt;10000,10000,$E$3*D202)</f>
        <v>10000</v>
      </c>
      <c r="F202" s="8">
        <v>10000</v>
      </c>
      <c r="G202" s="8">
        <f t="shared" si="39"/>
        <v>0</v>
      </c>
      <c r="H202" s="101">
        <v>0</v>
      </c>
      <c r="I202" s="106">
        <f t="shared" si="38"/>
        <v>0</v>
      </c>
    </row>
    <row r="203" spans="1:9" ht="15" customHeight="1" x14ac:dyDescent="0.2">
      <c r="A203" s="9" t="s">
        <v>294</v>
      </c>
      <c r="B203" s="10">
        <v>382004</v>
      </c>
      <c r="C203" s="11" t="s">
        <v>295</v>
      </c>
      <c r="D203" s="7">
        <v>0</v>
      </c>
      <c r="E203" s="8">
        <f t="shared" si="45"/>
        <v>10000</v>
      </c>
      <c r="F203" s="8">
        <v>10000</v>
      </c>
      <c r="G203" s="8">
        <f t="shared" si="39"/>
        <v>0</v>
      </c>
      <c r="H203" s="101">
        <v>0</v>
      </c>
      <c r="I203" s="106">
        <f t="shared" si="38"/>
        <v>0</v>
      </c>
    </row>
    <row r="204" spans="1:9" ht="15" customHeight="1" x14ac:dyDescent="0.2">
      <c r="A204" s="9" t="s">
        <v>296</v>
      </c>
      <c r="B204" s="10">
        <v>398004</v>
      </c>
      <c r="C204" s="11" t="s">
        <v>297</v>
      </c>
      <c r="D204" s="7"/>
      <c r="E204" s="50"/>
      <c r="F204" s="8"/>
      <c r="G204" s="8">
        <f t="shared" si="39"/>
        <v>0</v>
      </c>
      <c r="H204" s="101">
        <v>0</v>
      </c>
      <c r="I204" s="106">
        <f t="shared" si="38"/>
        <v>0</v>
      </c>
    </row>
    <row r="205" spans="1:9" ht="15" customHeight="1" x14ac:dyDescent="0.2">
      <c r="A205" s="9" t="s">
        <v>298</v>
      </c>
      <c r="B205" s="10">
        <v>374001</v>
      </c>
      <c r="C205" s="11" t="s">
        <v>299</v>
      </c>
      <c r="D205" s="7"/>
      <c r="E205" s="50"/>
      <c r="F205" s="8"/>
      <c r="G205" s="8">
        <f t="shared" si="39"/>
        <v>0</v>
      </c>
      <c r="H205" s="101">
        <v>0</v>
      </c>
      <c r="I205" s="106">
        <f t="shared" si="38"/>
        <v>0</v>
      </c>
    </row>
    <row r="206" spans="1:9" ht="15" customHeight="1" x14ac:dyDescent="0.2">
      <c r="A206" s="12" t="s">
        <v>300</v>
      </c>
      <c r="B206" s="13">
        <v>373001</v>
      </c>
      <c r="C206" s="14" t="s">
        <v>301</v>
      </c>
      <c r="D206" s="7"/>
      <c r="E206" s="43"/>
      <c r="F206" s="8"/>
      <c r="G206" s="8">
        <f t="shared" si="39"/>
        <v>0</v>
      </c>
      <c r="H206" s="101">
        <v>0</v>
      </c>
      <c r="I206" s="106">
        <f t="shared" si="38"/>
        <v>0</v>
      </c>
    </row>
    <row r="207" spans="1:9" ht="15" customHeight="1" x14ac:dyDescent="0.2">
      <c r="A207" s="4" t="s">
        <v>302</v>
      </c>
      <c r="B207" s="5">
        <v>373002</v>
      </c>
      <c r="C207" s="6" t="s">
        <v>303</v>
      </c>
      <c r="D207" s="7"/>
      <c r="E207" s="8"/>
      <c r="F207" s="8"/>
      <c r="G207" s="8">
        <f t="shared" si="39"/>
        <v>0</v>
      </c>
      <c r="H207" s="101">
        <v>0</v>
      </c>
      <c r="I207" s="106">
        <f t="shared" si="38"/>
        <v>0</v>
      </c>
    </row>
    <row r="208" spans="1:9" ht="15" customHeight="1" x14ac:dyDescent="0.2">
      <c r="A208" s="9" t="s">
        <v>304</v>
      </c>
      <c r="B208" s="10">
        <v>369001</v>
      </c>
      <c r="C208" s="11" t="s">
        <v>305</v>
      </c>
      <c r="D208" s="7"/>
      <c r="E208" s="50"/>
      <c r="F208" s="8"/>
      <c r="G208" s="8">
        <f t="shared" si="39"/>
        <v>0</v>
      </c>
      <c r="H208" s="101">
        <v>0</v>
      </c>
      <c r="I208" s="106">
        <f t="shared" si="38"/>
        <v>0</v>
      </c>
    </row>
    <row r="209" spans="1:9" ht="15" customHeight="1" x14ac:dyDescent="0.2">
      <c r="A209" s="9" t="s">
        <v>306</v>
      </c>
      <c r="B209" s="10">
        <v>369002</v>
      </c>
      <c r="C209" s="11" t="s">
        <v>307</v>
      </c>
      <c r="D209" s="7"/>
      <c r="E209" s="50"/>
      <c r="F209" s="8"/>
      <c r="G209" s="8">
        <f t="shared" si="39"/>
        <v>0</v>
      </c>
      <c r="H209" s="101">
        <v>0</v>
      </c>
      <c r="I209" s="106">
        <f t="shared" si="38"/>
        <v>0</v>
      </c>
    </row>
    <row r="210" spans="1:9" ht="15" customHeight="1" x14ac:dyDescent="0.2">
      <c r="A210" s="9" t="s">
        <v>308</v>
      </c>
      <c r="B210" s="10">
        <v>369003</v>
      </c>
      <c r="C210" s="11" t="s">
        <v>309</v>
      </c>
      <c r="D210" s="7"/>
      <c r="E210" s="50"/>
      <c r="F210" s="8"/>
      <c r="G210" s="8">
        <f t="shared" si="39"/>
        <v>0</v>
      </c>
      <c r="H210" s="101">
        <v>0</v>
      </c>
      <c r="I210" s="106">
        <f t="shared" si="38"/>
        <v>0</v>
      </c>
    </row>
    <row r="211" spans="1:9" ht="15" customHeight="1" x14ac:dyDescent="0.2">
      <c r="A211" s="12" t="s">
        <v>310</v>
      </c>
      <c r="B211" s="13">
        <v>369005</v>
      </c>
      <c r="C211" s="14" t="s">
        <v>311</v>
      </c>
      <c r="D211" s="7">
        <v>46</v>
      </c>
      <c r="E211" s="8">
        <f t="shared" ref="E211" si="46">IF($E$3*D211&lt;10000,10000,$E$3*D211)</f>
        <v>10948</v>
      </c>
      <c r="F211" s="8">
        <v>10948</v>
      </c>
      <c r="G211" s="8">
        <f t="shared" si="39"/>
        <v>0</v>
      </c>
      <c r="H211" s="101">
        <v>0</v>
      </c>
      <c r="I211" s="106">
        <f t="shared" si="38"/>
        <v>0</v>
      </c>
    </row>
    <row r="212" spans="1:9" ht="15" customHeight="1" x14ac:dyDescent="0.2">
      <c r="A212" s="9" t="s">
        <v>312</v>
      </c>
      <c r="B212" s="10">
        <v>369006</v>
      </c>
      <c r="C212" s="11" t="s">
        <v>313</v>
      </c>
      <c r="D212" s="7"/>
      <c r="E212" s="50"/>
      <c r="F212" s="8"/>
      <c r="G212" s="8">
        <f t="shared" si="39"/>
        <v>0</v>
      </c>
      <c r="H212" s="101">
        <v>0</v>
      </c>
      <c r="I212" s="106">
        <f t="shared" si="38"/>
        <v>0</v>
      </c>
    </row>
    <row r="213" spans="1:9" ht="15" customHeight="1" x14ac:dyDescent="0.2">
      <c r="A213" s="9" t="s">
        <v>314</v>
      </c>
      <c r="B213" s="10">
        <v>369007</v>
      </c>
      <c r="C213" s="11" t="s">
        <v>315</v>
      </c>
      <c r="D213" s="7"/>
      <c r="E213" s="50"/>
      <c r="F213" s="8"/>
      <c r="G213" s="8">
        <f t="shared" si="39"/>
        <v>0</v>
      </c>
      <c r="H213" s="101">
        <v>0</v>
      </c>
      <c r="I213" s="106">
        <f t="shared" si="38"/>
        <v>0</v>
      </c>
    </row>
    <row r="214" spans="1:9" ht="15" customHeight="1" x14ac:dyDescent="0.2">
      <c r="A214" s="57" t="s">
        <v>316</v>
      </c>
      <c r="B214" s="58">
        <v>360002</v>
      </c>
      <c r="C214" s="59" t="s">
        <v>317</v>
      </c>
      <c r="D214" s="7">
        <v>24</v>
      </c>
      <c r="E214" s="8">
        <f t="shared" ref="E214" si="47">IF($E$3*D214&lt;10000,10000,$E$3*D214)</f>
        <v>10000</v>
      </c>
      <c r="F214" s="8">
        <v>10000</v>
      </c>
      <c r="G214" s="8">
        <f t="shared" si="39"/>
        <v>0</v>
      </c>
      <c r="H214" s="101">
        <v>0</v>
      </c>
      <c r="I214" s="106">
        <f t="shared" si="38"/>
        <v>0</v>
      </c>
    </row>
    <row r="215" spans="1:9" s="27" customFormat="1" ht="15" customHeight="1" thickBot="1" x14ac:dyDescent="0.25">
      <c r="A215" s="22"/>
      <c r="B215" s="23"/>
      <c r="C215" s="24" t="s">
        <v>318</v>
      </c>
      <c r="D215" s="25">
        <f t="shared" ref="D215:E215" si="48">SUM(D177:D214)</f>
        <v>238</v>
      </c>
      <c r="E215" s="26">
        <f t="shared" si="48"/>
        <v>142602</v>
      </c>
      <c r="F215" s="26">
        <v>142602</v>
      </c>
      <c r="G215" s="26">
        <f>SUM(G177:G214)</f>
        <v>0</v>
      </c>
      <c r="H215" s="105">
        <f>SUM(H177:H214)</f>
        <v>0</v>
      </c>
      <c r="I215" s="105">
        <f>SUM(I177:I214)</f>
        <v>0</v>
      </c>
    </row>
    <row r="216" spans="1:9" ht="7.15" customHeight="1" thickTop="1" x14ac:dyDescent="0.2">
      <c r="A216" s="60"/>
      <c r="B216" s="29"/>
      <c r="C216" s="61"/>
      <c r="D216" s="79"/>
      <c r="E216" s="80"/>
      <c r="F216" s="80"/>
      <c r="G216" s="80"/>
      <c r="H216" s="80"/>
      <c r="I216" s="80"/>
    </row>
    <row r="217" spans="1:9" s="27" customFormat="1" ht="15" customHeight="1" thickBot="1" x14ac:dyDescent="0.25">
      <c r="A217" s="22"/>
      <c r="B217" s="23"/>
      <c r="C217" s="24" t="s">
        <v>319</v>
      </c>
      <c r="D217" s="25">
        <f t="shared" ref="D217:I217" si="49">D215+D175+D164+D132+D94+D85+D77+D73</f>
        <v>37124</v>
      </c>
      <c r="E217" s="111">
        <f t="shared" si="49"/>
        <v>9299662</v>
      </c>
      <c r="F217" s="112">
        <f t="shared" si="49"/>
        <v>9299662</v>
      </c>
      <c r="G217" s="113">
        <f t="shared" si="49"/>
        <v>0</v>
      </c>
      <c r="H217" s="110">
        <f t="shared" si="49"/>
        <v>800</v>
      </c>
      <c r="I217" s="110">
        <f t="shared" si="49"/>
        <v>190400</v>
      </c>
    </row>
    <row r="218" spans="1:9" s="85" customFormat="1" ht="23.45" customHeight="1" thickTop="1" x14ac:dyDescent="0.2">
      <c r="A218" s="81"/>
      <c r="B218" s="81"/>
      <c r="C218" s="82"/>
      <c r="D218" s="83"/>
      <c r="E218" s="84"/>
      <c r="H218" s="1"/>
    </row>
  </sheetData>
  <mergeCells count="4">
    <mergeCell ref="A1:C3"/>
    <mergeCell ref="D1:E1"/>
    <mergeCell ref="D2:D3"/>
    <mergeCell ref="H1:I1"/>
  </mergeCells>
  <printOptions horizontalCentered="1"/>
  <pageMargins left="0.25" right="0.2" top="0.8" bottom="0.5" header="0.35" footer="0.35"/>
  <pageSetup paperSize="5" scale="63" firstPageNumber="35" orientation="portrait" r:id="rId1"/>
  <headerFooter alignWithMargins="0">
    <oddHeader>&amp;L&amp;"Arial,Bold"&amp;18&amp;K000000Table 4:  FY2017-18 Budget Letter 
Level 4 Supplementary Allocations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I15" sqref="I15"/>
    </sheetView>
  </sheetViews>
  <sheetFormatPr defaultRowHeight="15" x14ac:dyDescent="0.25"/>
  <cols>
    <col min="1" max="1" width="23.5703125" bestFit="1" customWidth="1"/>
    <col min="2" max="2" width="10.5703125" customWidth="1"/>
    <col min="3" max="3" width="11.5703125" customWidth="1"/>
  </cols>
  <sheetData>
    <row r="1" spans="1:3" ht="28.5" x14ac:dyDescent="0.45">
      <c r="A1" s="143" t="s">
        <v>469</v>
      </c>
      <c r="B1" s="143"/>
      <c r="C1" s="143"/>
    </row>
    <row r="2" spans="1:3" ht="19.5" thickBot="1" x14ac:dyDescent="0.35">
      <c r="A2" s="144" t="s">
        <v>470</v>
      </c>
      <c r="B2" s="144"/>
      <c r="C2" s="144"/>
    </row>
    <row r="3" spans="1:3" ht="60.75" thickBot="1" x14ac:dyDescent="0.3">
      <c r="A3" s="114" t="s">
        <v>471</v>
      </c>
      <c r="B3" s="115" t="s">
        <v>472</v>
      </c>
      <c r="C3" s="115" t="s">
        <v>473</v>
      </c>
    </row>
    <row r="4" spans="1:3" x14ac:dyDescent="0.25">
      <c r="A4" s="116" t="s">
        <v>474</v>
      </c>
      <c r="B4" s="117"/>
      <c r="C4" s="117">
        <f>SUM('[2]BREAKDOWN CR'!CB4)</f>
        <v>27280</v>
      </c>
    </row>
    <row r="5" spans="1:3" x14ac:dyDescent="0.25">
      <c r="A5" s="116" t="s">
        <v>342</v>
      </c>
      <c r="B5" s="117"/>
      <c r="C5" s="118">
        <f>SUM('[2]BREAKDOWN CR'!CB5)</f>
        <v>992</v>
      </c>
    </row>
    <row r="6" spans="1:3" x14ac:dyDescent="0.25">
      <c r="A6" s="119" t="s">
        <v>475</v>
      </c>
      <c r="B6" s="117"/>
      <c r="C6" s="118">
        <f>SUM('[2]BREAKDOWN CR'!CB6)</f>
        <v>10540</v>
      </c>
    </row>
    <row r="7" spans="1:3" s="121" customFormat="1" x14ac:dyDescent="0.25">
      <c r="A7" s="119" t="s">
        <v>346</v>
      </c>
      <c r="B7" s="117"/>
      <c r="C7" s="120">
        <f>SUM('[2]BREAKDOWN CR'!CB7)</f>
        <v>0</v>
      </c>
    </row>
    <row r="8" spans="1:3" s="121" customFormat="1" x14ac:dyDescent="0.25">
      <c r="A8" s="116" t="s">
        <v>476</v>
      </c>
      <c r="B8" s="117"/>
      <c r="C8" s="120">
        <f>SUM('[2]BREAKDOWN CR'!CB8)</f>
        <v>51088</v>
      </c>
    </row>
    <row r="9" spans="1:3" s="121" customFormat="1" x14ac:dyDescent="0.25">
      <c r="A9" s="116" t="s">
        <v>352</v>
      </c>
      <c r="B9" s="117"/>
      <c r="C9" s="120">
        <f>SUM('[2]BREAKDOWN CR'!CB9)</f>
        <v>10416</v>
      </c>
    </row>
    <row r="10" spans="1:3" s="121" customFormat="1" x14ac:dyDescent="0.25">
      <c r="A10" s="116" t="s">
        <v>477</v>
      </c>
      <c r="B10" s="117"/>
      <c r="C10" s="120">
        <f>SUM('[2]BREAKDOWN CR'!CB10)</f>
        <v>0</v>
      </c>
    </row>
    <row r="11" spans="1:3" s="121" customFormat="1" x14ac:dyDescent="0.25">
      <c r="A11" s="116" t="s">
        <v>356</v>
      </c>
      <c r="B11" s="117"/>
      <c r="C11" s="120">
        <f>SUM('[2]BREAKDOWN CR'!CB11)</f>
        <v>0</v>
      </c>
    </row>
    <row r="12" spans="1:3" s="121" customFormat="1" x14ac:dyDescent="0.25">
      <c r="A12" s="119" t="s">
        <v>364</v>
      </c>
      <c r="B12" s="117"/>
      <c r="C12" s="120">
        <f>SUM('[2]BREAKDOWN CR'!CB12)</f>
        <v>5456</v>
      </c>
    </row>
    <row r="13" spans="1:3" s="121" customFormat="1" x14ac:dyDescent="0.25">
      <c r="A13" s="116" t="s">
        <v>478</v>
      </c>
      <c r="B13" s="117"/>
      <c r="C13" s="120">
        <f>SUM('[2]BREAKDOWN CR'!CB13)</f>
        <v>7068</v>
      </c>
    </row>
    <row r="14" spans="1:3" s="121" customFormat="1" x14ac:dyDescent="0.25">
      <c r="A14" s="116" t="s">
        <v>368</v>
      </c>
      <c r="B14" s="117"/>
      <c r="C14" s="120">
        <f>SUM('[2]BREAKDOWN CR'!CB14)</f>
        <v>5828</v>
      </c>
    </row>
    <row r="15" spans="1:3" s="121" customFormat="1" x14ac:dyDescent="0.25">
      <c r="A15" s="116" t="s">
        <v>479</v>
      </c>
      <c r="B15" s="117"/>
      <c r="C15" s="120">
        <f>SUM('[2]BREAKDOWN CR'!CB15)</f>
        <v>22072</v>
      </c>
    </row>
    <row r="16" spans="1:3" s="121" customFormat="1" x14ac:dyDescent="0.25">
      <c r="A16" s="116" t="s">
        <v>480</v>
      </c>
      <c r="B16" s="117"/>
      <c r="C16" s="120">
        <f>SUM('[2]BREAKDOWN CR'!CB16)</f>
        <v>29760</v>
      </c>
    </row>
    <row r="17" spans="1:3" s="121" customFormat="1" x14ac:dyDescent="0.25">
      <c r="A17" s="116" t="s">
        <v>372</v>
      </c>
      <c r="B17" s="117"/>
      <c r="C17" s="120">
        <f>SUM('[2]BREAKDOWN CR'!CB17)</f>
        <v>17608</v>
      </c>
    </row>
    <row r="18" spans="1:3" s="121" customFormat="1" x14ac:dyDescent="0.25">
      <c r="A18" s="116" t="s">
        <v>376</v>
      </c>
      <c r="B18" s="117"/>
      <c r="C18" s="120">
        <f>SUM('[2]BREAKDOWN CR'!CB18)</f>
        <v>37944</v>
      </c>
    </row>
    <row r="19" spans="1:3" s="121" customFormat="1" x14ac:dyDescent="0.25">
      <c r="A19" s="119" t="s">
        <v>481</v>
      </c>
      <c r="B19" s="117"/>
      <c r="C19" s="120">
        <f>SUM('[2]BREAKDOWN CR'!CB19)</f>
        <v>17360</v>
      </c>
    </row>
    <row r="20" spans="1:3" s="121" customFormat="1" x14ac:dyDescent="0.25">
      <c r="A20" s="116" t="s">
        <v>380</v>
      </c>
      <c r="B20" s="117"/>
      <c r="C20" s="120">
        <f>SUM('[2]BREAKDOWN CR'!CB20)</f>
        <v>26288</v>
      </c>
    </row>
    <row r="21" spans="1:3" s="121" customFormat="1" x14ac:dyDescent="0.25">
      <c r="A21" s="119" t="s">
        <v>482</v>
      </c>
      <c r="B21" s="117"/>
      <c r="C21" s="120">
        <f>SUM('[2]BREAKDOWN CR'!CB21)</f>
        <v>35464</v>
      </c>
    </row>
    <row r="22" spans="1:3" s="121" customFormat="1" x14ac:dyDescent="0.25">
      <c r="A22" s="116" t="s">
        <v>483</v>
      </c>
      <c r="B22" s="117"/>
      <c r="C22" s="120">
        <f>SUM('[2]BREAKDOWN CR'!CB22)</f>
        <v>0</v>
      </c>
    </row>
    <row r="23" spans="1:3" s="121" customFormat="1" x14ac:dyDescent="0.25">
      <c r="A23" s="116" t="s">
        <v>395</v>
      </c>
      <c r="B23" s="117"/>
      <c r="C23" s="120">
        <f>SUM('[2]BREAKDOWN CR'!CB23)</f>
        <v>55552</v>
      </c>
    </row>
    <row r="24" spans="1:3" s="121" customFormat="1" x14ac:dyDescent="0.25">
      <c r="A24" s="116" t="s">
        <v>484</v>
      </c>
      <c r="B24" s="117"/>
      <c r="C24" s="120">
        <f>SUM('[2]BREAKDOWN CR'!CB24)</f>
        <v>0</v>
      </c>
    </row>
    <row r="25" spans="1:3" s="121" customFormat="1" x14ac:dyDescent="0.25">
      <c r="A25" s="116" t="s">
        <v>408</v>
      </c>
      <c r="B25" s="117"/>
      <c r="C25" s="120">
        <f>SUM('[2]BREAKDOWN CR'!CB25)</f>
        <v>0</v>
      </c>
    </row>
    <row r="26" spans="1:3" s="121" customFormat="1" x14ac:dyDescent="0.25">
      <c r="A26" s="116" t="s">
        <v>415</v>
      </c>
      <c r="B26" s="117"/>
      <c r="C26" s="120">
        <f>SUM('[2]BREAKDOWN CR'!CB26)</f>
        <v>8928</v>
      </c>
    </row>
    <row r="27" spans="1:3" s="121" customFormat="1" x14ac:dyDescent="0.25">
      <c r="A27" s="119" t="s">
        <v>421</v>
      </c>
      <c r="B27" s="117"/>
      <c r="C27" s="120">
        <f>SUM('[2]BREAKDOWN CR'!CB27)</f>
        <v>38316</v>
      </c>
    </row>
    <row r="28" spans="1:3" s="121" customFormat="1" x14ac:dyDescent="0.25">
      <c r="A28" s="116" t="s">
        <v>430</v>
      </c>
      <c r="B28" s="117"/>
      <c r="C28" s="120">
        <f>SUM('[2]BREAKDOWN CR'!CB28)</f>
        <v>5084</v>
      </c>
    </row>
    <row r="29" spans="1:3" s="121" customFormat="1" x14ac:dyDescent="0.25">
      <c r="A29" s="116" t="s">
        <v>485</v>
      </c>
      <c r="B29" s="117"/>
      <c r="C29" s="120">
        <f>SUM('[2]BREAKDOWN CR'!CB29)</f>
        <v>8060</v>
      </c>
    </row>
    <row r="30" spans="1:3" s="121" customFormat="1" x14ac:dyDescent="0.25">
      <c r="A30" s="116" t="s">
        <v>486</v>
      </c>
      <c r="B30" s="117"/>
      <c r="C30" s="120">
        <f>SUM('[2]BREAKDOWN CR'!CB30)</f>
        <v>0</v>
      </c>
    </row>
    <row r="31" spans="1:3" s="121" customFormat="1" x14ac:dyDescent="0.25">
      <c r="A31" s="116" t="s">
        <v>439</v>
      </c>
      <c r="B31" s="117">
        <v>25000</v>
      </c>
      <c r="C31" s="120">
        <f>SUM('[2]BREAKDOWN CR'!CB31)</f>
        <v>2480</v>
      </c>
    </row>
    <row r="32" spans="1:3" s="121" customFormat="1" x14ac:dyDescent="0.25">
      <c r="A32" s="116" t="s">
        <v>443</v>
      </c>
      <c r="B32" s="117"/>
      <c r="C32" s="120">
        <f>SUM('[2]BREAKDOWN CR'!CB32)</f>
        <v>21328</v>
      </c>
    </row>
    <row r="33" spans="1:3" s="121" customFormat="1" x14ac:dyDescent="0.25">
      <c r="A33" s="116" t="s">
        <v>487</v>
      </c>
      <c r="B33" s="117"/>
      <c r="C33" s="120">
        <f>SUM('[2]BREAKDOWN CR'!CB33)</f>
        <v>72044</v>
      </c>
    </row>
    <row r="34" spans="1:3" s="121" customFormat="1" x14ac:dyDescent="0.25">
      <c r="A34" s="119" t="s">
        <v>488</v>
      </c>
      <c r="B34" s="117"/>
      <c r="C34" s="120">
        <f>SUM('[2]BREAKDOWN CR'!CB34)</f>
        <v>7936</v>
      </c>
    </row>
    <row r="35" spans="1:3" s="121" customFormat="1" x14ac:dyDescent="0.25">
      <c r="A35" s="116" t="s">
        <v>454</v>
      </c>
      <c r="B35" s="117"/>
      <c r="C35" s="120">
        <f>SUM('[2]BREAKDOWN CR'!CB35)</f>
        <v>21948</v>
      </c>
    </row>
    <row r="36" spans="1:3" s="121" customFormat="1" x14ac:dyDescent="0.25">
      <c r="A36" s="119" t="s">
        <v>458</v>
      </c>
      <c r="B36" s="117"/>
      <c r="C36" s="120">
        <f>SUM('[2]BREAKDOWN CR'!CB36)</f>
        <v>0</v>
      </c>
    </row>
    <row r="37" spans="1:3" s="121" customFormat="1" x14ac:dyDescent="0.25">
      <c r="A37" s="119" t="s">
        <v>489</v>
      </c>
      <c r="B37" s="117"/>
      <c r="C37" s="120">
        <f>SUM('[2]BREAKDOWN CR'!CB37)</f>
        <v>3968</v>
      </c>
    </row>
    <row r="38" spans="1:3" s="121" customFormat="1" x14ac:dyDescent="0.25">
      <c r="A38" s="119" t="s">
        <v>490</v>
      </c>
      <c r="B38" s="117"/>
      <c r="C38" s="120">
        <f>SUM('[2]BREAKDOWN CR'!CB38)</f>
        <v>0</v>
      </c>
    </row>
    <row r="39" spans="1:3" s="121" customFormat="1" x14ac:dyDescent="0.25">
      <c r="A39" s="116" t="s">
        <v>491</v>
      </c>
      <c r="B39" s="117"/>
      <c r="C39" s="120">
        <f>SUM('[2]BREAKDOWN CR'!CB39)</f>
        <v>14756</v>
      </c>
    </row>
    <row r="40" spans="1:3" s="121" customFormat="1" ht="24.75" x14ac:dyDescent="0.25">
      <c r="A40" s="116" t="s">
        <v>492</v>
      </c>
      <c r="B40" s="117"/>
      <c r="C40" s="120">
        <f>SUM('[2]BREAKDOWN CR'!CB40)</f>
        <v>0</v>
      </c>
    </row>
    <row r="41" spans="1:3" s="121" customFormat="1" ht="24.75" x14ac:dyDescent="0.25">
      <c r="A41" s="116" t="s">
        <v>493</v>
      </c>
      <c r="B41" s="117">
        <v>25000</v>
      </c>
      <c r="C41" s="120">
        <f>SUM('[2]BREAKDOWN CR'!CB41)</f>
        <v>0</v>
      </c>
    </row>
    <row r="42" spans="1:3" s="121" customFormat="1" x14ac:dyDescent="0.25">
      <c r="A42" s="116" t="s">
        <v>494</v>
      </c>
      <c r="B42" s="117"/>
      <c r="C42" s="120">
        <f>SUM('[2]BREAKDOWN CR'!CB42)</f>
        <v>0</v>
      </c>
    </row>
    <row r="43" spans="1:3" s="121" customFormat="1" ht="24.75" x14ac:dyDescent="0.25">
      <c r="A43" s="116" t="s">
        <v>495</v>
      </c>
      <c r="B43" s="117"/>
      <c r="C43" s="120">
        <f>SUM('[2]BREAKDOWN CR'!CB43)</f>
        <v>14260</v>
      </c>
    </row>
    <row r="44" spans="1:3" s="121" customFormat="1" ht="24.75" x14ac:dyDescent="0.25">
      <c r="A44" s="116" t="s">
        <v>496</v>
      </c>
      <c r="B44" s="117"/>
      <c r="C44" s="120">
        <f>SUM('[2]BREAKDOWN CR'!CB44)</f>
        <v>0</v>
      </c>
    </row>
    <row r="45" spans="1:3" s="121" customFormat="1" ht="24.75" x14ac:dyDescent="0.25">
      <c r="A45" s="116" t="s">
        <v>497</v>
      </c>
      <c r="B45" s="117"/>
      <c r="C45" s="120">
        <f>SUM('[2]BREAKDOWN CR'!CB45)</f>
        <v>0</v>
      </c>
    </row>
    <row r="46" spans="1:3" s="121" customFormat="1" x14ac:dyDescent="0.25">
      <c r="A46" s="116" t="s">
        <v>83</v>
      </c>
      <c r="B46" s="117"/>
      <c r="C46" s="120">
        <f>SUM('[2]BREAKDOWN CR'!CB46)</f>
        <v>0</v>
      </c>
    </row>
    <row r="47" spans="1:3" s="121" customFormat="1" ht="24.75" x14ac:dyDescent="0.25">
      <c r="A47" s="116" t="s">
        <v>498</v>
      </c>
      <c r="B47" s="117"/>
      <c r="C47" s="120">
        <f>SUM('[2]BREAKDOWN CR'!CB47)</f>
        <v>0</v>
      </c>
    </row>
    <row r="48" spans="1:3" s="121" customFormat="1" ht="24.75" x14ac:dyDescent="0.25">
      <c r="A48" s="116" t="s">
        <v>499</v>
      </c>
      <c r="B48" s="117"/>
      <c r="C48" s="120">
        <f>SUM('[2]BREAKDOWN CR'!CB48)</f>
        <v>0</v>
      </c>
    </row>
    <row r="49" spans="1:3" s="121" customFormat="1" ht="24.75" x14ac:dyDescent="0.25">
      <c r="A49" s="116" t="s">
        <v>500</v>
      </c>
      <c r="B49" s="117"/>
      <c r="C49" s="120">
        <f>SUM('[2]BREAKDOWN CR'!CB49)</f>
        <v>0</v>
      </c>
    </row>
    <row r="50" spans="1:3" s="121" customFormat="1" ht="24.75" x14ac:dyDescent="0.25">
      <c r="A50" s="116" t="s">
        <v>501</v>
      </c>
      <c r="B50" s="117"/>
      <c r="C50" s="120">
        <f>SUM('[2]BREAKDOWN CR'!CB50)</f>
        <v>15128</v>
      </c>
    </row>
    <row r="51" spans="1:3" s="121" customFormat="1" x14ac:dyDescent="0.25">
      <c r="A51" s="116" t="s">
        <v>502</v>
      </c>
      <c r="B51" s="117"/>
      <c r="C51" s="120">
        <f>SUM('[2]BREAKDOWN CR'!CB51)</f>
        <v>0</v>
      </c>
    </row>
    <row r="52" spans="1:3" s="121" customFormat="1" x14ac:dyDescent="0.25">
      <c r="A52" s="122" t="s">
        <v>503</v>
      </c>
      <c r="B52" s="117"/>
      <c r="C52" s="120">
        <f>SUM('[2]BREAKDOWN CR'!CB52)</f>
        <v>11408</v>
      </c>
    </row>
    <row r="53" spans="1:3" s="121" customFormat="1" ht="15.75" thickBot="1" x14ac:dyDescent="0.3">
      <c r="A53" s="123"/>
      <c r="B53" s="124"/>
      <c r="C53" s="124"/>
    </row>
    <row r="54" spans="1:3" s="121" customFormat="1" ht="15.75" thickBot="1" x14ac:dyDescent="0.3">
      <c r="A54" s="125" t="s">
        <v>504</v>
      </c>
      <c r="B54" s="126">
        <f>SUM(B2:B53)</f>
        <v>50000</v>
      </c>
      <c r="C54" s="126">
        <f>SUM(C4:C53)</f>
        <v>606360</v>
      </c>
    </row>
    <row r="55" spans="1:3" s="121" customFormat="1" x14ac:dyDescent="0.25">
      <c r="A55" s="127"/>
      <c r="B55" s="128"/>
      <c r="C55" s="128"/>
    </row>
    <row r="56" spans="1:3" x14ac:dyDescent="0.25">
      <c r="A56" s="129"/>
    </row>
    <row r="57" spans="1:3" x14ac:dyDescent="0.25">
      <c r="A57" s="129"/>
    </row>
  </sheetData>
  <mergeCells count="2">
    <mergeCell ref="A1:C1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L20" sqref="L20"/>
    </sheetView>
  </sheetViews>
  <sheetFormatPr defaultRowHeight="15" x14ac:dyDescent="0.25"/>
  <cols>
    <col min="1" max="1" width="8.85546875" customWidth="1"/>
    <col min="2" max="2" width="7.5703125" customWidth="1"/>
    <col min="3" max="3" width="25.7109375" bestFit="1" customWidth="1"/>
    <col min="4" max="4" width="8.5703125" customWidth="1"/>
    <col min="5" max="5" width="41.140625" customWidth="1"/>
    <col min="6" max="6" width="9.140625" customWidth="1"/>
    <col min="7" max="7" width="32.42578125" customWidth="1"/>
    <col min="8" max="8" width="7.5703125" customWidth="1"/>
    <col min="9" max="9" width="6.85546875" customWidth="1"/>
  </cols>
  <sheetData>
    <row r="1" spans="1:9" ht="21" x14ac:dyDescent="0.35">
      <c r="A1" s="91" t="s">
        <v>324</v>
      </c>
    </row>
    <row r="3" spans="1:9" ht="30" x14ac:dyDescent="0.25">
      <c r="A3" s="92" t="s">
        <v>325</v>
      </c>
      <c r="B3" s="92" t="s">
        <v>326</v>
      </c>
      <c r="C3" s="92" t="s">
        <v>327</v>
      </c>
      <c r="D3" s="92" t="s">
        <v>328</v>
      </c>
      <c r="E3" s="92" t="s">
        <v>329</v>
      </c>
      <c r="F3" s="92" t="s">
        <v>330</v>
      </c>
      <c r="G3" s="92" t="s">
        <v>331</v>
      </c>
      <c r="H3" s="92" t="s">
        <v>332</v>
      </c>
      <c r="I3" s="92" t="s">
        <v>333</v>
      </c>
    </row>
    <row r="4" spans="1:9" s="95" customFormat="1" x14ac:dyDescent="0.25">
      <c r="A4" s="93" t="s">
        <v>334</v>
      </c>
      <c r="B4" s="93" t="s">
        <v>335</v>
      </c>
      <c r="C4" s="93" t="s">
        <v>336</v>
      </c>
      <c r="D4" s="93" t="s">
        <v>337</v>
      </c>
      <c r="E4" s="93" t="s">
        <v>338</v>
      </c>
      <c r="F4" s="93" t="s">
        <v>339</v>
      </c>
      <c r="G4" s="93" t="s">
        <v>340</v>
      </c>
      <c r="H4" s="94">
        <v>18</v>
      </c>
      <c r="I4" s="94">
        <v>18</v>
      </c>
    </row>
    <row r="5" spans="1:9" s="95" customFormat="1" x14ac:dyDescent="0.25">
      <c r="A5" s="93" t="s">
        <v>334</v>
      </c>
      <c r="B5" s="93" t="s">
        <v>341</v>
      </c>
      <c r="C5" s="93" t="s">
        <v>342</v>
      </c>
      <c r="D5" s="93" t="s">
        <v>343</v>
      </c>
      <c r="E5" s="93" t="s">
        <v>344</v>
      </c>
      <c r="F5" s="93" t="s">
        <v>339</v>
      </c>
      <c r="G5" s="93" t="s">
        <v>340</v>
      </c>
      <c r="H5" s="94">
        <v>30</v>
      </c>
      <c r="I5" s="94">
        <v>30</v>
      </c>
    </row>
    <row r="6" spans="1:9" x14ac:dyDescent="0.25">
      <c r="A6" s="96" t="s">
        <v>334</v>
      </c>
      <c r="B6" s="96" t="s">
        <v>345</v>
      </c>
      <c r="C6" s="96" t="s">
        <v>346</v>
      </c>
      <c r="D6" s="96" t="s">
        <v>347</v>
      </c>
      <c r="E6" s="96" t="s">
        <v>348</v>
      </c>
      <c r="F6" s="96" t="s">
        <v>339</v>
      </c>
      <c r="G6" s="96" t="s">
        <v>340</v>
      </c>
      <c r="H6" s="97">
        <v>0</v>
      </c>
      <c r="I6" s="97"/>
    </row>
    <row r="7" spans="1:9" x14ac:dyDescent="0.25">
      <c r="A7" s="96" t="s">
        <v>334</v>
      </c>
      <c r="B7" s="96" t="s">
        <v>345</v>
      </c>
      <c r="C7" s="96" t="s">
        <v>346</v>
      </c>
      <c r="D7" s="96" t="s">
        <v>347</v>
      </c>
      <c r="E7" s="96" t="s">
        <v>348</v>
      </c>
      <c r="F7" s="96" t="s">
        <v>349</v>
      </c>
      <c r="G7" s="96" t="s">
        <v>350</v>
      </c>
      <c r="H7" s="97">
        <v>23</v>
      </c>
      <c r="I7" s="97"/>
    </row>
    <row r="8" spans="1:9" x14ac:dyDescent="0.25">
      <c r="A8" s="96"/>
      <c r="B8" s="93" t="s">
        <v>345</v>
      </c>
      <c r="C8" s="94" t="s">
        <v>346</v>
      </c>
      <c r="D8" s="96"/>
      <c r="E8" s="96"/>
      <c r="F8" s="96"/>
      <c r="G8" s="96"/>
      <c r="H8" s="97"/>
      <c r="I8" s="94">
        <f>SUM(H6:H7)</f>
        <v>23</v>
      </c>
    </row>
    <row r="9" spans="1:9" s="95" customFormat="1" x14ac:dyDescent="0.25">
      <c r="A9" s="93" t="s">
        <v>334</v>
      </c>
      <c r="B9" s="93" t="s">
        <v>351</v>
      </c>
      <c r="C9" s="93" t="s">
        <v>352</v>
      </c>
      <c r="D9" s="93" t="s">
        <v>353</v>
      </c>
      <c r="E9" s="93" t="s">
        <v>354</v>
      </c>
      <c r="F9" s="93" t="s">
        <v>339</v>
      </c>
      <c r="G9" s="93" t="s">
        <v>340</v>
      </c>
      <c r="H9" s="94">
        <v>21</v>
      </c>
      <c r="I9" s="94">
        <v>21</v>
      </c>
    </row>
    <row r="10" spans="1:9" x14ac:dyDescent="0.25">
      <c r="A10" s="96" t="s">
        <v>334</v>
      </c>
      <c r="B10" s="96" t="s">
        <v>355</v>
      </c>
      <c r="C10" s="96" t="s">
        <v>356</v>
      </c>
      <c r="D10" s="96" t="s">
        <v>357</v>
      </c>
      <c r="E10" s="96" t="s">
        <v>358</v>
      </c>
      <c r="F10" s="96" t="s">
        <v>339</v>
      </c>
      <c r="G10" s="96" t="s">
        <v>340</v>
      </c>
      <c r="H10" s="97">
        <v>24</v>
      </c>
      <c r="I10" s="97"/>
    </row>
    <row r="11" spans="1:9" x14ac:dyDescent="0.25">
      <c r="A11" s="96" t="s">
        <v>334</v>
      </c>
      <c r="B11" s="96" t="s">
        <v>355</v>
      </c>
      <c r="C11" s="96" t="s">
        <v>356</v>
      </c>
      <c r="D11" s="96" t="s">
        <v>359</v>
      </c>
      <c r="E11" s="96" t="s">
        <v>360</v>
      </c>
      <c r="F11" s="96" t="s">
        <v>339</v>
      </c>
      <c r="G11" s="96" t="s">
        <v>340</v>
      </c>
      <c r="H11" s="97">
        <v>15</v>
      </c>
      <c r="I11" s="97"/>
    </row>
    <row r="12" spans="1:9" x14ac:dyDescent="0.25">
      <c r="A12" s="96" t="s">
        <v>334</v>
      </c>
      <c r="B12" s="96" t="s">
        <v>355</v>
      </c>
      <c r="C12" s="96" t="s">
        <v>356</v>
      </c>
      <c r="D12" s="96" t="s">
        <v>361</v>
      </c>
      <c r="E12" s="96" t="s">
        <v>362</v>
      </c>
      <c r="F12" s="96" t="s">
        <v>339</v>
      </c>
      <c r="G12" s="96" t="s">
        <v>340</v>
      </c>
      <c r="H12" s="97">
        <v>1</v>
      </c>
      <c r="I12" s="97"/>
    </row>
    <row r="13" spans="1:9" x14ac:dyDescent="0.25">
      <c r="A13" s="96"/>
      <c r="B13" s="93" t="s">
        <v>363</v>
      </c>
      <c r="C13" s="94" t="s">
        <v>356</v>
      </c>
      <c r="D13" s="96"/>
      <c r="E13" s="96"/>
      <c r="F13" s="96"/>
      <c r="G13" s="96"/>
      <c r="H13" s="97"/>
      <c r="I13" s="94">
        <f>SUM(H10:H12)</f>
        <v>40</v>
      </c>
    </row>
    <row r="14" spans="1:9" s="95" customFormat="1" x14ac:dyDescent="0.25">
      <c r="A14" s="93" t="s">
        <v>334</v>
      </c>
      <c r="B14" s="93" t="s">
        <v>363</v>
      </c>
      <c r="C14" s="93" t="s">
        <v>364</v>
      </c>
      <c r="D14" s="93" t="s">
        <v>365</v>
      </c>
      <c r="E14" s="93" t="s">
        <v>366</v>
      </c>
      <c r="F14" s="93" t="s">
        <v>339</v>
      </c>
      <c r="G14" s="93" t="s">
        <v>340</v>
      </c>
      <c r="H14" s="94">
        <v>17</v>
      </c>
      <c r="I14" s="94">
        <v>17</v>
      </c>
    </row>
    <row r="15" spans="1:9" s="95" customFormat="1" x14ac:dyDescent="0.25">
      <c r="A15" s="93" t="s">
        <v>334</v>
      </c>
      <c r="B15" s="93" t="s">
        <v>367</v>
      </c>
      <c r="C15" s="93" t="s">
        <v>368</v>
      </c>
      <c r="D15" s="93" t="s">
        <v>369</v>
      </c>
      <c r="E15" s="93" t="s">
        <v>370</v>
      </c>
      <c r="F15" s="93" t="s">
        <v>339</v>
      </c>
      <c r="G15" s="93" t="s">
        <v>340</v>
      </c>
      <c r="H15" s="94">
        <v>33</v>
      </c>
      <c r="I15" s="94">
        <v>33</v>
      </c>
    </row>
    <row r="16" spans="1:9" s="95" customFormat="1" x14ac:dyDescent="0.25">
      <c r="A16" s="93" t="s">
        <v>334</v>
      </c>
      <c r="B16" s="93" t="s">
        <v>371</v>
      </c>
      <c r="C16" s="93" t="s">
        <v>372</v>
      </c>
      <c r="D16" s="93" t="s">
        <v>373</v>
      </c>
      <c r="E16" s="93" t="s">
        <v>374</v>
      </c>
      <c r="F16" s="93" t="s">
        <v>339</v>
      </c>
      <c r="G16" s="93" t="s">
        <v>340</v>
      </c>
      <c r="H16" s="94">
        <v>16</v>
      </c>
      <c r="I16" s="94">
        <v>16</v>
      </c>
    </row>
    <row r="17" spans="1:9" s="95" customFormat="1" x14ac:dyDescent="0.25">
      <c r="A17" s="93" t="s">
        <v>334</v>
      </c>
      <c r="B17" s="93" t="s">
        <v>375</v>
      </c>
      <c r="C17" s="93" t="s">
        <v>376</v>
      </c>
      <c r="D17" s="93" t="s">
        <v>377</v>
      </c>
      <c r="E17" s="93" t="s">
        <v>378</v>
      </c>
      <c r="F17" s="93" t="s">
        <v>339</v>
      </c>
      <c r="G17" s="93" t="s">
        <v>340</v>
      </c>
      <c r="H17" s="94">
        <v>35</v>
      </c>
      <c r="I17" s="94">
        <v>35</v>
      </c>
    </row>
    <row r="18" spans="1:9" x14ac:dyDescent="0.25">
      <c r="A18" s="96" t="s">
        <v>334</v>
      </c>
      <c r="B18" s="96" t="s">
        <v>379</v>
      </c>
      <c r="C18" s="96" t="s">
        <v>380</v>
      </c>
      <c r="D18" s="96" t="s">
        <v>381</v>
      </c>
      <c r="E18" s="96" t="s">
        <v>382</v>
      </c>
      <c r="F18" s="96" t="s">
        <v>339</v>
      </c>
      <c r="G18" s="96" t="s">
        <v>340</v>
      </c>
      <c r="H18" s="97">
        <v>28</v>
      </c>
      <c r="I18" s="97"/>
    </row>
    <row r="19" spans="1:9" x14ac:dyDescent="0.25">
      <c r="A19" s="96" t="s">
        <v>334</v>
      </c>
      <c r="B19" s="96" t="s">
        <v>379</v>
      </c>
      <c r="C19" s="96" t="s">
        <v>380</v>
      </c>
      <c r="D19" s="96" t="s">
        <v>383</v>
      </c>
      <c r="E19" s="96" t="s">
        <v>384</v>
      </c>
      <c r="F19" s="96" t="s">
        <v>339</v>
      </c>
      <c r="G19" s="96" t="s">
        <v>340</v>
      </c>
      <c r="H19" s="97">
        <v>4</v>
      </c>
      <c r="I19" s="97"/>
    </row>
    <row r="20" spans="1:9" x14ac:dyDescent="0.25">
      <c r="A20" s="96" t="s">
        <v>334</v>
      </c>
      <c r="B20" s="96" t="s">
        <v>379</v>
      </c>
      <c r="C20" s="96" t="s">
        <v>380</v>
      </c>
      <c r="D20" s="96" t="s">
        <v>385</v>
      </c>
      <c r="E20" s="96" t="s">
        <v>386</v>
      </c>
      <c r="F20" s="96" t="s">
        <v>339</v>
      </c>
      <c r="G20" s="96" t="s">
        <v>340</v>
      </c>
      <c r="H20" s="97">
        <v>27</v>
      </c>
      <c r="I20" s="97"/>
    </row>
    <row r="21" spans="1:9" x14ac:dyDescent="0.25">
      <c r="A21" s="96"/>
      <c r="B21" s="93" t="s">
        <v>387</v>
      </c>
      <c r="C21" s="94" t="s">
        <v>380</v>
      </c>
      <c r="D21" s="96"/>
      <c r="E21" s="96"/>
      <c r="F21" s="96"/>
      <c r="G21" s="96"/>
      <c r="H21" s="97"/>
      <c r="I21" s="94">
        <f>SUM(H18:H20)</f>
        <v>59</v>
      </c>
    </row>
    <row r="22" spans="1:9" x14ac:dyDescent="0.25">
      <c r="A22" s="96" t="s">
        <v>334</v>
      </c>
      <c r="B22" s="96" t="s">
        <v>388</v>
      </c>
      <c r="C22" s="96" t="s">
        <v>389</v>
      </c>
      <c r="D22" s="96" t="s">
        <v>390</v>
      </c>
      <c r="E22" s="96" t="s">
        <v>391</v>
      </c>
      <c r="F22" s="96" t="s">
        <v>339</v>
      </c>
      <c r="G22" s="96" t="s">
        <v>340</v>
      </c>
      <c r="H22" s="97">
        <v>8</v>
      </c>
      <c r="I22" s="97"/>
    </row>
    <row r="23" spans="1:9" x14ac:dyDescent="0.25">
      <c r="A23" s="96" t="s">
        <v>334</v>
      </c>
      <c r="B23" s="96" t="s">
        <v>388</v>
      </c>
      <c r="C23" s="96" t="s">
        <v>389</v>
      </c>
      <c r="D23" s="96" t="s">
        <v>390</v>
      </c>
      <c r="E23" s="96" t="s">
        <v>391</v>
      </c>
      <c r="F23" s="96" t="s">
        <v>392</v>
      </c>
      <c r="G23" s="96" t="s">
        <v>393</v>
      </c>
      <c r="H23" s="97">
        <v>28</v>
      </c>
      <c r="I23" s="97"/>
    </row>
    <row r="24" spans="1:9" x14ac:dyDescent="0.25">
      <c r="A24" s="96"/>
      <c r="B24" s="93" t="s">
        <v>394</v>
      </c>
      <c r="C24" s="94" t="s">
        <v>389</v>
      </c>
      <c r="D24" s="96"/>
      <c r="E24" s="96"/>
      <c r="F24" s="96"/>
      <c r="G24" s="96"/>
      <c r="H24" s="97"/>
      <c r="I24" s="94">
        <f>SUM(H22:H23)</f>
        <v>36</v>
      </c>
    </row>
    <row r="25" spans="1:9" x14ac:dyDescent="0.25">
      <c r="A25" s="96" t="s">
        <v>334</v>
      </c>
      <c r="B25" s="96" t="s">
        <v>394</v>
      </c>
      <c r="C25" s="96" t="s">
        <v>395</v>
      </c>
      <c r="D25" s="96" t="s">
        <v>396</v>
      </c>
      <c r="E25" s="96" t="s">
        <v>397</v>
      </c>
      <c r="F25" s="96" t="s">
        <v>339</v>
      </c>
      <c r="G25" s="96" t="s">
        <v>340</v>
      </c>
      <c r="H25" s="97">
        <v>20</v>
      </c>
      <c r="I25" s="97"/>
    </row>
    <row r="26" spans="1:9" x14ac:dyDescent="0.25">
      <c r="A26" s="96" t="s">
        <v>334</v>
      </c>
      <c r="B26" s="96" t="s">
        <v>394</v>
      </c>
      <c r="C26" s="96" t="s">
        <v>395</v>
      </c>
      <c r="D26" s="96" t="s">
        <v>396</v>
      </c>
      <c r="E26" s="96" t="s">
        <v>397</v>
      </c>
      <c r="F26" s="96" t="s">
        <v>349</v>
      </c>
      <c r="G26" s="96" t="s">
        <v>350</v>
      </c>
      <c r="H26" s="97">
        <v>7</v>
      </c>
      <c r="I26" s="97"/>
    </row>
    <row r="27" spans="1:9" x14ac:dyDescent="0.25">
      <c r="A27" s="96" t="s">
        <v>334</v>
      </c>
      <c r="B27" s="96" t="s">
        <v>394</v>
      </c>
      <c r="C27" s="96" t="s">
        <v>395</v>
      </c>
      <c r="D27" s="96" t="s">
        <v>398</v>
      </c>
      <c r="E27" s="96" t="s">
        <v>399</v>
      </c>
      <c r="F27" s="96" t="s">
        <v>339</v>
      </c>
      <c r="G27" s="96" t="s">
        <v>340</v>
      </c>
      <c r="H27" s="97">
        <v>0</v>
      </c>
      <c r="I27" s="97"/>
    </row>
    <row r="28" spans="1:9" x14ac:dyDescent="0.25">
      <c r="A28" s="96"/>
      <c r="B28" s="93" t="s">
        <v>400</v>
      </c>
      <c r="C28" s="94" t="s">
        <v>395</v>
      </c>
      <c r="D28" s="96"/>
      <c r="E28" s="96"/>
      <c r="F28" s="96"/>
      <c r="G28" s="96"/>
      <c r="H28" s="97"/>
      <c r="I28" s="94">
        <f>SUM(H25:H27)</f>
        <v>27</v>
      </c>
    </row>
    <row r="29" spans="1:9" x14ac:dyDescent="0.25">
      <c r="A29" s="96" t="s">
        <v>334</v>
      </c>
      <c r="B29" s="96" t="s">
        <v>400</v>
      </c>
      <c r="C29" s="96" t="s">
        <v>401</v>
      </c>
      <c r="D29" s="96" t="s">
        <v>402</v>
      </c>
      <c r="E29" s="96" t="s">
        <v>403</v>
      </c>
      <c r="F29" s="96" t="s">
        <v>339</v>
      </c>
      <c r="G29" s="96" t="s">
        <v>340</v>
      </c>
      <c r="H29" s="97">
        <v>29</v>
      </c>
      <c r="I29" s="97"/>
    </row>
    <row r="30" spans="1:9" x14ac:dyDescent="0.25">
      <c r="A30" s="96" t="s">
        <v>334</v>
      </c>
      <c r="B30" s="96" t="s">
        <v>400</v>
      </c>
      <c r="C30" s="96" t="s">
        <v>401</v>
      </c>
      <c r="D30" s="96" t="s">
        <v>404</v>
      </c>
      <c r="E30" s="96" t="s">
        <v>405</v>
      </c>
      <c r="F30" s="96" t="s">
        <v>339</v>
      </c>
      <c r="G30" s="96" t="s">
        <v>340</v>
      </c>
      <c r="H30" s="97">
        <v>29</v>
      </c>
      <c r="I30" s="97"/>
    </row>
    <row r="31" spans="1:9" x14ac:dyDescent="0.25">
      <c r="A31" s="96"/>
      <c r="B31" s="93" t="s">
        <v>406</v>
      </c>
      <c r="C31" s="94" t="s">
        <v>401</v>
      </c>
      <c r="D31" s="96"/>
      <c r="E31" s="96"/>
      <c r="F31" s="96"/>
      <c r="G31" s="96"/>
      <c r="H31" s="97"/>
      <c r="I31" s="94">
        <f>SUM(H29:H30)</f>
        <v>58</v>
      </c>
    </row>
    <row r="32" spans="1:9" x14ac:dyDescent="0.25">
      <c r="A32" s="96" t="s">
        <v>334</v>
      </c>
      <c r="B32" s="96" t="s">
        <v>407</v>
      </c>
      <c r="C32" s="96" t="s">
        <v>408</v>
      </c>
      <c r="D32" s="96" t="s">
        <v>409</v>
      </c>
      <c r="E32" s="96" t="s">
        <v>410</v>
      </c>
      <c r="F32" s="96" t="s">
        <v>339</v>
      </c>
      <c r="G32" s="96" t="s">
        <v>340</v>
      </c>
      <c r="H32" s="97">
        <v>0</v>
      </c>
      <c r="I32" s="97"/>
    </row>
    <row r="33" spans="1:9" x14ac:dyDescent="0.25">
      <c r="A33" s="96" t="s">
        <v>334</v>
      </c>
      <c r="B33" s="96" t="s">
        <v>407</v>
      </c>
      <c r="C33" s="96" t="s">
        <v>408</v>
      </c>
      <c r="D33" s="96" t="s">
        <v>409</v>
      </c>
      <c r="E33" s="96" t="s">
        <v>410</v>
      </c>
      <c r="F33" s="96" t="s">
        <v>349</v>
      </c>
      <c r="G33" s="96" t="s">
        <v>350</v>
      </c>
      <c r="H33" s="97">
        <v>28</v>
      </c>
      <c r="I33" s="97"/>
    </row>
    <row r="34" spans="1:9" x14ac:dyDescent="0.25">
      <c r="A34" s="96" t="s">
        <v>334</v>
      </c>
      <c r="B34" s="96" t="s">
        <v>407</v>
      </c>
      <c r="C34" s="96" t="s">
        <v>408</v>
      </c>
      <c r="D34" s="96" t="s">
        <v>411</v>
      </c>
      <c r="E34" s="96" t="s">
        <v>412</v>
      </c>
      <c r="F34" s="96" t="s">
        <v>339</v>
      </c>
      <c r="G34" s="96" t="s">
        <v>340</v>
      </c>
      <c r="H34" s="97">
        <v>0</v>
      </c>
      <c r="I34" s="97"/>
    </row>
    <row r="35" spans="1:9" x14ac:dyDescent="0.25">
      <c r="A35" s="96" t="s">
        <v>334</v>
      </c>
      <c r="B35" s="96" t="s">
        <v>407</v>
      </c>
      <c r="C35" s="96" t="s">
        <v>408</v>
      </c>
      <c r="D35" s="96" t="s">
        <v>411</v>
      </c>
      <c r="E35" s="96" t="s">
        <v>412</v>
      </c>
      <c r="F35" s="96" t="s">
        <v>349</v>
      </c>
      <c r="G35" s="96" t="s">
        <v>350</v>
      </c>
      <c r="H35" s="97">
        <v>18</v>
      </c>
      <c r="I35" s="97"/>
    </row>
    <row r="36" spans="1:9" x14ac:dyDescent="0.25">
      <c r="A36" s="96"/>
      <c r="B36" s="93" t="s">
        <v>413</v>
      </c>
      <c r="C36" s="94" t="s">
        <v>408</v>
      </c>
      <c r="D36" s="96"/>
      <c r="E36" s="96"/>
      <c r="F36" s="96"/>
      <c r="G36" s="96"/>
      <c r="H36" s="97"/>
      <c r="I36" s="94">
        <f>SUM(H32:H35)</f>
        <v>46</v>
      </c>
    </row>
    <row r="37" spans="1:9" x14ac:dyDescent="0.25">
      <c r="A37" s="96" t="s">
        <v>334</v>
      </c>
      <c r="B37" s="96" t="s">
        <v>414</v>
      </c>
      <c r="C37" s="96" t="s">
        <v>415</v>
      </c>
      <c r="D37" s="96" t="s">
        <v>416</v>
      </c>
      <c r="E37" s="96" t="s">
        <v>417</v>
      </c>
      <c r="F37" s="96" t="s">
        <v>339</v>
      </c>
      <c r="G37" s="96" t="s">
        <v>340</v>
      </c>
      <c r="H37" s="97">
        <v>26</v>
      </c>
      <c r="I37" s="97"/>
    </row>
    <row r="38" spans="1:9" x14ac:dyDescent="0.25">
      <c r="A38" s="96" t="s">
        <v>334</v>
      </c>
      <c r="B38" s="96" t="s">
        <v>414</v>
      </c>
      <c r="C38" s="96" t="s">
        <v>415</v>
      </c>
      <c r="D38" s="96" t="s">
        <v>418</v>
      </c>
      <c r="E38" s="96" t="s">
        <v>419</v>
      </c>
      <c r="F38" s="96" t="s">
        <v>339</v>
      </c>
      <c r="G38" s="96" t="s">
        <v>340</v>
      </c>
      <c r="H38" s="97">
        <v>8</v>
      </c>
      <c r="I38" s="97"/>
    </row>
    <row r="39" spans="1:9" x14ac:dyDescent="0.25">
      <c r="A39" s="96" t="s">
        <v>334</v>
      </c>
      <c r="B39" s="96" t="s">
        <v>414</v>
      </c>
      <c r="C39" s="96" t="s">
        <v>415</v>
      </c>
      <c r="D39" s="96" t="s">
        <v>418</v>
      </c>
      <c r="E39" s="96" t="s">
        <v>419</v>
      </c>
      <c r="F39" s="96" t="s">
        <v>349</v>
      </c>
      <c r="G39" s="96" t="s">
        <v>350</v>
      </c>
      <c r="H39" s="97">
        <v>5</v>
      </c>
      <c r="I39" s="97"/>
    </row>
    <row r="40" spans="1:9" x14ac:dyDescent="0.25">
      <c r="A40" s="96"/>
      <c r="B40" s="93" t="s">
        <v>420</v>
      </c>
      <c r="C40" s="94" t="s">
        <v>415</v>
      </c>
      <c r="D40" s="96"/>
      <c r="E40" s="96"/>
      <c r="F40" s="96"/>
      <c r="G40" s="96"/>
      <c r="H40" s="97"/>
      <c r="I40" s="94">
        <f>SUM(H37:H39)</f>
        <v>39</v>
      </c>
    </row>
    <row r="41" spans="1:9" x14ac:dyDescent="0.25">
      <c r="A41" s="96" t="s">
        <v>334</v>
      </c>
      <c r="B41" s="96" t="s">
        <v>420</v>
      </c>
      <c r="C41" s="96" t="s">
        <v>421</v>
      </c>
      <c r="D41" s="96" t="s">
        <v>422</v>
      </c>
      <c r="E41" s="96" t="s">
        <v>423</v>
      </c>
      <c r="F41" s="96" t="s">
        <v>339</v>
      </c>
      <c r="G41" s="96" t="s">
        <v>340</v>
      </c>
      <c r="H41" s="97">
        <v>14</v>
      </c>
      <c r="I41" s="97"/>
    </row>
    <row r="42" spans="1:9" x14ac:dyDescent="0.25">
      <c r="A42" s="96" t="s">
        <v>334</v>
      </c>
      <c r="B42" s="96" t="s">
        <v>420</v>
      </c>
      <c r="C42" s="96" t="s">
        <v>421</v>
      </c>
      <c r="D42" s="96" t="s">
        <v>422</v>
      </c>
      <c r="E42" s="96" t="s">
        <v>423</v>
      </c>
      <c r="F42" s="96" t="s">
        <v>349</v>
      </c>
      <c r="G42" s="96" t="s">
        <v>350</v>
      </c>
      <c r="H42" s="97">
        <v>5</v>
      </c>
      <c r="I42" s="97"/>
    </row>
    <row r="43" spans="1:9" x14ac:dyDescent="0.25">
      <c r="A43" s="96" t="s">
        <v>334</v>
      </c>
      <c r="B43" s="96" t="s">
        <v>420</v>
      </c>
      <c r="C43" s="96" t="s">
        <v>421</v>
      </c>
      <c r="D43" s="96" t="s">
        <v>424</v>
      </c>
      <c r="E43" s="96" t="s">
        <v>425</v>
      </c>
      <c r="F43" s="96" t="s">
        <v>339</v>
      </c>
      <c r="G43" s="96" t="s">
        <v>340</v>
      </c>
      <c r="H43" s="97">
        <v>2</v>
      </c>
      <c r="I43" s="97"/>
    </row>
    <row r="44" spans="1:9" x14ac:dyDescent="0.25">
      <c r="A44" s="96" t="s">
        <v>334</v>
      </c>
      <c r="B44" s="96" t="s">
        <v>420</v>
      </c>
      <c r="C44" s="96" t="s">
        <v>421</v>
      </c>
      <c r="D44" s="96" t="s">
        <v>426</v>
      </c>
      <c r="E44" s="96" t="s">
        <v>427</v>
      </c>
      <c r="F44" s="96" t="s">
        <v>339</v>
      </c>
      <c r="G44" s="96" t="s">
        <v>340</v>
      </c>
      <c r="H44" s="97">
        <v>27</v>
      </c>
      <c r="I44" s="97"/>
    </row>
    <row r="45" spans="1:9" x14ac:dyDescent="0.25">
      <c r="A45" s="96"/>
      <c r="B45" s="93" t="s">
        <v>428</v>
      </c>
      <c r="C45" s="94" t="s">
        <v>421</v>
      </c>
      <c r="D45" s="96"/>
      <c r="E45" s="96"/>
      <c r="F45" s="96"/>
      <c r="G45" s="96"/>
      <c r="H45" s="97"/>
      <c r="I45" s="94">
        <f>SUM(H41:H44)</f>
        <v>48</v>
      </c>
    </row>
    <row r="46" spans="1:9" x14ac:dyDescent="0.25">
      <c r="A46" s="96" t="s">
        <v>334</v>
      </c>
      <c r="B46" s="96" t="s">
        <v>429</v>
      </c>
      <c r="C46" s="96" t="s">
        <v>430</v>
      </c>
      <c r="D46" s="96" t="s">
        <v>431</v>
      </c>
      <c r="E46" s="96" t="s">
        <v>432</v>
      </c>
      <c r="F46" s="96" t="s">
        <v>339</v>
      </c>
      <c r="G46" s="96" t="s">
        <v>340</v>
      </c>
      <c r="H46" s="97">
        <v>35</v>
      </c>
      <c r="I46" s="97"/>
    </row>
    <row r="47" spans="1:9" x14ac:dyDescent="0.25">
      <c r="A47" s="96" t="s">
        <v>334</v>
      </c>
      <c r="B47" s="96" t="s">
        <v>429</v>
      </c>
      <c r="C47" s="96" t="s">
        <v>430</v>
      </c>
      <c r="D47" s="96" t="s">
        <v>433</v>
      </c>
      <c r="E47" s="96" t="s">
        <v>434</v>
      </c>
      <c r="F47" s="96" t="s">
        <v>339</v>
      </c>
      <c r="G47" s="96" t="s">
        <v>340</v>
      </c>
      <c r="H47" s="97">
        <v>0</v>
      </c>
      <c r="I47" s="97"/>
    </row>
    <row r="48" spans="1:9" x14ac:dyDescent="0.25">
      <c r="A48" s="96" t="s">
        <v>334</v>
      </c>
      <c r="B48" s="96" t="s">
        <v>429</v>
      </c>
      <c r="C48" s="96" t="s">
        <v>430</v>
      </c>
      <c r="D48" s="96" t="s">
        <v>433</v>
      </c>
      <c r="E48" s="96" t="s">
        <v>434</v>
      </c>
      <c r="F48" s="96" t="s">
        <v>349</v>
      </c>
      <c r="G48" s="96" t="s">
        <v>350</v>
      </c>
      <c r="H48" s="97">
        <v>24</v>
      </c>
      <c r="I48" s="97"/>
    </row>
    <row r="49" spans="1:9" x14ac:dyDescent="0.25">
      <c r="A49" s="96" t="s">
        <v>334</v>
      </c>
      <c r="B49" s="96" t="s">
        <v>429</v>
      </c>
      <c r="C49" s="96" t="s">
        <v>430</v>
      </c>
      <c r="D49" s="96" t="s">
        <v>435</v>
      </c>
      <c r="E49" s="96" t="s">
        <v>436</v>
      </c>
      <c r="F49" s="96" t="s">
        <v>339</v>
      </c>
      <c r="G49" s="96" t="s">
        <v>340</v>
      </c>
      <c r="H49" s="97">
        <v>31</v>
      </c>
      <c r="I49" s="97"/>
    </row>
    <row r="50" spans="1:9" x14ac:dyDescent="0.25">
      <c r="A50" s="96"/>
      <c r="B50" s="93" t="s">
        <v>437</v>
      </c>
      <c r="C50" s="94" t="s">
        <v>430</v>
      </c>
      <c r="D50" s="96"/>
      <c r="E50" s="96"/>
      <c r="F50" s="96"/>
      <c r="G50" s="96"/>
      <c r="H50" s="97"/>
      <c r="I50" s="94">
        <f>SUM(H46:H49)</f>
        <v>90</v>
      </c>
    </row>
    <row r="51" spans="1:9" s="95" customFormat="1" x14ac:dyDescent="0.25">
      <c r="A51" s="93" t="s">
        <v>334</v>
      </c>
      <c r="B51" s="93" t="s">
        <v>438</v>
      </c>
      <c r="C51" s="93" t="s">
        <v>439</v>
      </c>
      <c r="D51" s="93" t="s">
        <v>440</v>
      </c>
      <c r="E51" s="93" t="s">
        <v>441</v>
      </c>
      <c r="F51" s="93" t="s">
        <v>339</v>
      </c>
      <c r="G51" s="93" t="s">
        <v>340</v>
      </c>
      <c r="H51" s="94">
        <v>26</v>
      </c>
      <c r="I51" s="94">
        <v>26</v>
      </c>
    </row>
    <row r="52" spans="1:9" x14ac:dyDescent="0.25">
      <c r="A52" s="96" t="s">
        <v>334</v>
      </c>
      <c r="B52" s="96" t="s">
        <v>442</v>
      </c>
      <c r="C52" s="96" t="s">
        <v>443</v>
      </c>
      <c r="D52" s="96" t="s">
        <v>444</v>
      </c>
      <c r="E52" s="96" t="s">
        <v>445</v>
      </c>
      <c r="F52" s="96" t="s">
        <v>339</v>
      </c>
      <c r="G52" s="96" t="s">
        <v>340</v>
      </c>
      <c r="H52" s="97">
        <v>51</v>
      </c>
      <c r="I52" s="97"/>
    </row>
    <row r="53" spans="1:9" x14ac:dyDescent="0.25">
      <c r="A53" s="96" t="s">
        <v>334</v>
      </c>
      <c r="B53" s="96" t="s">
        <v>442</v>
      </c>
      <c r="C53" s="96" t="s">
        <v>443</v>
      </c>
      <c r="D53" s="96" t="s">
        <v>446</v>
      </c>
      <c r="E53" s="96" t="s">
        <v>447</v>
      </c>
      <c r="F53" s="96" t="s">
        <v>339</v>
      </c>
      <c r="G53" s="96" t="s">
        <v>340</v>
      </c>
      <c r="H53" s="97">
        <v>10</v>
      </c>
      <c r="I53" s="97"/>
    </row>
    <row r="54" spans="1:9" x14ac:dyDescent="0.25">
      <c r="A54" s="96"/>
      <c r="B54" s="93" t="s">
        <v>448</v>
      </c>
      <c r="C54" s="93" t="s">
        <v>443</v>
      </c>
      <c r="D54" s="96"/>
      <c r="E54" s="96"/>
      <c r="F54" s="96"/>
      <c r="G54" s="96"/>
      <c r="H54" s="97"/>
      <c r="I54" s="94">
        <f>SUM(H52:H53)</f>
        <v>61</v>
      </c>
    </row>
    <row r="55" spans="1:9" s="95" customFormat="1" x14ac:dyDescent="0.25">
      <c r="A55" s="93" t="s">
        <v>334</v>
      </c>
      <c r="B55" s="93" t="s">
        <v>449</v>
      </c>
      <c r="C55" s="93" t="s">
        <v>450</v>
      </c>
      <c r="D55" s="93" t="s">
        <v>451</v>
      </c>
      <c r="E55" s="93" t="s">
        <v>452</v>
      </c>
      <c r="F55" s="93" t="s">
        <v>339</v>
      </c>
      <c r="G55" s="93" t="s">
        <v>340</v>
      </c>
      <c r="H55" s="94">
        <v>8</v>
      </c>
      <c r="I55" s="94">
        <v>8</v>
      </c>
    </row>
    <row r="56" spans="1:9" s="95" customFormat="1" x14ac:dyDescent="0.25">
      <c r="A56" s="93" t="s">
        <v>334</v>
      </c>
      <c r="B56" s="93" t="s">
        <v>453</v>
      </c>
      <c r="C56" s="93" t="s">
        <v>454</v>
      </c>
      <c r="D56" s="93" t="s">
        <v>455</v>
      </c>
      <c r="E56" s="93" t="s">
        <v>456</v>
      </c>
      <c r="F56" s="93" t="s">
        <v>339</v>
      </c>
      <c r="G56" s="93" t="s">
        <v>340</v>
      </c>
      <c r="H56" s="94">
        <v>32</v>
      </c>
      <c r="I56" s="94">
        <v>32</v>
      </c>
    </row>
    <row r="57" spans="1:9" s="95" customFormat="1" x14ac:dyDescent="0.25">
      <c r="A57" s="93" t="s">
        <v>334</v>
      </c>
      <c r="B57" s="93" t="s">
        <v>457</v>
      </c>
      <c r="C57" s="93" t="s">
        <v>458</v>
      </c>
      <c r="D57" s="93" t="s">
        <v>459</v>
      </c>
      <c r="E57" s="93" t="s">
        <v>460</v>
      </c>
      <c r="F57" s="93" t="s">
        <v>349</v>
      </c>
      <c r="G57" s="93" t="s">
        <v>350</v>
      </c>
      <c r="H57" s="94">
        <v>3</v>
      </c>
      <c r="I57" s="94">
        <v>3</v>
      </c>
    </row>
    <row r="58" spans="1:9" s="95" customFormat="1" x14ac:dyDescent="0.25">
      <c r="A58" s="93" t="s">
        <v>334</v>
      </c>
      <c r="B58" s="93" t="s">
        <v>461</v>
      </c>
      <c r="C58" s="93" t="s">
        <v>462</v>
      </c>
      <c r="D58" s="93" t="s">
        <v>102</v>
      </c>
      <c r="E58" s="93" t="s">
        <v>462</v>
      </c>
      <c r="F58" s="93" t="s">
        <v>339</v>
      </c>
      <c r="G58" s="93" t="s">
        <v>340</v>
      </c>
      <c r="H58" s="94">
        <v>2</v>
      </c>
      <c r="I58" s="94">
        <v>2</v>
      </c>
    </row>
    <row r="59" spans="1:9" s="95" customFormat="1" x14ac:dyDescent="0.25">
      <c r="A59" s="93" t="s">
        <v>334</v>
      </c>
      <c r="B59" s="93" t="s">
        <v>463</v>
      </c>
      <c r="C59" s="93" t="s">
        <v>464</v>
      </c>
      <c r="D59" s="93" t="s">
        <v>110</v>
      </c>
      <c r="E59" s="93" t="s">
        <v>464</v>
      </c>
      <c r="F59" s="93" t="s">
        <v>465</v>
      </c>
      <c r="G59" s="93" t="s">
        <v>466</v>
      </c>
      <c r="H59" s="94">
        <v>32</v>
      </c>
      <c r="I59" s="94">
        <v>32</v>
      </c>
    </row>
    <row r="60" spans="1:9" x14ac:dyDescent="0.25">
      <c r="B60" s="98"/>
      <c r="C60" s="93" t="s">
        <v>467</v>
      </c>
      <c r="D60" s="98"/>
      <c r="E60" s="98"/>
      <c r="F60" s="98"/>
      <c r="G60" s="98"/>
      <c r="H60" s="99">
        <f>SUM(H4:H59)</f>
        <v>800</v>
      </c>
      <c r="I60" s="99">
        <f>SUM(I4:I59)</f>
        <v>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Payments</vt:lpstr>
      <vt:lpstr>Sheet2</vt:lpstr>
      <vt:lpstr>Sheet1</vt:lpstr>
      <vt:lpstr>Payments!Print_Area</vt:lpstr>
      <vt:lpstr>Payments!Print_Titles</vt:lpstr>
    </vt:vector>
  </TitlesOfParts>
  <Company>Louisiana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Scioneaux</dc:creator>
  <cp:lastModifiedBy>Reynaldo Valldejuli</cp:lastModifiedBy>
  <cp:lastPrinted>2018-04-09T18:08:21Z</cp:lastPrinted>
  <dcterms:created xsi:type="dcterms:W3CDTF">2018-02-19T21:33:01Z</dcterms:created>
  <dcterms:modified xsi:type="dcterms:W3CDTF">2018-04-23T19:28:17Z</dcterms:modified>
</cp:coreProperties>
</file>